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 tabRatio="820" firstSheet="25" activeTab="29"/>
  </bookViews>
  <sheets>
    <sheet name="封面" sheetId="4" r:id="rId1"/>
    <sheet name="表1-2023年一般公共预算收入表" sheetId="5" r:id="rId2"/>
    <sheet name="表2-2023年一般公共预算支出表" sheetId="6" r:id="rId3"/>
    <sheet name="表3-2023年一般公共预算收支平衡表" sheetId="7" r:id="rId4"/>
    <sheet name="表4-2023年区级一般公共预算收入表" sheetId="8" r:id="rId5"/>
    <sheet name="表5-2023年区级一般公共预算支出表" sheetId="93" r:id="rId6"/>
    <sheet name="表6-2023年区级一般公共预算收支平衡表" sheetId="12" r:id="rId7"/>
    <sheet name="表7-2023年一般公共预算上级补助" sheetId="13" r:id="rId8"/>
    <sheet name="表8-2023年一般公共预算上级补助（分项目、分地区）" sheetId="14" r:id="rId9"/>
    <sheet name="表9-2023年一般公共预算经济分类科目支出决算表" sheetId="15" r:id="rId10"/>
    <sheet name="表10-2023年一般公共预算经济分类科目基本支出决算表" sheetId="16" r:id="rId11"/>
    <sheet name="表11-2022年预算内基本建设支出决算表" sheetId="91" r:id="rId12"/>
    <sheet name="表12-2022年重大政府投资计划和重大投资项目表" sheetId="92" r:id="rId13"/>
    <sheet name="表13-2023年政府性基金收入" sheetId="19" r:id="rId14"/>
    <sheet name="表14-2023年政府性基金支出" sheetId="20" r:id="rId15"/>
    <sheet name="表15-2023年基金收支决算平衡" sheetId="21" r:id="rId16"/>
    <sheet name="表16-2023年区级政府性基金收入" sheetId="22" r:id="rId17"/>
    <sheet name="表17-2023年区级政府性基金支出" sheetId="23" r:id="rId18"/>
    <sheet name="表18-2023年区级基金收支决算平衡" sheetId="24" r:id="rId19"/>
    <sheet name="表19-2023年基金转移支付补助（分科目）" sheetId="25" r:id="rId20"/>
    <sheet name="表20-2023年基金转移支付补助（分项目、分地区）" sheetId="26" r:id="rId21"/>
    <sheet name="表21-2023年国有资本经营预算收入" sheetId="27" r:id="rId22"/>
    <sheet name="表22-2023年国有资本经营预算支出" sheetId="28" r:id="rId23"/>
    <sheet name="表23-2023年国有资本经营预算收支平衡" sheetId="29" r:id="rId24"/>
    <sheet name="表24-2023年区级国有资本经营预算收入" sheetId="30" r:id="rId25"/>
    <sheet name="表25-2023年区级国有资本经营预算支出" sheetId="31" r:id="rId26"/>
    <sheet name="表26-2023年区级国有资本经营预算收支平衡" sheetId="32" r:id="rId27"/>
    <sheet name="表27-2023年国有资本经营预算转移支付" sheetId="33" r:id="rId28"/>
    <sheet name="表28-2023年社保基金收入" sheetId="34" r:id="rId29"/>
    <sheet name="表29-2023年社保基金支出" sheetId="35" r:id="rId30"/>
    <sheet name="表30-2023年社保基金收支平衡" sheetId="36" r:id="rId31"/>
    <sheet name="表31-2023年区级社保基金收入" sheetId="37" r:id="rId32"/>
    <sheet name="表32-2023年区级社保基金支出" sheetId="38" r:id="rId33"/>
    <sheet name="表33-2023年区级社保基金收支平衡" sheetId="39" r:id="rId34"/>
    <sheet name="表34-2023年地方政府债务限额及余额决算情况表" sheetId="40" r:id="rId35"/>
    <sheet name="表35-地方政府债务余额情况汇总表" sheetId="41" r:id="rId36"/>
    <sheet name="表36-2023年地方政府债务相关情况表" sheetId="42" r:id="rId37"/>
    <sheet name="表37-政府债务十年到期情况表" sheetId="43" r:id="rId38"/>
    <sheet name="表38-2023年本级地方政府专项债务表" sheetId="44" r:id="rId39"/>
    <sheet name="表39-2023年地方政府债券使用情况表" sheetId="45" r:id="rId40"/>
    <sheet name="表40-2024年一般公共预算收入预算表" sheetId="46" r:id="rId41"/>
    <sheet name="表41-2024年一般公共预算支出预算表" sheetId="47" r:id="rId42"/>
    <sheet name="表42-2024年一般公共预算收支平衡表" sheetId="48" r:id="rId43"/>
    <sheet name="表43-2024年区级一般公共预算收入预算表" sheetId="49" r:id="rId44"/>
    <sheet name="表44-2024年区级一般公共预算支出预算表" sheetId="50" r:id="rId45"/>
    <sheet name="表45-2024年区级一般公共预算收支平衡表" sheetId="51" r:id="rId46"/>
    <sheet name="表46-2024年一般公共预算经济分类科目支出预算表" sheetId="52" r:id="rId47"/>
    <sheet name="表47-2024年一般公共预算经济分类科目基本支出预算表" sheetId="53" r:id="rId48"/>
    <sheet name="表48-2024年上级补助（分科目）" sheetId="54" r:id="rId49"/>
    <sheet name="表49-2024年上级补助（分项目、分地区）" sheetId="55" r:id="rId50"/>
    <sheet name="表50-2024年预算内基本建设支出预算表" sheetId="90" r:id="rId51"/>
    <sheet name="表51-2024年重大政府投资计划和重大投资项目表" sheetId="89" r:id="rId52"/>
    <sheet name="表52-2024年基金预算收入" sheetId="58" r:id="rId53"/>
    <sheet name="表53-2024年基金预算支出" sheetId="59" r:id="rId54"/>
    <sheet name="表54-2024年基金预算平衡" sheetId="60" r:id="rId55"/>
    <sheet name="表55-2024年区级基金预算收入" sheetId="61" r:id="rId56"/>
    <sheet name="表56-2024年区级基金预算支出" sheetId="62" r:id="rId57"/>
    <sheet name="表57-2024年区级基金预算平衡" sheetId="63" r:id="rId58"/>
    <sheet name="表58-2024年基金转移支付补助（分科目）" sheetId="64" r:id="rId59"/>
    <sheet name="表59-2024年基金转移支付补助（分项目、分地区）" sheetId="65" r:id="rId60"/>
    <sheet name="表60-2024年国有资本经营预算收入" sheetId="66" r:id="rId61"/>
    <sheet name="表61-2024年国有资本经营预算支出" sheetId="67" r:id="rId62"/>
    <sheet name="表62-2024年国有资本经营预算收支平衡" sheetId="68" r:id="rId63"/>
    <sheet name="表63-2024年区级国有资本经营预算收入" sheetId="69" r:id="rId64"/>
    <sheet name="表64-2024年区级国有资本经营预算支出" sheetId="70" r:id="rId65"/>
    <sheet name="表65-2024年区级国有资本经营预算收支平衡" sheetId="71" r:id="rId66"/>
    <sheet name="表66-2024年国有资本经营预算转移支付" sheetId="72" r:id="rId67"/>
    <sheet name="表67-2024年社保基金收入" sheetId="73" r:id="rId68"/>
    <sheet name="表68-2024年社保基金支出" sheetId="74" r:id="rId69"/>
    <sheet name="表69-2024年社保基金收支平衡" sheetId="75" r:id="rId70"/>
    <sheet name="表70-2024年区级社保基金收入" sheetId="76" r:id="rId71"/>
    <sheet name="表71-2024年区级社保基金支出" sheetId="77" r:id="rId72"/>
    <sheet name="表72-2024年区级社保基金收支平衡" sheetId="78" r:id="rId73"/>
    <sheet name="表73-2023年地方政府债务限额及余额预算情况表" sheetId="79" r:id="rId74"/>
    <sheet name="表74-2024年地方政府一般债务余额情况表" sheetId="80" r:id="rId75"/>
    <sheet name="表75- 2024年地方政府专项债务余额情况表" sheetId="81" r:id="rId76"/>
    <sheet name="表76-2024年地方政府债券发行及还本付息情况表" sheetId="82" r:id="rId77"/>
    <sheet name="表77-2023年本级地方政府专项债务表" sheetId="83" r:id="rId78"/>
    <sheet name="表78- 2023年本级新增政府债券项目实施" sheetId="84" r:id="rId79"/>
    <sheet name="表79-2024年地方政府债务限额提前下达情况表" sheetId="85" r:id="rId80"/>
    <sheet name="表80-2024年年初新增地方政府债券资金安排表" sheetId="86" r:id="rId81"/>
    <sheet name="表81-2024年地方政府债务限额调整情况表" sheetId="87" r:id="rId82"/>
    <sheet name="表82-2024年限额调整地方政府债券资金安排表" sheetId="88" r:id="rId83"/>
  </sheets>
  <externalReferences>
    <externalReference r:id="rId84"/>
    <externalReference r:id="rId85"/>
    <externalReference r:id="rId86"/>
    <externalReference r:id="rId87"/>
    <externalReference r:id="rId88"/>
    <externalReference r:id="rId89"/>
  </externalReferences>
  <definedNames>
    <definedName name="_xlnm._FilterDatabase" localSheetId="2" hidden="1">'表2-2023年一般公共预算支出表'!$A$4:$HN$1352</definedName>
    <definedName name="_______________A08">'[1]A01-1'!$A$5:$C$36</definedName>
    <definedName name="___2A08_">'[1]A01-1'!$A$5:$C$36</definedName>
    <definedName name="__2A08_">'[1]A01-1'!$A$5:$C$36</definedName>
    <definedName name="__A08">'[1]A01-1'!$A$5:$C$36</definedName>
    <definedName name="_2A08_">'[2]49全省社保基金收入'!$A$5:$C$36</definedName>
    <definedName name="_4A08_">'[1]A01-1'!$A$5:$C$36</definedName>
    <definedName name="_A08">'[1]A01-1'!$A$5:$C$36</definedName>
    <definedName name="_xlnm.Print_Titles" localSheetId="2">'表2-2023年一般公共预算支出表'!$A$5:$HN$5</definedName>
    <definedName name="_______________A08" localSheetId="6">'[3]A01-1'!$A$5:$C$36</definedName>
    <definedName name="___2A08_" localSheetId="6">'[3]A01-1'!$A$5:$C$36</definedName>
    <definedName name="__2A08_" localSheetId="6">'[3]A01-1'!$A$5:$C$36</definedName>
    <definedName name="__A08" localSheetId="6">'[3]A01-1'!$A$5:$C$36</definedName>
    <definedName name="_2A08_" localSheetId="6">'[4]49全省社保基金收入'!$A$5:$C$36</definedName>
    <definedName name="_4A08_" localSheetId="6">'[3]A01-1'!$A$5:$C$36</definedName>
    <definedName name="_A08" localSheetId="6">'[3]A01-1'!$A$5:$C$36</definedName>
    <definedName name="_xlnm.Print_Titles" localSheetId="6">'表6-2023年区级一般公共预算收支平衡表'!$A$4:$IV$4</definedName>
    <definedName name="_______________A08" localSheetId="7">'[3]A01-1'!$A$5:$C$36</definedName>
    <definedName name="___2A08_" localSheetId="7">'[3]A01-1'!$A$5:$C$36</definedName>
    <definedName name="__2A08_" localSheetId="7">'[3]A01-1'!$A$5:$C$36</definedName>
    <definedName name="__A08" localSheetId="7">'[3]A01-1'!$A$5:$C$36</definedName>
    <definedName name="_2A08_" localSheetId="7">'[4]49全省社保基金收入'!$A$5:$C$36</definedName>
    <definedName name="_4A08_" localSheetId="7">'[3]A01-1'!$A$5:$C$36</definedName>
    <definedName name="_A08" localSheetId="7">'[3]A01-1'!$A$5:$C$36</definedName>
    <definedName name="_xlnm._FilterDatabase" localSheetId="8" hidden="1">'表8-2023年一般公共预算上级补助（分项目、分地区）'!$A$107:$F$215</definedName>
    <definedName name="_______________A08" localSheetId="9">'[3]A01-1'!$A$5:$C$36</definedName>
    <definedName name="___2A08_" localSheetId="9">'[3]A01-1'!$A$5:$C$36</definedName>
    <definedName name="__2A08_" localSheetId="9">'[3]A01-1'!$A$5:$C$36</definedName>
    <definedName name="__A08" localSheetId="9">'[3]A01-1'!$A$5:$C$36</definedName>
    <definedName name="_2A08_" localSheetId="9">'[4]49全省社保基金收入'!$A$5:$C$36</definedName>
    <definedName name="_4A08_" localSheetId="9">'[3]A01-1'!$A$5:$C$36</definedName>
    <definedName name="_A08" localSheetId="9">'[3]A01-1'!$A$5:$C$36</definedName>
    <definedName name="_xlnm.Print_Titles" localSheetId="9">'表9-2023年一般公共预算经济分类科目支出决算表'!$A$4:$IR$4</definedName>
    <definedName name="_______________A08" localSheetId="40">'[3]A01-1'!$A$5:$C$36</definedName>
    <definedName name="___2A08_" localSheetId="40">'[3]A01-1'!$A$5:$C$36</definedName>
    <definedName name="__2A08_" localSheetId="40">'[3]A01-1'!$A$5:$C$36</definedName>
    <definedName name="__A08" localSheetId="40">'[3]A01-1'!$A$5:$C$36</definedName>
    <definedName name="_2A08_" localSheetId="40">'[4]49全省社保基金收入'!$A$5:$C$36</definedName>
    <definedName name="_4A08_" localSheetId="40">'[3]A01-1'!$A$5:$C$36</definedName>
    <definedName name="_A08" localSheetId="40">'[3]A01-1'!$A$5:$C$36</definedName>
    <definedName name="_xlnm.Print_Titles" localSheetId="40">'表40-2024年一般公共预算收入预算表'!$A$2:$IV$4</definedName>
    <definedName name="_______________A08" localSheetId="41">'[3]A01-1'!$A$5:$C$36</definedName>
    <definedName name="___2A08_" localSheetId="41">'[3]A01-1'!$A$5:$C$36</definedName>
    <definedName name="__2A08_" localSheetId="41">'[3]A01-1'!$A$5:$C$36</definedName>
    <definedName name="__A08" localSheetId="41">'[3]A01-1'!$A$5:$C$36</definedName>
    <definedName name="_2A08_" localSheetId="41">'[4]49全省社保基金收入'!$A$5:$C$36</definedName>
    <definedName name="_4A08_" localSheetId="41">'[3]A01-1'!$A$5:$C$36</definedName>
    <definedName name="_A08" localSheetId="41">'[3]A01-1'!$A$5:$C$36</definedName>
    <definedName name="_xlnm.Print_Titles" localSheetId="41">'表41-2024年一般公共预算支出预算表'!$A$4:$IT$4</definedName>
    <definedName name="_xlnm._FilterDatabase" localSheetId="41" hidden="1">'表41-2024年一般公共预算支出预算表'!$A$4:$D$1322</definedName>
    <definedName name="_______________A08" localSheetId="42">'[3]A01-1'!$A$5:$C$36</definedName>
    <definedName name="___2A08_" localSheetId="42">'[3]A01-1'!$A$5:$C$36</definedName>
    <definedName name="__2A08_" localSheetId="42">'[3]A01-1'!$A$5:$C$36</definedName>
    <definedName name="__A08" localSheetId="42">'[3]A01-1'!$A$5:$C$36</definedName>
    <definedName name="_2A08_" localSheetId="42">'[4]49全省社保基金收入'!$A$5:$C$36</definedName>
    <definedName name="_4A08_" localSheetId="42">'[3]A01-1'!$A$5:$C$36</definedName>
    <definedName name="_A08" localSheetId="42">'[3]A01-1'!$A$5:$C$36</definedName>
    <definedName name="_______________A08" localSheetId="43">'[3]A01-1'!$A$5:$C$36</definedName>
    <definedName name="___2A08_" localSheetId="43">'[3]A01-1'!$A$5:$C$36</definedName>
    <definedName name="__2A08_" localSheetId="43">'[3]A01-1'!$A$5:$C$36</definedName>
    <definedName name="__A08" localSheetId="43">'[3]A01-1'!$A$5:$C$36</definedName>
    <definedName name="_2A08_" localSheetId="43">'[4]49全省社保基金收入'!$A$5:$C$36</definedName>
    <definedName name="_4A08_" localSheetId="43">'[3]A01-1'!$A$5:$C$36</definedName>
    <definedName name="_A08" localSheetId="43">'[3]A01-1'!$A$5:$C$36</definedName>
    <definedName name="_xlnm.Print_Titles" localSheetId="43">'表43-2024年区级一般公共预算收入预算表'!$A$2:$IV$4</definedName>
    <definedName name="_______________A08" localSheetId="44">'[3]A01-1'!$A$5:$C$36</definedName>
    <definedName name="___2A08_" localSheetId="44">'[3]A01-1'!$A$5:$C$36</definedName>
    <definedName name="__2A08_" localSheetId="44">'[3]A01-1'!$A$5:$C$36</definedName>
    <definedName name="__A08" localSheetId="44">'[3]A01-1'!$A$5:$C$36</definedName>
    <definedName name="_2A08_" localSheetId="44">'[4]49全省社保基金收入'!$A$5:$C$36</definedName>
    <definedName name="_4A08_" localSheetId="44">'[3]A01-1'!$A$5:$C$36</definedName>
    <definedName name="_A08" localSheetId="44">'[3]A01-1'!$A$5:$C$36</definedName>
    <definedName name="_xlnm.Print_Titles" localSheetId="44">'表44-2024年区级一般公共预算支出预算表'!$A$4:$IV$4</definedName>
    <definedName name="_xlnm._FilterDatabase" localSheetId="44" hidden="1">'表44-2024年区级一般公共预算支出预算表'!$A$4:$D$1322</definedName>
    <definedName name="_______________A08" localSheetId="45">'[3]A01-1'!$A$5:$C$36</definedName>
    <definedName name="___2A08_" localSheetId="45">'[3]A01-1'!$A$5:$C$36</definedName>
    <definedName name="__2A08_" localSheetId="45">'[3]A01-1'!$A$5:$C$36</definedName>
    <definedName name="__A08" localSheetId="45">'[3]A01-1'!$A$5:$C$36</definedName>
    <definedName name="_2A08_" localSheetId="45">'[4]49全省社保基金收入'!$A$5:$C$36</definedName>
    <definedName name="_4A08_" localSheetId="45">'[3]A01-1'!$A$5:$C$36</definedName>
    <definedName name="_A08" localSheetId="45">'[3]A01-1'!$A$5:$C$36</definedName>
    <definedName name="_______________A08" localSheetId="46">'[3]A01-1'!$A$5:$C$36</definedName>
    <definedName name="___2A08_" localSheetId="46">'[3]A01-1'!$A$5:$C$36</definedName>
    <definedName name="__2A08_" localSheetId="46">'[3]A01-1'!$A$5:$C$36</definedName>
    <definedName name="__A08" localSheetId="46">'[3]A01-1'!$A$5:$C$36</definedName>
    <definedName name="_2A08_" localSheetId="46">'[4]49全省社保基金收入'!$A$5:$C$36</definedName>
    <definedName name="_4A08_" localSheetId="46">'[3]A01-1'!$A$5:$C$36</definedName>
    <definedName name="_A08" localSheetId="46">'[3]A01-1'!$A$5:$C$36</definedName>
    <definedName name="_xlnm.Print_Titles" localSheetId="46">'表46-2024年一般公共预算经济分类科目支出预算表'!$A$4:$IT$4</definedName>
    <definedName name="_xlnm._FilterDatabase" localSheetId="14" hidden="1">'表14-2023年政府性基金支出'!$A$4:$XEP$54</definedName>
    <definedName name="_______________A08" localSheetId="54">'[3]A01-1'!$A$5:$C$36</definedName>
    <definedName name="___2A08_" localSheetId="54">'[3]A01-1'!$A$5:$C$36</definedName>
    <definedName name="__2A08_" localSheetId="54">'[3]A01-1'!$A$5:$C$36</definedName>
    <definedName name="__A08" localSheetId="54">'[3]A01-1'!$A$5:$C$36</definedName>
    <definedName name="_2A08_" localSheetId="54">'[4]49全省社保基金收入'!$A$5:$C$36</definedName>
    <definedName name="_4A08_" localSheetId="54">'[3]A01-1'!$A$5:$C$36</definedName>
    <definedName name="_A08" localSheetId="54">'[3]A01-1'!$A$5:$C$36</definedName>
    <definedName name="_______________A08" localSheetId="57">'[3]A01-1'!$A$5:$C$36</definedName>
    <definedName name="___2A08_" localSheetId="57">'[3]A01-1'!$A$5:$C$36</definedName>
    <definedName name="__2A08_" localSheetId="57">'[3]A01-1'!$A$5:$C$36</definedName>
    <definedName name="__A08" localSheetId="57">'[3]A01-1'!$A$5:$C$36</definedName>
    <definedName name="_2A08_" localSheetId="57">'[4]49全省社保基金收入'!$A$5:$C$36</definedName>
    <definedName name="_4A08_" localSheetId="57">'[3]A01-1'!$A$5:$C$36</definedName>
    <definedName name="_A08" localSheetId="57">'[3]A01-1'!$A$5:$C$36</definedName>
    <definedName name="_______________A08" localSheetId="73">'[5]A01-1'!$A$5:$C$36</definedName>
    <definedName name="___2A08_" localSheetId="73">'[5]A01-1'!$A$5:$C$36</definedName>
    <definedName name="__2A08_" localSheetId="73">'[5]A01-1'!$A$5:$C$36</definedName>
    <definedName name="__A08" localSheetId="73">'[5]A01-1'!$A$5:$C$36</definedName>
    <definedName name="_2A08_" localSheetId="73">'[6]49全省社保基金收入'!$A$5:$C$36</definedName>
    <definedName name="_4A08_" localSheetId="73">'[5]A01-1'!$A$5:$C$36</definedName>
    <definedName name="_A08" localSheetId="73">'[5]A01-1'!$A$5:$C$36</definedName>
    <definedName name="_______________A08" localSheetId="74">'[5]A01-1'!$A$5:$C$36</definedName>
    <definedName name="___2A08_" localSheetId="74">'[5]A01-1'!$A$5:$C$36</definedName>
    <definedName name="__2A08_" localSheetId="74">'[5]A01-1'!$A$5:$C$36</definedName>
    <definedName name="__A08" localSheetId="74">'[5]A01-1'!$A$5:$C$36</definedName>
    <definedName name="_2A08_" localSheetId="74">'[6]49全省社保基金收入'!$A$5:$C$36</definedName>
    <definedName name="_4A08_" localSheetId="74">'[5]A01-1'!$A$5:$C$36</definedName>
    <definedName name="_A08" localSheetId="74">'[5]A01-1'!$A$5:$C$36</definedName>
    <definedName name="_______________A08" localSheetId="75">'[5]A01-1'!$A$5:$C$36</definedName>
    <definedName name="___2A08_" localSheetId="75">'[5]A01-1'!$A$5:$C$36</definedName>
    <definedName name="__2A08_" localSheetId="75">'[5]A01-1'!$A$5:$C$36</definedName>
    <definedName name="__A08" localSheetId="75">'[5]A01-1'!$A$5:$C$36</definedName>
    <definedName name="_2A08_" localSheetId="75">'[6]49全省社保基金收入'!$A$5:$C$36</definedName>
    <definedName name="_4A08_" localSheetId="75">'[5]A01-1'!$A$5:$C$36</definedName>
    <definedName name="_A08" localSheetId="75">'[5]A01-1'!$A$5:$C$36</definedName>
    <definedName name="_______________A08" localSheetId="76">'[5]A01-1'!$A$5:$C$36</definedName>
    <definedName name="___2A08_" localSheetId="76">'[5]A01-1'!$A$5:$C$36</definedName>
    <definedName name="__2A08_" localSheetId="76">'[5]A01-1'!$A$5:$C$36</definedName>
    <definedName name="__A08" localSheetId="76">'[5]A01-1'!$A$5:$C$36</definedName>
    <definedName name="_2A08_" localSheetId="76">'[6]49全省社保基金收入'!$A$5:$C$36</definedName>
    <definedName name="_4A08_" localSheetId="76">'[5]A01-1'!$A$5:$C$36</definedName>
    <definedName name="_A08" localSheetId="76">'[5]A01-1'!$A$5:$C$36</definedName>
    <definedName name="_______________A08" localSheetId="77">'[5]A01-1'!$A$5:$C$36</definedName>
    <definedName name="___2A08_" localSheetId="77">'[5]A01-1'!$A$5:$C$36</definedName>
    <definedName name="__2A08_" localSheetId="77">'[5]A01-1'!$A$5:$C$36</definedName>
    <definedName name="__A08" localSheetId="77">'[5]A01-1'!$A$5:$C$36</definedName>
    <definedName name="_2A08_" localSheetId="77">'[6]49全省社保基金收入'!$A$5:$C$36</definedName>
    <definedName name="_4A08_" localSheetId="77">'[5]A01-1'!$A$5:$C$36</definedName>
    <definedName name="_A08" localSheetId="77">'[5]A01-1'!$A$5:$C$36</definedName>
    <definedName name="_______________A08" localSheetId="78">'[5]A01-1'!$A$5:$C$36</definedName>
    <definedName name="___2A08_" localSheetId="78">'[5]A01-1'!$A$5:$C$36</definedName>
    <definedName name="__2A08_" localSheetId="78">'[5]A01-1'!$A$5:$C$36</definedName>
    <definedName name="__A08" localSheetId="78">'[5]A01-1'!$A$5:$C$36</definedName>
    <definedName name="_2A08_" localSheetId="78">'[6]49全省社保基金收入'!$A$5:$C$36</definedName>
    <definedName name="_4A08_" localSheetId="78">'[5]A01-1'!$A$5:$C$36</definedName>
    <definedName name="_A08" localSheetId="78">'[5]A01-1'!$A$5:$C$36</definedName>
    <definedName name="_______________A08" localSheetId="79">'[5]A01-1'!$A$5:$C$36</definedName>
    <definedName name="___2A08_" localSheetId="79">'[5]A01-1'!$A$5:$C$36</definedName>
    <definedName name="__2A08_" localSheetId="79">'[5]A01-1'!$A$5:$C$36</definedName>
    <definedName name="__A08" localSheetId="79">'[5]A01-1'!$A$5:$C$36</definedName>
    <definedName name="_2A08_" localSheetId="79">'[6]49全省社保基金收入'!$A$5:$C$36</definedName>
    <definedName name="_4A08_" localSheetId="79">'[5]A01-1'!$A$5:$C$36</definedName>
    <definedName name="_A08" localSheetId="79">'[5]A01-1'!$A$5:$C$36</definedName>
    <definedName name="_______________A08" localSheetId="80">'[5]A01-1'!$A$5:$C$36</definedName>
    <definedName name="___2A08_" localSheetId="80">'[5]A01-1'!$A$5:$C$36</definedName>
    <definedName name="__2A08_" localSheetId="80">'[5]A01-1'!$A$5:$C$36</definedName>
    <definedName name="__A08" localSheetId="80">'[5]A01-1'!$A$5:$C$36</definedName>
    <definedName name="_2A08_" localSheetId="80">'[6]49全省社保基金收入'!$A$5:$C$36</definedName>
    <definedName name="_4A08_" localSheetId="80">'[5]A01-1'!$A$5:$C$36</definedName>
    <definedName name="_A08" localSheetId="80">'[5]A01-1'!$A$5:$C$36</definedName>
    <definedName name="_______________A08" localSheetId="81">'[5]A01-1'!$A$5:$C$36</definedName>
    <definedName name="___2A08_" localSheetId="81">'[5]A01-1'!$A$5:$C$36</definedName>
    <definedName name="__2A08_" localSheetId="81">'[5]A01-1'!$A$5:$C$36</definedName>
    <definedName name="__A08" localSheetId="81">'[5]A01-1'!$A$5:$C$36</definedName>
    <definedName name="_2A08_" localSheetId="81">'[6]49全省社保基金收入'!$A$5:$C$36</definedName>
    <definedName name="_4A08_" localSheetId="81">'[5]A01-1'!$A$5:$C$36</definedName>
    <definedName name="_A08" localSheetId="81">'[5]A01-1'!$A$5:$C$36</definedName>
    <definedName name="_______________A08" localSheetId="82">'[5]A01-1'!$A$5:$C$36</definedName>
    <definedName name="___2A08_" localSheetId="82">'[5]A01-1'!$A$5:$C$36</definedName>
    <definedName name="__2A08_" localSheetId="82">'[5]A01-1'!$A$5:$C$36</definedName>
    <definedName name="__A08" localSheetId="82">'[5]A01-1'!$A$5:$C$36</definedName>
    <definedName name="_2A08_" localSheetId="82">'[6]49全省社保基金收入'!$A$5:$C$36</definedName>
    <definedName name="_4A08_" localSheetId="82">'[5]A01-1'!$A$5:$C$36</definedName>
    <definedName name="_A08" localSheetId="82">'[5]A01-1'!$A$5:$C$36</definedName>
    <definedName name="_xlnm._FilterDatabase" localSheetId="17" hidden="1">'表17-2023年区级政府性基金支出'!$A$4:$F$4</definedName>
    <definedName name="_xlnm._FilterDatabase" localSheetId="5" hidden="1">'表5-2023年区级一般公共预算支出表'!$A$4:$HN$1352</definedName>
    <definedName name="_xlnm.Print_Titles" localSheetId="5">'表5-2023年区级一般公共预算支出表'!$A$5:$HN$5</definedName>
  </definedNames>
  <calcPr calcId="144525"/>
</workbook>
</file>

<file path=xl/sharedStrings.xml><?xml version="1.0" encoding="utf-8"?>
<sst xmlns="http://schemas.openxmlformats.org/spreadsheetml/2006/main" count="8300" uniqueCount="2407">
  <si>
    <t>攀枝花市西区2023年财政预算执行情况和2024年财政预算表</t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</si>
  <si>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1</t>
    </r>
  </si>
  <si>
    <r>
      <rPr>
        <sz val="16"/>
        <rFont val="Times New Roman"/>
        <charset val="0"/>
      </rPr>
      <t>2023</t>
    </r>
    <r>
      <rPr>
        <sz val="16"/>
        <rFont val="方正小标宋_GBK"/>
        <charset val="0"/>
      </rPr>
      <t>年攀枝花市西区一般公共预算收入决算表</t>
    </r>
  </si>
  <si>
    <r>
      <rPr>
        <sz val="10"/>
        <rFont val="方正仿宋_GBK"/>
        <charset val="134"/>
      </rPr>
      <t>单位：万元，</t>
    </r>
    <r>
      <rPr>
        <sz val="10"/>
        <rFont val="Times New Roman"/>
        <charset val="0"/>
      </rPr>
      <t>%</t>
    </r>
  </si>
  <si>
    <r>
      <rPr>
        <sz val="10"/>
        <rFont val="方正黑体_GBK"/>
        <charset val="134"/>
      </rPr>
      <t>预算科目</t>
    </r>
  </si>
  <si>
    <r>
      <rPr>
        <sz val="10"/>
        <rFont val="方正黑体_GBK"/>
        <charset val="134"/>
      </rPr>
      <t>年初预算数</t>
    </r>
  </si>
  <si>
    <r>
      <rPr>
        <sz val="10"/>
        <rFont val="方正黑体_GBK"/>
        <charset val="134"/>
      </rPr>
      <t>调整预算数</t>
    </r>
  </si>
  <si>
    <r>
      <rPr>
        <sz val="10"/>
        <rFont val="方正黑体_GBK"/>
        <charset val="134"/>
      </rPr>
      <t>决算数</t>
    </r>
  </si>
  <si>
    <r>
      <rPr>
        <sz val="10"/>
        <rFont val="方正黑体_GBK"/>
        <charset val="134"/>
      </rPr>
      <t>累计</t>
    </r>
    <r>
      <rPr>
        <sz val="10"/>
        <rFont val="Times New Roman"/>
        <charset val="0"/>
      </rPr>
      <t xml:space="preserve">       
</t>
    </r>
    <r>
      <rPr>
        <sz val="10"/>
        <rFont val="方正黑体_GBK"/>
        <charset val="134"/>
      </rPr>
      <t>占调整预算</t>
    </r>
  </si>
  <si>
    <r>
      <rPr>
        <sz val="10"/>
        <rFont val="方正黑体_GBK"/>
        <charset val="134"/>
      </rPr>
      <t>上年决算数</t>
    </r>
  </si>
  <si>
    <t>同比增减</t>
  </si>
  <si>
    <r>
      <rPr>
        <b/>
        <sz val="11"/>
        <rFont val="方正仿宋_GBK"/>
        <charset val="134"/>
      </rPr>
      <t>一、税收收入</t>
    </r>
  </si>
  <si>
    <r>
      <rPr>
        <sz val="10"/>
        <rFont val="Times New Roman"/>
        <charset val="0"/>
      </rPr>
      <t xml:space="preserve">    </t>
    </r>
    <r>
      <rPr>
        <sz val="10"/>
        <rFont val="方正仿宋_GBK"/>
        <charset val="134"/>
      </rPr>
      <t>增值税</t>
    </r>
  </si>
  <si>
    <t xml:space="preserve">  营业税</t>
  </si>
  <si>
    <r>
      <rPr>
        <sz val="10"/>
        <rFont val="Times New Roman"/>
        <charset val="0"/>
      </rPr>
      <t xml:space="preserve">    </t>
    </r>
    <r>
      <rPr>
        <sz val="10"/>
        <rFont val="方正仿宋_GBK"/>
        <charset val="134"/>
      </rPr>
      <t>企业所得税</t>
    </r>
  </si>
  <si>
    <r>
      <rPr>
        <sz val="10"/>
        <rFont val="Times New Roman"/>
        <charset val="0"/>
      </rPr>
      <t xml:space="preserve">    </t>
    </r>
    <r>
      <rPr>
        <sz val="10"/>
        <rFont val="方正仿宋_GBK"/>
        <charset val="134"/>
      </rPr>
      <t>企业所得税退税</t>
    </r>
  </si>
  <si>
    <r>
      <rPr>
        <sz val="10"/>
        <rFont val="Times New Roman"/>
        <charset val="0"/>
      </rPr>
      <t xml:space="preserve">    </t>
    </r>
    <r>
      <rPr>
        <sz val="10"/>
        <rFont val="方正仿宋_GBK"/>
        <charset val="134"/>
      </rPr>
      <t>个人所得税</t>
    </r>
  </si>
  <si>
    <r>
      <rPr>
        <sz val="10"/>
        <rFont val="Times New Roman"/>
        <charset val="0"/>
      </rPr>
      <t xml:space="preserve">    </t>
    </r>
    <r>
      <rPr>
        <sz val="10"/>
        <rFont val="方正仿宋_GBK"/>
        <charset val="134"/>
      </rPr>
      <t>资源税</t>
    </r>
  </si>
  <si>
    <r>
      <rPr>
        <sz val="10"/>
        <rFont val="Times New Roman"/>
        <charset val="0"/>
      </rPr>
      <t xml:space="preserve">    </t>
    </r>
    <r>
      <rPr>
        <sz val="10"/>
        <rFont val="方正仿宋_GBK"/>
        <charset val="134"/>
      </rPr>
      <t>城市维护建设税</t>
    </r>
  </si>
  <si>
    <r>
      <rPr>
        <sz val="10"/>
        <rFont val="Times New Roman"/>
        <charset val="0"/>
      </rPr>
      <t xml:space="preserve">    </t>
    </r>
    <r>
      <rPr>
        <sz val="10"/>
        <rFont val="方正仿宋_GBK"/>
        <charset val="134"/>
      </rPr>
      <t>房产税</t>
    </r>
  </si>
  <si>
    <r>
      <rPr>
        <sz val="10"/>
        <rFont val="Times New Roman"/>
        <charset val="0"/>
      </rPr>
      <t xml:space="preserve">    </t>
    </r>
    <r>
      <rPr>
        <sz val="10"/>
        <rFont val="方正仿宋_GBK"/>
        <charset val="134"/>
      </rPr>
      <t>印花税</t>
    </r>
  </si>
  <si>
    <r>
      <rPr>
        <sz val="10"/>
        <rFont val="Times New Roman"/>
        <charset val="0"/>
      </rPr>
      <t xml:space="preserve">    </t>
    </r>
    <r>
      <rPr>
        <sz val="10"/>
        <rFont val="方正仿宋_GBK"/>
        <charset val="134"/>
      </rPr>
      <t>城镇土地使用税</t>
    </r>
  </si>
  <si>
    <r>
      <rPr>
        <sz val="10"/>
        <rFont val="Times New Roman"/>
        <charset val="0"/>
      </rPr>
      <t xml:space="preserve">    </t>
    </r>
    <r>
      <rPr>
        <sz val="10"/>
        <rFont val="方正仿宋_GBK"/>
        <charset val="134"/>
      </rPr>
      <t>土地增值税</t>
    </r>
  </si>
  <si>
    <r>
      <rPr>
        <sz val="10"/>
        <rFont val="Times New Roman"/>
        <charset val="0"/>
      </rPr>
      <t xml:space="preserve">    </t>
    </r>
    <r>
      <rPr>
        <sz val="10"/>
        <rFont val="方正仿宋_GBK"/>
        <charset val="134"/>
      </rPr>
      <t>车船税</t>
    </r>
  </si>
  <si>
    <r>
      <rPr>
        <sz val="10"/>
        <rFont val="Times New Roman"/>
        <charset val="0"/>
      </rPr>
      <t xml:space="preserve">    </t>
    </r>
    <r>
      <rPr>
        <sz val="10"/>
        <rFont val="方正仿宋_GBK"/>
        <charset val="134"/>
      </rPr>
      <t>耕地占用税</t>
    </r>
  </si>
  <si>
    <r>
      <rPr>
        <sz val="10"/>
        <rFont val="Times New Roman"/>
        <charset val="0"/>
      </rPr>
      <t xml:space="preserve">    </t>
    </r>
    <r>
      <rPr>
        <sz val="10"/>
        <rFont val="方正仿宋_GBK"/>
        <charset val="134"/>
      </rPr>
      <t>契税</t>
    </r>
  </si>
  <si>
    <r>
      <rPr>
        <sz val="10"/>
        <rFont val="Times New Roman"/>
        <charset val="0"/>
      </rPr>
      <t xml:space="preserve">    </t>
    </r>
    <r>
      <rPr>
        <sz val="10"/>
        <rFont val="方正仿宋_GBK"/>
        <charset val="134"/>
      </rPr>
      <t>烟叶税</t>
    </r>
  </si>
  <si>
    <r>
      <rPr>
        <sz val="10"/>
        <rFont val="Times New Roman"/>
        <charset val="0"/>
      </rPr>
      <t xml:space="preserve">    </t>
    </r>
    <r>
      <rPr>
        <sz val="10"/>
        <rFont val="方正仿宋_GBK"/>
        <charset val="134"/>
      </rPr>
      <t>环境保护税</t>
    </r>
  </si>
  <si>
    <r>
      <rPr>
        <sz val="10"/>
        <rFont val="Times New Roman"/>
        <charset val="0"/>
      </rPr>
      <t xml:space="preserve">    </t>
    </r>
    <r>
      <rPr>
        <sz val="10"/>
        <rFont val="方正仿宋_GBK"/>
        <charset val="134"/>
      </rPr>
      <t>其他税收收入</t>
    </r>
  </si>
  <si>
    <r>
      <rPr>
        <b/>
        <sz val="11"/>
        <rFont val="方正仿宋_GBK"/>
        <charset val="134"/>
      </rPr>
      <t>二、非税收入</t>
    </r>
  </si>
  <si>
    <r>
      <rPr>
        <sz val="10"/>
        <rFont val="Times New Roman"/>
        <charset val="0"/>
      </rPr>
      <t xml:space="preserve">    </t>
    </r>
    <r>
      <rPr>
        <sz val="10"/>
        <rFont val="方正仿宋_GBK"/>
        <charset val="134"/>
      </rPr>
      <t>专项收入</t>
    </r>
  </si>
  <si>
    <r>
      <rPr>
        <sz val="10"/>
        <rFont val="Times New Roman"/>
        <charset val="0"/>
      </rPr>
      <t xml:space="preserve">    </t>
    </r>
    <r>
      <rPr>
        <sz val="10"/>
        <rFont val="方正仿宋_GBK"/>
        <charset val="134"/>
      </rPr>
      <t>行政事业性收费收入</t>
    </r>
  </si>
  <si>
    <r>
      <rPr>
        <sz val="10"/>
        <rFont val="Times New Roman"/>
        <charset val="0"/>
      </rPr>
      <t xml:space="preserve">    </t>
    </r>
    <r>
      <rPr>
        <sz val="10"/>
        <rFont val="方正仿宋_GBK"/>
        <charset val="134"/>
      </rPr>
      <t>罚没收入</t>
    </r>
  </si>
  <si>
    <r>
      <rPr>
        <sz val="10"/>
        <rFont val="Times New Roman"/>
        <charset val="0"/>
      </rPr>
      <t xml:space="preserve">    </t>
    </r>
    <r>
      <rPr>
        <sz val="10"/>
        <rFont val="方正仿宋_GBK"/>
        <charset val="134"/>
      </rPr>
      <t>国有资源（资产）有偿使用收入</t>
    </r>
  </si>
  <si>
    <r>
      <rPr>
        <sz val="10"/>
        <rFont val="Times New Roman"/>
        <charset val="0"/>
      </rPr>
      <t xml:space="preserve">    </t>
    </r>
    <r>
      <rPr>
        <sz val="10"/>
        <rFont val="方正仿宋_GBK"/>
        <charset val="134"/>
      </rPr>
      <t>捐赠收入</t>
    </r>
  </si>
  <si>
    <r>
      <rPr>
        <sz val="10"/>
        <rFont val="Times New Roman"/>
        <charset val="0"/>
      </rPr>
      <t xml:space="preserve">    </t>
    </r>
    <r>
      <rPr>
        <sz val="10"/>
        <rFont val="方正仿宋_GBK"/>
        <charset val="134"/>
      </rPr>
      <t>政府住房基金收入</t>
    </r>
  </si>
  <si>
    <r>
      <rPr>
        <sz val="10"/>
        <rFont val="Times New Roman"/>
        <charset val="0"/>
      </rPr>
      <t xml:space="preserve">    </t>
    </r>
    <r>
      <rPr>
        <sz val="10"/>
        <rFont val="方正仿宋_GBK"/>
        <charset val="134"/>
      </rPr>
      <t>其他收入</t>
    </r>
  </si>
  <si>
    <r>
      <rPr>
        <b/>
        <sz val="11"/>
        <rFont val="方正仿宋_GBK"/>
        <charset val="134"/>
      </rPr>
      <t>一般公共预算收入合计</t>
    </r>
  </si>
  <si>
    <t xml:space="preserve"> </t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</si>
  <si>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2</t>
    </r>
  </si>
  <si>
    <r>
      <rPr>
        <sz val="16"/>
        <rFont val="Times New Roman"/>
        <charset val="0"/>
      </rPr>
      <t>2023</t>
    </r>
    <r>
      <rPr>
        <sz val="16"/>
        <rFont val="方正小标宋_GBK"/>
        <charset val="0"/>
      </rPr>
      <t>年攀枝花市西区一般公共预算支出决算表</t>
    </r>
  </si>
  <si>
    <r>
      <rPr>
        <sz val="9"/>
        <rFont val="方正仿宋_GBK"/>
        <charset val="134"/>
      </rPr>
      <t>单位：万元，</t>
    </r>
    <r>
      <rPr>
        <sz val="9"/>
        <rFont val="Times New Roman"/>
        <charset val="0"/>
      </rPr>
      <t>%</t>
    </r>
  </si>
  <si>
    <t>决算数</t>
  </si>
  <si>
    <t>上年决算数</t>
  </si>
  <si>
    <t>上年结转</t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</si>
  <si>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一般公共服务支出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</si>
  <si>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人大事务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</si>
  <si>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行政运行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</si>
  <si>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一般行政管理事务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</si>
  <si>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机关服务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</si>
  <si>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人大会议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</si>
  <si>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人大立法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</si>
  <si>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人大监督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</si>
  <si>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人大代表履职能力提升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</si>
  <si>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代表工作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</si>
  <si>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人大信访工作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</si>
  <si>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事业运行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</si>
  <si>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其他人大事务支出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</si>
  <si>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政协事务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</si>
  <si>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政协会议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</si>
  <si>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委员视察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</si>
  <si>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参政议政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</si>
  <si>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其他政协事务支出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</si>
  <si>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政府办公厅</t>
    </r>
    <r>
      <rPr>
        <b/>
        <sz val="11"/>
        <rFont val="Times New Roman"/>
        <charset val="0"/>
      </rPr>
      <t>(</t>
    </r>
    <r>
      <rPr>
        <b/>
        <sz val="11"/>
        <rFont val="仿宋_GB2312"/>
        <charset val="134"/>
      </rPr>
      <t>室</t>
    </r>
    <r>
      <rPr>
        <b/>
        <sz val="11"/>
        <rFont val="Times New Roman"/>
        <charset val="0"/>
      </rPr>
      <t>)</t>
    </r>
    <r>
      <rPr>
        <b/>
        <sz val="11"/>
        <rFont val="仿宋_GB2312"/>
        <charset val="134"/>
      </rPr>
      <t>及相关机构事务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</si>
  <si>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专项服务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</si>
  <si>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专项业务活动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</si>
  <si>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政务公开审批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</si>
  <si>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信访事务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</si>
  <si>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参事事务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</si>
  <si>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其他政府办公厅</t>
    </r>
    <r>
      <rPr>
        <sz val="11"/>
        <rFont val="Times New Roman"/>
        <charset val="0"/>
      </rPr>
      <t>(</t>
    </r>
    <r>
      <rPr>
        <sz val="11"/>
        <rFont val="仿宋_GB2312"/>
        <charset val="134"/>
      </rPr>
      <t>室</t>
    </r>
    <r>
      <rPr>
        <sz val="11"/>
        <rFont val="Times New Roman"/>
        <charset val="0"/>
      </rPr>
      <t>)</t>
    </r>
    <r>
      <rPr>
        <sz val="11"/>
        <rFont val="仿宋_GB2312"/>
        <charset val="134"/>
      </rPr>
      <t>及相关机构事务支出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</si>
  <si>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发展与改革事务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</si>
  <si>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战略规划与实施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</si>
  <si>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日常经济运行调节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</si>
  <si>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社会事业发展规划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</si>
  <si>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经济体制改革研究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</si>
  <si>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物价管理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</si>
  <si>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其他发展与改革事务支出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</si>
  <si>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统计信息事务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</si>
  <si>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信息事务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</si>
  <si>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专项统计业务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</si>
  <si>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统计管理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</si>
  <si>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专项普查活动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</si>
  <si>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统计抽样调查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</si>
  <si>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其他统计信息事务支出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</si>
  <si>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财政事务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</si>
  <si>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预算改革业务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</si>
  <si>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财政国库业务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</si>
  <si>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财政监察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</si>
  <si>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信息化建设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</si>
  <si>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财政委托业务支出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</si>
  <si>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其他财政事务支出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</si>
  <si>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税收事务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</si>
  <si>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税务办案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</si>
  <si>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发票管理及税务登记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</si>
  <si>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代扣代收代征税款手续费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</si>
  <si>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税务宣传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</si>
  <si>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协税护税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</si>
  <si>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其他税收事务支出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</si>
  <si>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审计事务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</si>
  <si>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审计业务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</si>
  <si>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审计管理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</si>
  <si>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其他审计事务支出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</si>
  <si>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海关事务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</si>
  <si>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缉私办案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</si>
  <si>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口岸管理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</si>
  <si>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海关关务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</si>
  <si>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关税征管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</si>
  <si>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海关监管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</si>
  <si>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检验检疫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</si>
  <si>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其他海关事务支出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</si>
  <si>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人力资源事务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</si>
  <si>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政府特殊津贴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</si>
  <si>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资助留学回国人员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</si>
  <si>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博士后日常经费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</si>
  <si>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引进人才费用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</si>
  <si>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其他人力资源事务支出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</si>
  <si>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纪检监察事务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</si>
  <si>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大案要案查处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</si>
  <si>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派驻派出机构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</si>
  <si>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巡视工作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</si>
  <si>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其他纪检监察事务支出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</si>
  <si>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商贸事务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</si>
  <si>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对外贸易管理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</si>
  <si>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国际经济合作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</si>
  <si>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外资管理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</si>
  <si>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国内贸易管理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</si>
  <si>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招商引资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</si>
  <si>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其他商贸事务支出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</si>
  <si>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知识产权事务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</si>
  <si>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专利审批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</si>
  <si>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国家知识产权战略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</si>
  <si>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专利试点和产业化推进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</si>
  <si>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国际组织专项活动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</si>
  <si>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知识产权宏观管理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</si>
  <si>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商标管理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</si>
  <si>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原产地地理标志管理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</si>
  <si>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其他知识产权事务支出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</si>
  <si>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民族事务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</si>
  <si>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民族工作专项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</si>
  <si>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其他民族事务支出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</si>
  <si>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港澳台事务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</si>
  <si>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港澳事务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</si>
  <si>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台湾事务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</si>
  <si>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其他港澳台事务支出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</si>
  <si>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档案事务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</si>
  <si>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档案馆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</si>
  <si>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其他档案事务支出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</si>
  <si>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民主党派及工商联事务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</si>
  <si>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其他民主党派及工商联事务支出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</si>
  <si>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群众团体事务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</si>
  <si>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工会事务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</si>
  <si>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其他群众团体事务支出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</si>
  <si>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党委办公厅</t>
    </r>
    <r>
      <rPr>
        <b/>
        <sz val="11"/>
        <rFont val="Times New Roman"/>
        <charset val="0"/>
      </rPr>
      <t>(</t>
    </r>
    <r>
      <rPr>
        <b/>
        <sz val="11"/>
        <rFont val="仿宋_GB2312"/>
        <charset val="134"/>
      </rPr>
      <t>室</t>
    </r>
    <r>
      <rPr>
        <b/>
        <sz val="11"/>
        <rFont val="Times New Roman"/>
        <charset val="0"/>
      </rPr>
      <t>)</t>
    </r>
    <r>
      <rPr>
        <b/>
        <sz val="11"/>
        <rFont val="仿宋_GB2312"/>
        <charset val="134"/>
      </rPr>
      <t>及相关机构事务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</si>
  <si>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专项业务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</si>
  <si>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其他党委办公厅</t>
    </r>
    <r>
      <rPr>
        <sz val="11"/>
        <rFont val="Times New Roman"/>
        <charset val="0"/>
      </rPr>
      <t>(</t>
    </r>
    <r>
      <rPr>
        <sz val="11"/>
        <rFont val="仿宋_GB2312"/>
        <charset val="134"/>
      </rPr>
      <t>室</t>
    </r>
    <r>
      <rPr>
        <sz val="11"/>
        <rFont val="Times New Roman"/>
        <charset val="0"/>
      </rPr>
      <t>)</t>
    </r>
    <r>
      <rPr>
        <sz val="11"/>
        <rFont val="仿宋_GB2312"/>
        <charset val="134"/>
      </rPr>
      <t>及相关机构事务支出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</si>
  <si>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组织事务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</si>
  <si>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公务员事务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</si>
  <si>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其他组织事务支出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</si>
  <si>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宣传事务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</si>
  <si>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宣传管理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</si>
  <si>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其他宣传事务支出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</si>
  <si>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统战事务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</si>
  <si>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宗教事务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</si>
  <si>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华侨事务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</si>
  <si>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其他统战事务支出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</si>
  <si>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对外联络事务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</si>
  <si>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其他对外联络事务支出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</si>
  <si>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其他共产党事务支出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</si>
  <si>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其他共产党事务支出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</si>
  <si>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网信事务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</si>
  <si>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信息安全事务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</si>
  <si>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其他网信事务支出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</si>
  <si>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市场监督管理事务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</si>
  <si>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市场主体管理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</si>
  <si>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市场秩序执法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</si>
  <si>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质量基础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</si>
  <si>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药品事务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</si>
  <si>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医疗器械事务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</si>
  <si>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化妆品事务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</si>
  <si>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质量安全监管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</si>
  <si>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食品安全监管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</si>
  <si>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其他市场监督管理事务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</si>
  <si>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其他一般公共服务支出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</si>
  <si>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国家赔偿费用支出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</si>
  <si>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其他一般公共服务支出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</si>
  <si>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外交支出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</si>
  <si>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外交管理事务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</si>
  <si>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其他外交管理事务支出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</si>
  <si>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驻外机构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</si>
  <si>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驻外使领馆</t>
    </r>
    <r>
      <rPr>
        <sz val="11"/>
        <rFont val="Times New Roman"/>
        <charset val="0"/>
      </rPr>
      <t>(</t>
    </r>
    <r>
      <rPr>
        <sz val="11"/>
        <rFont val="仿宋_GB2312"/>
        <charset val="134"/>
      </rPr>
      <t>团、处</t>
    </r>
    <r>
      <rPr>
        <sz val="11"/>
        <rFont val="Times New Roman"/>
        <charset val="0"/>
      </rPr>
      <t>)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</si>
  <si>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其他驻外机构支出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</si>
  <si>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对外援助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</si>
  <si>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援外优惠贷款贴息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</si>
  <si>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对外援助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</si>
  <si>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国际组织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</si>
  <si>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国际组织会费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</si>
  <si>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国际组织捐赠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</si>
  <si>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维和摊款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</si>
  <si>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国际组织股金及基金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</si>
  <si>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其他国际组织支出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</si>
  <si>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对外合作与交流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</si>
  <si>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在华国际会议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</si>
  <si>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国际交流活动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</si>
  <si>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对外合作活动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</si>
  <si>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其他对外合作与交流支出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</si>
  <si>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对外宣传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</si>
  <si>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对外宣传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</si>
  <si>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边界勘界联检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</si>
  <si>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边界勘界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</si>
  <si>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边界联检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</si>
  <si>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边界界桩维护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</si>
  <si>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</si>
  <si>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国际发展合作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</si>
  <si>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其他国际发展合作支出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</si>
  <si>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其他外交支出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</si>
  <si>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其他外交支出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</si>
  <si>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国防支出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</si>
  <si>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现役部队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</si>
  <si>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现役部队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</si>
  <si>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国防科研事业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</si>
  <si>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国防科研事业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</si>
  <si>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专项工程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</si>
  <si>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专项工程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</si>
  <si>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国防动员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</si>
  <si>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兵役征集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</si>
  <si>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经济动员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</si>
  <si>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人民防空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</si>
  <si>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交通战备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</si>
  <si>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国防教育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</si>
  <si>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预备役部队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</si>
  <si>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民兵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</si>
  <si>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边海防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</si>
  <si>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其他国防动员支出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</si>
  <si>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其他国防支出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</si>
  <si>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其他国防支出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</si>
  <si>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公共安全支出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</si>
  <si>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武装警察部队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</si>
  <si>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武装警察部队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</si>
  <si>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其他武装警察部队支出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</si>
  <si>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公安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</si>
  <si>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执法办案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</si>
  <si>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特别业务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</si>
  <si>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特勤业务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</si>
  <si>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移民事务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</si>
  <si>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其他公安支出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</si>
  <si>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国家安全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</si>
  <si>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安全业务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</si>
  <si>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其他国家安全支出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</si>
  <si>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检察</t>
    </r>
  </si>
  <si>
    <r>
      <rPr>
        <sz val="11"/>
        <rFont val="Times New Roman"/>
        <charset val="0"/>
      </rPr>
      <t xml:space="preserve">      “</t>
    </r>
    <r>
      <rPr>
        <sz val="11"/>
        <rFont val="仿宋_GB2312"/>
        <charset val="134"/>
      </rPr>
      <t>两房</t>
    </r>
    <r>
      <rPr>
        <sz val="11"/>
        <rFont val="Times New Roman"/>
        <charset val="0"/>
      </rPr>
      <t>”</t>
    </r>
    <r>
      <rPr>
        <sz val="11"/>
        <rFont val="仿宋_GB2312"/>
        <charset val="134"/>
      </rPr>
      <t>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</si>
  <si>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检察监督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</si>
  <si>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其他检察支出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</si>
  <si>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法院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</si>
  <si>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案件审判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</si>
  <si>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案件执行</t>
    </r>
  </si>
  <si>
    <r>
      <rPr>
        <sz val="11"/>
        <rFont val="Times New Roman"/>
        <charset val="0"/>
      </rPr>
      <t xml:space="preserve">      “</t>
    </r>
    <r>
      <rPr>
        <sz val="11"/>
        <rFont val="仿宋_GB2312"/>
        <charset val="134"/>
      </rPr>
      <t>两庭</t>
    </r>
    <r>
      <rPr>
        <sz val="11"/>
        <rFont val="Times New Roman"/>
        <charset val="0"/>
      </rPr>
      <t>”</t>
    </r>
    <r>
      <rPr>
        <sz val="11"/>
        <rFont val="仿宋_GB2312"/>
        <charset val="134"/>
      </rPr>
      <t>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</si>
  <si>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其他法院支出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</si>
  <si>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司法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</si>
  <si>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基层司法业务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</si>
  <si>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普法宣传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</si>
  <si>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律师管理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</si>
  <si>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公共法律服务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</si>
  <si>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国家统一法律职业资格考试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</si>
  <si>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仲裁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</si>
  <si>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社区矫正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</si>
  <si>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司法鉴定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</si>
  <si>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法制建设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</si>
  <si>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其他司法支出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</si>
  <si>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监狱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</si>
  <si>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犯人生活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</si>
  <si>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犯人改造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</si>
  <si>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狱政设施建设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</si>
  <si>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其他监狱支出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</si>
  <si>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强制隔离戒毒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</si>
  <si>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强制隔离戒毒人员生活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</si>
  <si>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强制隔离戒毒人员教育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</si>
  <si>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所政设施建设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</si>
  <si>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其他强制隔离戒毒支出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</si>
  <si>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国家保密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</si>
  <si>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保密技术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</si>
  <si>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保密管理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</si>
  <si>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其他国家保密支出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</si>
  <si>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缉私警察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</si>
  <si>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缉私业务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</si>
  <si>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其他缉私警察支出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</si>
  <si>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其他公共安全支出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</si>
  <si>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国家司法救助支出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</si>
  <si>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其他公共安全支出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</si>
  <si>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教育支出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</si>
  <si>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教育管理事务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</si>
  <si>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其他教育管理事务支出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</si>
  <si>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普通教育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</si>
  <si>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学前教育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</si>
  <si>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小学教育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</si>
  <si>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初中教育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</si>
  <si>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高中教育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</si>
  <si>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高等教育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</si>
  <si>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化解农村义务教育债务支出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</si>
  <si>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化解普通高中债务支出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</si>
  <si>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其他普通教育支出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</si>
  <si>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职业教育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</si>
  <si>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初等职业教育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</si>
  <si>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中等职业教育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</si>
  <si>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技校教育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</si>
  <si>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高等职业教育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</si>
  <si>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其他职业教育支出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</si>
  <si>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成人教育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</si>
  <si>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成人初等教育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</si>
  <si>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成人中等教育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</si>
  <si>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成人高等教育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</si>
  <si>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成人广播电视教育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</si>
  <si>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其他成人教育支出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</si>
  <si>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广播电视教育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</si>
  <si>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广播电视学校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</si>
  <si>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教育电视台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</si>
  <si>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其他广播电视教育支出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</si>
  <si>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留学教育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</si>
  <si>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出国留学教育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</si>
  <si>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来华留学教育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</si>
  <si>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其他留学教育支出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</si>
  <si>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特殊教育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</si>
  <si>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特殊学校教育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</si>
  <si>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工读学校教育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</si>
  <si>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其他特殊教育支出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</si>
  <si>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进修及培训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</si>
  <si>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教师进修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</si>
  <si>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干部教育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</si>
  <si>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培训支出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</si>
  <si>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退役士兵能力提升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</si>
  <si>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其他进修及培训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</si>
  <si>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教育费附加安排的支出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</si>
  <si>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农村中小学校舍建设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</si>
  <si>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农村中小学教学设施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</si>
  <si>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城市中小学校舍建设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</si>
  <si>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城市中小学教学设施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</si>
  <si>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中等职业学校教学设施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</si>
  <si>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其他教育费附加安排的支出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</si>
  <si>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其他教育支出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</si>
  <si>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其他教育支出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</si>
  <si>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科学技术支出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</si>
  <si>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科学技术管理事务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</si>
  <si>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其他科学技术管理事务支出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</si>
  <si>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基础研究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</si>
  <si>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机构运行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</si>
  <si>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自然科学基金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</si>
  <si>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重点实验室及相关设施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</si>
  <si>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重大科学工程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</si>
  <si>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专项基础科研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</si>
  <si>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专项技术基础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</si>
  <si>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其他基础研究支出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</si>
  <si>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应用研究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</si>
  <si>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社会公益研究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</si>
  <si>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高技术研究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</si>
  <si>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专项科研试制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</si>
  <si>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其他应用研究支出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</si>
  <si>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技术研究与开发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</si>
  <si>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科技成果转化与扩散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</si>
  <si>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其他技术研究与开发支出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</si>
  <si>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科技条件与服务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</si>
  <si>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技术创新服务体系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</si>
  <si>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科技条件专项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</si>
  <si>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其他科技条件与服务支出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</si>
  <si>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社会科学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</si>
  <si>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社会科学研究机构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</si>
  <si>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社会科学研究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</si>
  <si>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社科基金支出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</si>
  <si>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其他社会科学支出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</si>
  <si>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科学技术普及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</si>
  <si>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科普活动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</si>
  <si>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青少年科技活动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</si>
  <si>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学术交流活动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</si>
  <si>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科技馆站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</si>
  <si>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其他科学技术普及支出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</si>
  <si>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科技交流与合作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</si>
  <si>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国际交流与合作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</si>
  <si>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重大科技合作项目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</si>
  <si>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其他科技交流与合作支出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</si>
  <si>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科技重大项目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</si>
  <si>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科技重大专项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</si>
  <si>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重点研发计划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</si>
  <si>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其他科技重大项目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</si>
  <si>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其他科学技术支出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</si>
  <si>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科技奖励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</si>
  <si>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核应急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</si>
  <si>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转制科研机构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</si>
  <si>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其他科学技术支出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</si>
  <si>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文化旅游体育与传媒支出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</si>
  <si>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文化和旅游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</si>
  <si>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图书馆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</si>
  <si>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文化展示及纪念机构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</si>
  <si>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艺术表演场所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</si>
  <si>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艺术表演团体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</si>
  <si>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文化活动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</si>
  <si>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群众文化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</si>
  <si>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文化和旅游交流与合作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</si>
  <si>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文化创作与保护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</si>
  <si>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文化和旅游市场管理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</si>
  <si>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旅游宣传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</si>
  <si>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文化和旅游管理事务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</si>
  <si>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其他文化和旅游支出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</si>
  <si>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文物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</si>
  <si>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文物保护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</si>
  <si>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博物馆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</si>
  <si>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历史名城与古迹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</si>
  <si>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其他文物支出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</si>
  <si>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体育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</si>
  <si>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运动项目管理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</si>
  <si>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体育竞赛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</si>
  <si>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体育训练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</si>
  <si>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体育场馆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</si>
  <si>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群众体育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</si>
  <si>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体育交流与合作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</si>
  <si>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其他体育支出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</si>
  <si>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新闻出版电影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</si>
  <si>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新闻通讯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</si>
  <si>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出版发行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</si>
  <si>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版权管理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</si>
  <si>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电影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</si>
  <si>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其他新闻出版电影支出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</si>
  <si>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广播电视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</si>
  <si>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广播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</si>
  <si>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电视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</si>
  <si>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监测监管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</si>
  <si>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其他广播电视支出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</si>
  <si>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其他文化旅游体育与传媒支出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</si>
  <si>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宣传文化发展专项支出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</si>
  <si>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文化产业发展专项支出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</si>
  <si>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其他文化旅游体育与传媒支出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</si>
  <si>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社会保障和就业支出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</si>
  <si>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人力资源和社会保障管理事务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</si>
  <si>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综合业务管理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</si>
  <si>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劳动保障监察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</si>
  <si>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就业管理事务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</si>
  <si>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社会保险业务管理事务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</si>
  <si>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社会保险经办机构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</si>
  <si>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劳动关系和维权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</si>
  <si>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公共就业服务和职业技能鉴定机构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</si>
  <si>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劳动人事争议调解仲裁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</si>
  <si>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其他人力资源和社会保障管理事务支出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</si>
  <si>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民政管理事务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</si>
  <si>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社会组织管理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</si>
  <si>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行政区划和地名管理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</si>
  <si>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基层政权建设和社区治理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</si>
  <si>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其他民政管理事务支出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</si>
  <si>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补充全国社会保障基金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</si>
  <si>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用一般公共预算补充基金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</si>
  <si>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行政事业单位养老支出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</si>
  <si>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行政单位离退休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</si>
  <si>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事业单位离退休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</si>
  <si>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离退休人员管理机构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</si>
  <si>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机关事业单位基本养老保险缴费支出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</si>
  <si>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机关事业单位职业年金缴费支出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</si>
  <si>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对机关事业单位基本养老保险基金的补助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</si>
  <si>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其他行政事业单位养老支出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</si>
  <si>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企业改革补助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</si>
  <si>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企业关闭破产补助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</si>
  <si>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厂办大集体改革补助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</si>
  <si>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其他企业改革发展补助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</si>
  <si>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就业补助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</si>
  <si>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就业创业服务补贴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</si>
  <si>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职业培训补贴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</si>
  <si>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社会保险补贴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</si>
  <si>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公益性岗位补贴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</si>
  <si>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职业技能鉴定补贴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</si>
  <si>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就业见习补贴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</si>
  <si>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高技能人才培养补助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</si>
  <si>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求职创业补贴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</si>
  <si>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其他就业补助支出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</si>
  <si>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抚恤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</si>
  <si>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死亡抚恤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</si>
  <si>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伤残抚恤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</si>
  <si>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在乡复员、退伍军人生活补助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</si>
  <si>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优抚事业单位支出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</si>
  <si>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义务兵优待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</si>
  <si>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农村籍退役士兵老年生活补助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</si>
  <si>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其他优抚支出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</si>
  <si>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退役安置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</si>
  <si>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退役士兵安置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</si>
  <si>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军队移交政府的离退休人员安置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</si>
  <si>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军队移交政府离退休干部管理机构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</si>
  <si>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退役士兵管理教育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</si>
  <si>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军队转业干部安置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</si>
  <si>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其他退役安置支出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</si>
  <si>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社会福利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</si>
  <si>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儿童福利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</si>
  <si>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老年福利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</si>
  <si>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康复辅具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</si>
  <si>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殡葬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</si>
  <si>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社会福利事业单位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</si>
  <si>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养老服务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</si>
  <si>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其他社会福利支出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</si>
  <si>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残疾人事业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</si>
  <si>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残疾人康复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</si>
  <si>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残疾人就业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</si>
  <si>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残疾人体育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</si>
  <si>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残疾人生活和护理补贴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</si>
  <si>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其他残疾人事业支出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</si>
  <si>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红十字事业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</si>
  <si>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其他红十字事业支出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</si>
  <si>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最低生活保障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</si>
  <si>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城市最低生活保障金支出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</si>
  <si>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农村最低生活保障金支出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</si>
  <si>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临时救助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</si>
  <si>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临时救助支出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</si>
  <si>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流浪乞讨人员救助支出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</si>
  <si>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特困人员救助供养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</si>
  <si>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城市特困人员救助供养支出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</si>
  <si>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农村特困人员救助供养支出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</si>
  <si>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补充道路交通事故社会救助基金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</si>
  <si>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交强险增值税补助基金支出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</si>
  <si>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交强险罚款收入补助基金支出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</si>
  <si>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其他生活救助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</si>
  <si>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其他城市生活救助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</si>
  <si>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其他农村生活救助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</si>
  <si>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财政对基本养老保险基金的补助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</si>
  <si>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财政对企业职工基本养老保险基金的补助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</si>
  <si>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财政对城乡居民基本养老保险基金的补助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</si>
  <si>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财政对其他基本养老保险基金的补助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</si>
  <si>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财政对其他社会保险基金的补助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</si>
  <si>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财政对失业保险基金的补助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</si>
  <si>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财政对工伤保险基金的补助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</si>
  <si>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财政对生育保险基金的补助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</si>
  <si>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其他财政对社会保险基金的补助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</si>
  <si>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退役军人管理事务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</si>
  <si>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拥军优属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</si>
  <si>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部队供应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</si>
  <si>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其他退役军人事务管理支出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</si>
  <si>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财政代缴社会保险费支出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</si>
  <si>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财政代缴城乡居民基本养老保险费支出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</si>
  <si>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财政代缴其他社会保险费支出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</si>
  <si>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其他社会保障和就业支出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</si>
  <si>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其他社会保障和就业支出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</si>
  <si>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卫生健康支出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</si>
  <si>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卫生健康管理事务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</si>
  <si>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其他卫生健康管理事务支出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</si>
  <si>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公立医院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</si>
  <si>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综合医院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</si>
  <si>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中医</t>
    </r>
    <r>
      <rPr>
        <sz val="11"/>
        <rFont val="Times New Roman"/>
        <charset val="0"/>
      </rPr>
      <t>(</t>
    </r>
    <r>
      <rPr>
        <sz val="11"/>
        <rFont val="仿宋_GB2312"/>
        <charset val="134"/>
      </rPr>
      <t>民族</t>
    </r>
    <r>
      <rPr>
        <sz val="11"/>
        <rFont val="Times New Roman"/>
        <charset val="0"/>
      </rPr>
      <t>)</t>
    </r>
    <r>
      <rPr>
        <sz val="11"/>
        <rFont val="仿宋_GB2312"/>
        <charset val="134"/>
      </rPr>
      <t>医院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</si>
  <si>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传染病医院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</si>
  <si>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职业病防治医院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</si>
  <si>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精神病医院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</si>
  <si>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妇幼保健医院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</si>
  <si>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儿童医院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</si>
  <si>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其他专科医院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</si>
  <si>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福利医院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</si>
  <si>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行业医院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</si>
  <si>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处理医疗欠费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</si>
  <si>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康复医院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</si>
  <si>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其他公立医院支出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</si>
  <si>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基层医疗卫生机构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</si>
  <si>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城市社区卫生机构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</si>
  <si>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乡镇卫生院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</si>
  <si>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其他基层医疗卫生机构支出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</si>
  <si>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公共卫生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</si>
  <si>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疾病预防控制机构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</si>
  <si>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卫生监督机构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</si>
  <si>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妇幼保健机构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</si>
  <si>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精神卫生机构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</si>
  <si>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应急救治机构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</si>
  <si>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采供血机构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</si>
  <si>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其他专业公共卫生机构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</si>
  <si>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基本公共卫生服务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</si>
  <si>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重大公共卫生服务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</si>
  <si>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突发公共卫生事件应急处理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</si>
  <si>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其他公共卫生支出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</si>
  <si>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中医药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</si>
  <si>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中医</t>
    </r>
    <r>
      <rPr>
        <sz val="11"/>
        <rFont val="Times New Roman"/>
        <charset val="0"/>
      </rPr>
      <t>(</t>
    </r>
    <r>
      <rPr>
        <sz val="11"/>
        <rFont val="仿宋_GB2312"/>
        <charset val="134"/>
      </rPr>
      <t>民族医</t>
    </r>
    <r>
      <rPr>
        <sz val="11"/>
        <rFont val="Times New Roman"/>
        <charset val="0"/>
      </rPr>
      <t>)</t>
    </r>
    <r>
      <rPr>
        <sz val="11"/>
        <rFont val="仿宋_GB2312"/>
        <charset val="134"/>
      </rPr>
      <t>药专项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</si>
  <si>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其他中医药支出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</si>
  <si>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计划生育事务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</si>
  <si>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计划生育机构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</si>
  <si>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计划生育服务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</si>
  <si>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其他计划生育事务支出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</si>
  <si>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行政事业单位医疗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</si>
  <si>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行政单位医疗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</si>
  <si>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事业单位医疗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</si>
  <si>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公务员医疗补助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</si>
  <si>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其他行政事业单位医疗支出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</si>
  <si>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财政对基本医疗保险基金的补助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</si>
  <si>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财政对职工基本医疗保险基金的补助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</si>
  <si>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财政对城乡居民基本医疗保险基金的补助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</si>
  <si>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财政对其他基本医疗保险基金的补助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</si>
  <si>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医疗救助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</si>
  <si>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城乡医疗救助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</si>
  <si>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疾病应急救助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</si>
  <si>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其他医疗救助支出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</si>
  <si>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优抚对象医疗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</si>
  <si>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优抚对象医疗补助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</si>
  <si>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其他优抚对象医疗支出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</si>
  <si>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医疗保障管理事务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</si>
  <si>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医疗保障政策管理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</si>
  <si>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医疗保障经办事务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</si>
  <si>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其他医疗保障管理事务支出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</si>
  <si>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老龄卫生健康事务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</si>
  <si>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老龄卫生健康事务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</si>
  <si>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其他卫生健康支出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</si>
  <si>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其他卫生健康支出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</si>
  <si>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节能环保支出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</si>
  <si>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环境保护管理事务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</si>
  <si>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生态环境保护宣传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</si>
  <si>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环境保护法规、规划及标准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</si>
  <si>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生态环境国际合作及履约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</si>
  <si>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生态环境保护行政许可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</si>
  <si>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应对气候变化管理事务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</si>
  <si>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其他环境保护管理事务支出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</si>
  <si>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环境监测与监察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</si>
  <si>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建设项目环评审查与监督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</si>
  <si>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核与辐射安全监督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</si>
  <si>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其他环境监测与监察支出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</si>
  <si>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污染防治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</si>
  <si>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大气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</si>
  <si>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水体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</si>
  <si>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噪声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</si>
  <si>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固体废弃物与化学品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</si>
  <si>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放射源和放射性废物监管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</si>
  <si>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辐射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</si>
  <si>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其他污染防治支出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</si>
  <si>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自然生态保护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</si>
  <si>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生态保护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</si>
  <si>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农村环境保护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</si>
  <si>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生物及物种资源保护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</si>
  <si>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其他自然生态保护支出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</si>
  <si>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天然林保护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</si>
  <si>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森林管护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</si>
  <si>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社会保险补助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</si>
  <si>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政策性社会性支出补助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</si>
  <si>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天然林保护工程建设</t>
    </r>
    <r>
      <rPr>
        <sz val="11"/>
        <rFont val="Times New Roman"/>
        <charset val="0"/>
      </rPr>
      <t xml:space="preserve"> 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</si>
  <si>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停伐补助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</si>
  <si>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其他天然林保护支出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</si>
  <si>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退耕还林还草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</si>
  <si>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退耕现金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</si>
  <si>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退耕还林粮食折现补贴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</si>
  <si>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退耕还林粮食费用补贴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</si>
  <si>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退耕还林工程建设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</si>
  <si>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其他退耕还林还草支出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</si>
  <si>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风沙荒漠治理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</si>
  <si>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京津风沙源治理工程建设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</si>
  <si>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其他风沙荒漠治理支出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</si>
  <si>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退牧还草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</si>
  <si>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退牧还草工程建设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</si>
  <si>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其他退牧还草支出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</si>
  <si>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已垦草原退耕还草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</si>
  <si>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已垦草原退耕还草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</si>
  <si>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能源节约利用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</si>
  <si>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能源节约利用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</si>
  <si>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污染减排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</si>
  <si>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生态环境监测与信息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</si>
  <si>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生态环境执法监察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</si>
  <si>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减排专项支出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</si>
  <si>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清洁生产专项支出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</si>
  <si>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其他污染减排支出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</si>
  <si>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可再生能源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</si>
  <si>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可再生能源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</si>
  <si>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循环经济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</si>
  <si>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循环经济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</si>
  <si>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能源管理事务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</si>
  <si>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能源预测预警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</si>
  <si>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能源战略规划与实施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</si>
  <si>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能源科技装备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</si>
  <si>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能源行业管理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</si>
  <si>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能源管理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</si>
  <si>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石油储备发展管理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</si>
  <si>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能源调查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</si>
  <si>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农村电网建设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</si>
  <si>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其他能源管理事务支出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</si>
  <si>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其他节能环保支出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</si>
  <si>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其他节能环保支出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</si>
  <si>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城乡社区支出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</si>
  <si>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城乡社区管理事务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</si>
  <si>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城管执法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</si>
  <si>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工程建设标准规范编制与监管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</si>
  <si>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工程建设管理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</si>
  <si>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市政公用行业市场监管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</si>
  <si>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住宅建设与房地产市场监管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</si>
  <si>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执业资格注册、资质审查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</si>
  <si>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其他城乡社区管理事务支出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</si>
  <si>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城乡社区规划与管理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</si>
  <si>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城乡社区规划与管理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</si>
  <si>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城乡社区公共设施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</si>
  <si>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小城镇基础设施建设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</si>
  <si>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其他城乡社区公共设施支出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</si>
  <si>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城乡社区环境卫生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</si>
  <si>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城乡社区环境卫生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</si>
  <si>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建设市场管理与监督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</si>
  <si>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建设市场管理与监督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</si>
  <si>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其他城乡社区支出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</si>
  <si>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其他城乡社区支出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</si>
  <si>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农林水支出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</si>
  <si>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农业农村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</si>
  <si>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农垦运行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</si>
  <si>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科技转化与推广服务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</si>
  <si>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病虫害控制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</si>
  <si>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农产品质量安全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</si>
  <si>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执法监管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</si>
  <si>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统计监测与信息服务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</si>
  <si>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行业业务管理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</si>
  <si>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对外交流与合作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</si>
  <si>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防灾救灾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</si>
  <si>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稳定农民收入补贴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</si>
  <si>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农业结构调整补贴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</si>
  <si>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农业生产发展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</si>
  <si>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农村合作经济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</si>
  <si>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农产品加工与促销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</si>
  <si>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农村社会事业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</si>
  <si>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农业资源保护修复与利用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</si>
  <si>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农村道路建设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</si>
  <si>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成品油价格改革对渔业的补贴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</si>
  <si>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对高校毕业生到基层任职补助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</si>
  <si>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农田建设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</si>
  <si>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其他农业农村支出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</si>
  <si>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林业和草原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</si>
  <si>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事业机构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</si>
  <si>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森林资源培育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</si>
  <si>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技术推广与转化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</si>
  <si>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森林资源管理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</si>
  <si>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森林生态效益补偿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</si>
  <si>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自然保护区等管理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</si>
  <si>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动植物保护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</si>
  <si>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湿地保护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</si>
  <si>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执法与监督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</si>
  <si>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防沙治沙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</si>
  <si>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对外合作与交流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</si>
  <si>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产业化管理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</si>
  <si>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信息管理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</si>
  <si>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林区公共支出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</si>
  <si>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贷款贴息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</si>
  <si>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成品油价格改革对林业的补贴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</si>
  <si>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林业草原防灾减灾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</si>
  <si>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国家公园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</si>
  <si>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草原管理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</si>
  <si>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其他林业和草原支出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</si>
  <si>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水利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</si>
  <si>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水利行业业务管理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</si>
  <si>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水利工程建设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</si>
  <si>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水利工程运行与维护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</si>
  <si>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长江黄河等流域管理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</si>
  <si>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水利前期工作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</si>
  <si>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水利执法监督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</si>
  <si>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水土保持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</si>
  <si>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水资源节约管理与保护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</si>
  <si>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水质监测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</si>
  <si>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水文测报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</si>
  <si>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防汛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</si>
  <si>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抗旱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</si>
  <si>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农村水利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</si>
  <si>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水利技术推广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</si>
  <si>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国际河流治理与管理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</si>
  <si>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江河湖库水系综合整治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</si>
  <si>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大中型水库移民后期扶持专项支出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</si>
  <si>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水利安全监督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</si>
  <si>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水利建设征地及移民支出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</si>
  <si>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农村人畜饮水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</si>
  <si>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南水北调工程建设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</si>
  <si>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南水北调工程管理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</si>
  <si>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其他水利支出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</si>
  <si>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巩固脱贫衔接乡村振兴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</si>
  <si>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农村基础设施建设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</si>
  <si>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生产发展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</si>
  <si>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社会发展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</si>
  <si>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贷款奖补和贴息</t>
    </r>
  </si>
  <si>
    <r>
      <rPr>
        <sz val="11"/>
        <rFont val="Times New Roman"/>
        <charset val="0"/>
      </rPr>
      <t xml:space="preserve">      “</t>
    </r>
    <r>
      <rPr>
        <sz val="11"/>
        <rFont val="仿宋_GB2312"/>
        <charset val="134"/>
      </rPr>
      <t>三西</t>
    </r>
    <r>
      <rPr>
        <sz val="11"/>
        <rFont val="Times New Roman"/>
        <charset val="0"/>
      </rPr>
      <t>”</t>
    </r>
    <r>
      <rPr>
        <sz val="11"/>
        <rFont val="仿宋_GB2312"/>
        <charset val="134"/>
      </rPr>
      <t>农业建设专项补助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</si>
  <si>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其他巩固脱贫衔接乡村振兴支出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</si>
  <si>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农村综合改革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</si>
  <si>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对村级一事一议的补助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</si>
  <si>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国有农场办社会职能改革补助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</si>
  <si>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对村民委员会和村党支部的补助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</si>
  <si>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对村集体经济组织的补助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</si>
  <si>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农村综合改革示范试点补助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</si>
  <si>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其他农村综合改革支出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</si>
  <si>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普惠金融发展支出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</si>
  <si>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支持农村金融机构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</si>
  <si>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涉农贷款增量奖励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</si>
  <si>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农业保险保费补贴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</si>
  <si>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创业担保贷款贴息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</si>
  <si>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补充创业担保贷款基金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</si>
  <si>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其他普惠金融发展支出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</si>
  <si>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目标价格补贴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</si>
  <si>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棉花目标价格补贴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</si>
  <si>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其他目标价格补贴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</si>
  <si>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其他农林水支出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</si>
  <si>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化解其他公益性乡村债务支出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</si>
  <si>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其他农林水支出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</si>
  <si>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交通运输支出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</si>
  <si>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公路水路运输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</si>
  <si>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公路建设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</si>
  <si>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公路养护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</si>
  <si>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交通运输信息化建设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</si>
  <si>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公路和运输安全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</si>
  <si>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公路还贷专项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</si>
  <si>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公路运输管理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</si>
  <si>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公路和运输技术标准化建设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</si>
  <si>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港口设施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</si>
  <si>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航道维护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</si>
  <si>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船舶检验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</si>
  <si>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救助打捞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</si>
  <si>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内河运输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</si>
  <si>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远洋运输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</si>
  <si>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海事管理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</si>
  <si>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航标事业发展支出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</si>
  <si>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水路运输管理支出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</si>
  <si>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口岸建设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</si>
  <si>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取消政府还贷二级公路收费专项支出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</si>
  <si>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其他公路水路运输支出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</si>
  <si>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铁路运输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</si>
  <si>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铁路路网建设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</si>
  <si>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铁路还贷专项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</si>
  <si>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铁路安全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</si>
  <si>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铁路专项运输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</si>
  <si>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行业监管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</si>
  <si>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其他铁路运输支出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</si>
  <si>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民用航空运输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</si>
  <si>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机场建设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</si>
  <si>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空管系统建设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</si>
  <si>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民航还贷专项支出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</si>
  <si>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民用航空安全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</si>
  <si>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民航专项运输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</si>
  <si>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其他民用航空运输支出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</si>
  <si>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成品油价格改革对交通运输的补贴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</si>
  <si>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对城市公交的补贴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</si>
  <si>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对农村道路客运的补贴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</si>
  <si>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对出租车的补贴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</si>
  <si>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成品油价格改革补贴其他支出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</si>
  <si>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邮政业支出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</si>
  <si>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邮政普遍服务与特殊服务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</si>
  <si>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其他邮政业支出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</si>
  <si>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车辆购置税支出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</si>
  <si>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车辆购置税用于公路等基础设施建设支出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</si>
  <si>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车辆购置税用于农村公路建设支出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</si>
  <si>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车辆购置税用于老旧汽车报废更新补贴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</si>
  <si>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车辆购置税其他支出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</si>
  <si>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其他交通运输支出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</si>
  <si>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公共交通运营补助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</si>
  <si>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其他交通运输支出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</si>
  <si>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资源勘探工业信息等支出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</si>
  <si>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资源勘探开发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</si>
  <si>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煤炭勘探开采和洗选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</si>
  <si>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石油和天然气勘探开采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</si>
  <si>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黑色金属矿勘探和采选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</si>
  <si>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有色金属矿勘探和采选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</si>
  <si>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非金属矿勘探和采选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</si>
  <si>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其他资源勘探业支出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</si>
  <si>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制造业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</si>
  <si>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纺织业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</si>
  <si>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医药制造业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</si>
  <si>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非金属矿物制品业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</si>
  <si>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通信设备、计算机及其他电子设备制造业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</si>
  <si>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交通运输设备制造业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</si>
  <si>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电气机械及器材制造业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</si>
  <si>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工艺品及其他制造业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</si>
  <si>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石油加工、炼焦及核燃料加工业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</si>
  <si>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化学原料及化学制品制造业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</si>
  <si>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黑色金属冶炼及压延加工业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</si>
  <si>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有色金属冶炼及压延加工业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</si>
  <si>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其他制造业支出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</si>
  <si>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建筑业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</si>
  <si>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其他建筑业支出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</si>
  <si>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工业和信息产业监管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</si>
  <si>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战备应急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</si>
  <si>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信息安全建设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</si>
  <si>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专用通信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</si>
  <si>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无线电监管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</si>
  <si>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工业和信息产业战略研究与标准制定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</si>
  <si>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工业和信息产业支持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</si>
  <si>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电子专项工程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</si>
  <si>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技术基础研究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</si>
  <si>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其他工业和信息产业监管支出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</si>
  <si>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国有资产监管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</si>
  <si>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国有企业监事会专项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</si>
  <si>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中央企业专项管理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</si>
  <si>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其他国有资产监管支出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</si>
  <si>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支持中小企业发展和管理支出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</si>
  <si>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科技型中小企业技术创新基金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</si>
  <si>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中小企业发展专项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</si>
  <si>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其他支持中小企业发展和管理支出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</si>
  <si>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其他资源勘探工业信息等支出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</si>
  <si>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黄金事务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</si>
  <si>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技术改造支出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</si>
  <si>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中药材扶持资金支出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</si>
  <si>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重点产业振兴和技术改造项目贷款贴息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</si>
  <si>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其他资源勘探工业信息等支出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</si>
  <si>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商业服务业等支出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</si>
  <si>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商业流通事务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</si>
  <si>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食品流通安全补贴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</si>
  <si>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市场监测及信息管理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</si>
  <si>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民贸企业补贴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</si>
  <si>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民贸民品贷款贴息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</si>
  <si>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其他商业流通事务支出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</si>
  <si>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涉外发展服务支出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</si>
  <si>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外商投资环境建设补助资金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</si>
  <si>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其他涉外发展服务支出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</si>
  <si>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其他商业服务业等支出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</si>
  <si>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服务业基础设施建设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</si>
  <si>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其他商业服务业等支出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</si>
  <si>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金融支出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</si>
  <si>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金融部门行政支出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</si>
  <si>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安全防卫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</si>
  <si>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金融部门其他行政支出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</si>
  <si>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金融部门监管支出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</si>
  <si>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货币发行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</si>
  <si>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金融服务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</si>
  <si>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反假币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</si>
  <si>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重点金融机构监管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</si>
  <si>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金融稽查与案件处理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</si>
  <si>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金融行业电子化建设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</si>
  <si>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从业人员资格考试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</si>
  <si>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反洗钱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</si>
  <si>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金融部门其他监管支出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</si>
  <si>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金融发展支出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</si>
  <si>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政策性银行亏损补贴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</si>
  <si>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利息费用补贴支出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</si>
  <si>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补充资本金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</si>
  <si>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风险基金补助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</si>
  <si>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其他金融发展支出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</si>
  <si>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金融调控支出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</si>
  <si>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中央银行亏损补贴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</si>
  <si>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其他金融调控支出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</si>
  <si>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其他金融支出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</si>
  <si>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其他金融支出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</si>
  <si>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援助其他地区支出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</si>
  <si>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一般公共服务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</si>
  <si>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教育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</si>
  <si>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文化体育与传媒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</si>
  <si>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医疗卫生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</si>
  <si>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节能环保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</si>
  <si>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农业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</si>
  <si>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交通运输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</si>
  <si>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住房保障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</si>
  <si>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其他支出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</si>
  <si>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自然资源海洋气象等支出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</si>
  <si>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自然资源事务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</si>
  <si>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自然资源规划及管理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</si>
  <si>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自然资源利用与保护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</si>
  <si>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自然资源社会公益服务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</si>
  <si>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自然资源行业业务管理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</si>
  <si>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自然资源调查与确权登记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</si>
  <si>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土地资源储备支出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</si>
  <si>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地质矿产资源与环境调查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</si>
  <si>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地质勘查与矿产资源管理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</si>
  <si>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地质转产项目财政贴息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</si>
  <si>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国外风险勘查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</si>
  <si>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地质勘查基金</t>
    </r>
    <r>
      <rPr>
        <sz val="11"/>
        <rFont val="Times New Roman"/>
        <charset val="0"/>
      </rPr>
      <t>(</t>
    </r>
    <r>
      <rPr>
        <sz val="11"/>
        <rFont val="仿宋_GB2312"/>
        <charset val="134"/>
      </rPr>
      <t>周转金</t>
    </r>
    <r>
      <rPr>
        <sz val="11"/>
        <rFont val="Times New Roman"/>
        <charset val="0"/>
      </rPr>
      <t>)</t>
    </r>
    <r>
      <rPr>
        <sz val="11"/>
        <rFont val="仿宋_GB2312"/>
        <charset val="134"/>
      </rPr>
      <t>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</si>
  <si>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海域与海岛管理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</si>
  <si>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自然资源国际合作与海洋权益维护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</si>
  <si>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自然资源卫星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</si>
  <si>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极地考察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</si>
  <si>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深海调查与资源开发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</si>
  <si>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海港航标维护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</si>
  <si>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海水淡化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</si>
  <si>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无居民海岛使用金支出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</si>
  <si>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海洋战略规划与预警监测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</si>
  <si>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基础测绘与地理信息监管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</si>
  <si>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其他自然资源事务支出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</si>
  <si>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气象事务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</si>
  <si>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气象事业机构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</si>
  <si>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气象探测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</si>
  <si>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气象信息传输及管理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</si>
  <si>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气象预报预测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</si>
  <si>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气象服务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</si>
  <si>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气象装备保障维护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</si>
  <si>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气象基础设施建设与维修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</si>
  <si>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气象卫星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</si>
  <si>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气象法规与标准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</si>
  <si>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气象资金审计稽查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</si>
  <si>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其他气象事务支出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</si>
  <si>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其他自然资源海洋气象等支出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</si>
  <si>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其他自然资源海洋气象等支出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</si>
  <si>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住房保障支出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</si>
  <si>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保障性安居工程支出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</si>
  <si>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廉租住房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</si>
  <si>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沉陷区治理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</si>
  <si>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棚户区改造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</si>
  <si>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少数民族地区游牧民定居工程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</si>
  <si>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农村危房改造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</si>
  <si>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公共租赁住房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</si>
  <si>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保障性住房租金补贴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</si>
  <si>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老旧小区改造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</si>
  <si>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住房租赁市场发展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</si>
  <si>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其他保障性安居工程支出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</si>
  <si>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住房改革支出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</si>
  <si>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住房公积金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</si>
  <si>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提租补贴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</si>
  <si>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购房补贴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</si>
  <si>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城乡社区住宅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</si>
  <si>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公有住房建设和维修改造支出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</si>
  <si>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住房公积金管理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</si>
  <si>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其他城乡社区住宅支出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</si>
  <si>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粮油物资储备支出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</si>
  <si>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粮油物资事务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</si>
  <si>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财务和审计支出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</si>
  <si>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信息统计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</si>
  <si>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国家粮油差价补贴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</si>
  <si>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粮食财务挂账利息补贴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</si>
  <si>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粮食财务挂账消化款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</si>
  <si>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处理陈化粮补贴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</si>
  <si>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粮食风险基金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</si>
  <si>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粮油市场调控专项资金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</si>
  <si>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其他粮油物资事务支出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</si>
  <si>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物资事务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</si>
  <si>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铁路专用线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</si>
  <si>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护库武警和民兵支出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</si>
  <si>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物资保管与保养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</si>
  <si>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专项贷款利息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</si>
  <si>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物资转移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</si>
  <si>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物资轮换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</si>
  <si>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仓库建设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</si>
  <si>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仓库安防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</si>
  <si>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其他物资事务支出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</si>
  <si>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能源储备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</si>
  <si>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石油储备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</si>
  <si>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天然铀能源储备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</si>
  <si>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煤炭储备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</si>
  <si>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其他能源储备支出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</si>
  <si>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粮油储备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</si>
  <si>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储备粮油补贴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</si>
  <si>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储备粮油差价补贴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</si>
  <si>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储备粮</t>
    </r>
    <r>
      <rPr>
        <sz val="11"/>
        <rFont val="Times New Roman"/>
        <charset val="0"/>
      </rPr>
      <t>(</t>
    </r>
    <r>
      <rPr>
        <sz val="11"/>
        <rFont val="仿宋_GB2312"/>
        <charset val="134"/>
      </rPr>
      <t>油</t>
    </r>
    <r>
      <rPr>
        <sz val="11"/>
        <rFont val="Times New Roman"/>
        <charset val="0"/>
      </rPr>
      <t>)</t>
    </r>
    <r>
      <rPr>
        <sz val="11"/>
        <rFont val="仿宋_GB2312"/>
        <charset val="134"/>
      </rPr>
      <t>库建设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</si>
  <si>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最低收购价政策支出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</si>
  <si>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其他粮油储备支出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</si>
  <si>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重要商品储备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</si>
  <si>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棉花储备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</si>
  <si>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食糖储备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</si>
  <si>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肉类储备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</si>
  <si>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化肥储备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</si>
  <si>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农药储备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</si>
  <si>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边销茶储备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</si>
  <si>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羊毛储备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</si>
  <si>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医药储备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</si>
  <si>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食盐储备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</si>
  <si>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战略物资储备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</si>
  <si>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其他重要商品储备支出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</si>
  <si>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灾害防治及应急管理支出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</si>
  <si>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应急管理事务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</si>
  <si>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灾害风险防治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</si>
  <si>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国务院安委会专项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</si>
  <si>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安全监管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</si>
  <si>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安全生产基础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</si>
  <si>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应急救援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</si>
  <si>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应急管理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</si>
  <si>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其他应急管理支出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</si>
  <si>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消防事务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</si>
  <si>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消防应急救援</t>
    </r>
  </si>
  <si>
    <t xml:space="preserve">   事业运行</t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</si>
  <si>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其他消防事务支出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</si>
  <si>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森林消防事务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</si>
  <si>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森林消防应急救援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</si>
  <si>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其他森林消防事务支出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</si>
  <si>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矿山安全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</si>
  <si>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矿山安全监察事务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</si>
  <si>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矿山应急救援事务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</si>
  <si>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其他矿山安全支出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</si>
  <si>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地震事务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</si>
  <si>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地震监测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</si>
  <si>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地震预测预报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</si>
  <si>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地震灾害预防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</si>
  <si>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地震应急救援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</si>
  <si>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地震环境探察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</si>
  <si>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防震减灾信息管理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</si>
  <si>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防震减灾基础管理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</si>
  <si>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地震事业机构</t>
    </r>
    <r>
      <rPr>
        <sz val="11"/>
        <rFont val="Times New Roman"/>
        <charset val="0"/>
      </rPr>
      <t xml:space="preserve"> 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</si>
  <si>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其他地震事务支出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</si>
  <si>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自然灾害防治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</si>
  <si>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地质灾害防治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</si>
  <si>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森林草原防灾减灾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</si>
  <si>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其他自然灾害防治支出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</si>
  <si>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自然灾害救灾及恢复重建支出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</si>
  <si>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中央自然灾害生活补助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</si>
  <si>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地方自然灾害生活补助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</si>
  <si>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自然灾害救灾补助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</si>
  <si>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自然灾害灾后重建补助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</si>
  <si>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其他自然灾害救灾及恢复重建支出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</si>
  <si>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其他灾害防治及应急管理支出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</si>
  <si>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预备费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</si>
  <si>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其他支出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</si>
  <si>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</si>
  <si>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债务付息支出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</si>
  <si>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中央政府国内债务付息支出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</si>
  <si>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中央政府国外债务付息支出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</si>
  <si>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地方政府一般债务付息支出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</si>
  <si>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地方政府一般债券付息支出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</si>
  <si>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地方政府向外国政府借款付息支出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</si>
  <si>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地方政府向国际组织借款付息支出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</si>
  <si>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地方政府其他一般债务付息支出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</si>
  <si>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债务发行费用支出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</si>
  <si>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中央政府国内债务发行费用支出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</si>
  <si>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中央政府国外债务发行费用支出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</si>
  <si>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地方政府一般债务发行费用支出</t>
    </r>
  </si>
  <si>
    <t>一般公共预算支出合计</t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</si>
  <si>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3</t>
    </r>
  </si>
  <si>
    <r>
      <rPr>
        <b/>
        <sz val="16"/>
        <rFont val="Times New Roman"/>
        <charset val="0"/>
      </rPr>
      <t>2023</t>
    </r>
    <r>
      <rPr>
        <b/>
        <sz val="16"/>
        <rFont val="仿宋_GB2312"/>
        <charset val="0"/>
      </rPr>
      <t>年攀枝花市西区一般公共预算收支平衡表</t>
    </r>
  </si>
  <si>
    <r>
      <rPr>
        <sz val="11"/>
        <rFont val="仿宋_GB2312"/>
        <charset val="134"/>
      </rPr>
      <t>单位：万元</t>
    </r>
  </si>
  <si>
    <t>科目</t>
  </si>
  <si>
    <r>
      <rPr>
        <b/>
        <sz val="11"/>
        <rFont val="仿宋_GB2312"/>
        <charset val="134"/>
      </rPr>
      <t>执行数</t>
    </r>
  </si>
  <si>
    <r>
      <rPr>
        <b/>
        <sz val="11"/>
        <rFont val="仿宋_GB2312"/>
        <charset val="134"/>
      </rPr>
      <t>科目</t>
    </r>
  </si>
  <si>
    <r>
      <rPr>
        <b/>
        <sz val="11"/>
        <rFont val="仿宋_GB2312"/>
        <charset val="134"/>
      </rPr>
      <t>一般公共预算收入</t>
    </r>
  </si>
  <si>
    <r>
      <rPr>
        <b/>
        <sz val="11"/>
        <rFont val="仿宋_GB2312"/>
        <charset val="134"/>
      </rPr>
      <t>一般公共预算支出</t>
    </r>
  </si>
  <si>
    <r>
      <rPr>
        <b/>
        <sz val="11"/>
        <rFont val="仿宋_GB2312"/>
        <charset val="134"/>
      </rPr>
      <t>上级补助收入</t>
    </r>
  </si>
  <si>
    <r>
      <rPr>
        <b/>
        <sz val="11"/>
        <rFont val="仿宋_GB2312"/>
        <charset val="134"/>
      </rPr>
      <t>补助下级支出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</si>
  <si>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返还性收入</t>
    </r>
  </si>
  <si>
    <r>
      <rPr>
        <sz val="11"/>
        <rFont val="Times New Roman"/>
        <charset val="0"/>
      </rPr>
      <t xml:space="preserve">  </t>
    </r>
    <r>
      <rPr>
        <sz val="11"/>
        <rFont val="仿宋_GB2312"/>
        <charset val="134"/>
      </rPr>
      <t>返还性支出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</si>
  <si>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一般性转移支付收入</t>
    </r>
  </si>
  <si>
    <r>
      <rPr>
        <sz val="11"/>
        <rFont val="Times New Roman"/>
        <charset val="0"/>
      </rPr>
      <t xml:space="preserve">  </t>
    </r>
    <r>
      <rPr>
        <sz val="11"/>
        <rFont val="仿宋_GB2312"/>
        <charset val="134"/>
      </rPr>
      <t>一般性转移支付支出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</si>
  <si>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专项转移支付收入</t>
    </r>
  </si>
  <si>
    <r>
      <rPr>
        <sz val="11"/>
        <rFont val="Times New Roman"/>
        <charset val="0"/>
      </rPr>
      <t xml:space="preserve">  </t>
    </r>
    <r>
      <rPr>
        <sz val="11"/>
        <rFont val="仿宋_GB2312"/>
        <charset val="134"/>
      </rPr>
      <t>专项转移支付支出</t>
    </r>
  </si>
  <si>
    <r>
      <rPr>
        <b/>
        <sz val="11"/>
        <rFont val="仿宋_GB2312"/>
        <charset val="134"/>
      </rPr>
      <t>下级上解收入</t>
    </r>
  </si>
  <si>
    <r>
      <rPr>
        <b/>
        <sz val="11"/>
        <rFont val="仿宋_GB2312"/>
        <charset val="134"/>
      </rPr>
      <t>上解上级支出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</si>
  <si>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体制上解收入</t>
    </r>
  </si>
  <si>
    <r>
      <rPr>
        <sz val="11"/>
        <rFont val="Times New Roman"/>
        <charset val="0"/>
      </rPr>
      <t xml:space="preserve">  </t>
    </r>
    <r>
      <rPr>
        <sz val="11"/>
        <rFont val="仿宋_GB2312"/>
        <charset val="134"/>
      </rPr>
      <t>体制上解支出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</si>
  <si>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专项上解收入</t>
    </r>
  </si>
  <si>
    <r>
      <rPr>
        <sz val="11"/>
        <rFont val="Times New Roman"/>
        <charset val="0"/>
      </rPr>
      <t xml:space="preserve">  </t>
    </r>
    <r>
      <rPr>
        <sz val="11"/>
        <rFont val="仿宋_GB2312"/>
        <charset val="134"/>
      </rPr>
      <t>专项上解支出</t>
    </r>
  </si>
  <si>
    <r>
      <rPr>
        <b/>
        <sz val="11"/>
        <rFont val="仿宋_GB2312"/>
        <charset val="134"/>
      </rPr>
      <t>上年结余</t>
    </r>
  </si>
  <si>
    <r>
      <rPr>
        <b/>
        <sz val="11"/>
        <rFont val="仿宋_GB2312"/>
        <charset val="134"/>
      </rPr>
      <t>调入资金</t>
    </r>
    <r>
      <rPr>
        <b/>
        <sz val="11"/>
        <rFont val="Times New Roman"/>
        <charset val="0"/>
      </rPr>
      <t xml:space="preserve">   </t>
    </r>
  </si>
  <si>
    <r>
      <rPr>
        <b/>
        <sz val="11"/>
        <rFont val="仿宋_GB2312"/>
        <charset val="134"/>
      </rPr>
      <t>调出资金</t>
    </r>
  </si>
  <si>
    <r>
      <rPr>
        <b/>
        <sz val="11"/>
        <rFont val="仿宋_GB2312"/>
        <charset val="134"/>
      </rPr>
      <t>债务收入</t>
    </r>
  </si>
  <si>
    <r>
      <rPr>
        <b/>
        <sz val="11"/>
        <rFont val="仿宋_GB2312"/>
        <charset val="134"/>
      </rPr>
      <t>债务还本支出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</si>
  <si>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地方政府债务收入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</si>
  <si>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地方政府一般债务还本支出</t>
    </r>
  </si>
  <si>
    <r>
      <rPr>
        <sz val="11"/>
        <rFont val="Times New Roman"/>
        <charset val="0"/>
      </rPr>
      <t xml:space="preserve">     </t>
    </r>
    <r>
      <rPr>
        <sz val="11"/>
        <rFont val="仿宋_GB2312"/>
        <charset val="134"/>
      </rPr>
      <t>一般债务收入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</si>
  <si>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地方政府一般债券还本支出</t>
    </r>
  </si>
  <si>
    <r>
      <rPr>
        <sz val="11"/>
        <rFont val="Times New Roman"/>
        <charset val="0"/>
      </rPr>
      <t xml:space="preserve">         </t>
    </r>
    <r>
      <rPr>
        <sz val="11"/>
        <rFont val="仿宋_GB2312"/>
        <charset val="134"/>
      </rPr>
      <t>地方政府一般债券收入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</si>
  <si>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地方政府向外国政府借款还本支出</t>
    </r>
  </si>
  <si>
    <r>
      <rPr>
        <sz val="11"/>
        <rFont val="Times New Roman"/>
        <charset val="0"/>
      </rPr>
      <t xml:space="preserve">         </t>
    </r>
    <r>
      <rPr>
        <sz val="11"/>
        <rFont val="仿宋_GB2312"/>
        <charset val="134"/>
      </rPr>
      <t>地方政府向外国政府借款收入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</si>
  <si>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地方政府向国际组织借款还本支出</t>
    </r>
  </si>
  <si>
    <r>
      <rPr>
        <sz val="11"/>
        <rFont val="Times New Roman"/>
        <charset val="0"/>
      </rPr>
      <t xml:space="preserve">         </t>
    </r>
    <r>
      <rPr>
        <sz val="11"/>
        <rFont val="仿宋_GB2312"/>
        <charset val="134"/>
      </rPr>
      <t>地方政府向国际组织借款收入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</si>
  <si>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地方政府其他一般债务还本支出</t>
    </r>
  </si>
  <si>
    <r>
      <rPr>
        <sz val="11"/>
        <rFont val="Times New Roman"/>
        <charset val="0"/>
      </rPr>
      <t xml:space="preserve">         </t>
    </r>
    <r>
      <rPr>
        <sz val="11"/>
        <rFont val="仿宋_GB2312"/>
        <charset val="134"/>
      </rPr>
      <t>地方政府其他一般债务收入</t>
    </r>
  </si>
  <si>
    <r>
      <rPr>
        <b/>
        <sz val="11"/>
        <rFont val="仿宋_GB2312"/>
        <charset val="134"/>
      </rPr>
      <t>债务转贷收入</t>
    </r>
  </si>
  <si>
    <r>
      <rPr>
        <b/>
        <sz val="11"/>
        <rFont val="仿宋_GB2312"/>
        <charset val="134"/>
      </rPr>
      <t>债务转贷支出</t>
    </r>
  </si>
  <si>
    <r>
      <rPr>
        <sz val="11"/>
        <rFont val="Times New Roman"/>
        <charset val="0"/>
      </rPr>
      <t xml:space="preserve">     </t>
    </r>
    <r>
      <rPr>
        <sz val="11"/>
        <rFont val="仿宋_GB2312"/>
        <charset val="134"/>
      </rPr>
      <t>地方政府一般债务转贷收入</t>
    </r>
  </si>
  <si>
    <r>
      <rPr>
        <sz val="11"/>
        <rFont val="Times New Roman"/>
        <charset val="0"/>
      </rPr>
      <t xml:space="preserve">  </t>
    </r>
    <r>
      <rPr>
        <sz val="11"/>
        <rFont val="仿宋_GB2312"/>
        <charset val="134"/>
      </rPr>
      <t>地方政府一般债券转贷支出</t>
    </r>
  </si>
  <si>
    <r>
      <rPr>
        <b/>
        <sz val="11"/>
        <rFont val="仿宋_GB2312"/>
        <charset val="134"/>
      </rPr>
      <t>动用预算稳定调节基金</t>
    </r>
  </si>
  <si>
    <r>
      <rPr>
        <b/>
        <sz val="11"/>
        <rFont val="仿宋_GB2312"/>
        <charset val="134"/>
      </rPr>
      <t>安排预算稳定调节基金</t>
    </r>
  </si>
  <si>
    <r>
      <rPr>
        <b/>
        <sz val="11"/>
        <rFont val="仿宋_GB2312"/>
        <charset val="134"/>
      </rPr>
      <t>接受其他地区援助收入</t>
    </r>
  </si>
  <si>
    <r>
      <rPr>
        <b/>
        <sz val="11"/>
        <rFont val="仿宋_GB2312"/>
        <charset val="134"/>
      </rPr>
      <t>援助其他地区支出</t>
    </r>
  </si>
  <si>
    <r>
      <rPr>
        <b/>
        <sz val="11"/>
        <rFont val="仿宋_GB2312"/>
        <charset val="134"/>
      </rPr>
      <t>年终结余</t>
    </r>
  </si>
  <si>
    <r>
      <rPr>
        <b/>
        <sz val="11"/>
        <rFont val="仿宋_GB2312"/>
        <charset val="134"/>
      </rPr>
      <t>减</t>
    </r>
    <r>
      <rPr>
        <b/>
        <sz val="11"/>
        <rFont val="Times New Roman"/>
        <charset val="0"/>
      </rPr>
      <t>:</t>
    </r>
    <r>
      <rPr>
        <b/>
        <sz val="11"/>
        <rFont val="仿宋_GB2312"/>
        <charset val="134"/>
      </rPr>
      <t>结转下年的支出</t>
    </r>
  </si>
  <si>
    <r>
      <rPr>
        <b/>
        <sz val="11"/>
        <rFont val="仿宋_GB2312"/>
        <charset val="134"/>
      </rPr>
      <t>净结余</t>
    </r>
  </si>
  <si>
    <t>收入总计</t>
  </si>
  <si>
    <r>
      <rPr>
        <b/>
        <sz val="11"/>
        <rFont val="仿宋_GB2312"/>
        <charset val="134"/>
      </rPr>
      <t>支出总计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</si>
  <si>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4</t>
    </r>
  </si>
  <si>
    <r>
      <rPr>
        <sz val="16"/>
        <rFont val="Times New Roman"/>
        <charset val="0"/>
      </rPr>
      <t>2023</t>
    </r>
    <r>
      <rPr>
        <sz val="16"/>
        <rFont val="方正小标宋_GBK"/>
        <charset val="0"/>
      </rPr>
      <t>年攀枝花市西区区级一般公共预算收入决算表</t>
    </r>
  </si>
  <si>
    <r>
      <rPr>
        <sz val="16"/>
        <rFont val="Times New Roman"/>
        <charset val="0"/>
      </rPr>
      <t>2023</t>
    </r>
    <r>
      <rPr>
        <sz val="16"/>
        <rFont val="宋体"/>
        <charset val="0"/>
      </rPr>
      <t>年攀枝花市西区区级一般公共预算支出决算表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</si>
  <si>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6</t>
    </r>
  </si>
  <si>
    <r>
      <rPr>
        <b/>
        <sz val="16"/>
        <rFont val="Times New Roman"/>
        <charset val="0"/>
      </rPr>
      <t>2023</t>
    </r>
    <r>
      <rPr>
        <b/>
        <sz val="16"/>
        <rFont val="仿宋_GB2312"/>
        <charset val="134"/>
      </rPr>
      <t>年攀枝花市西区一般公共预算收支平衡表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</si>
  <si>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7</t>
    </r>
  </si>
  <si>
    <r>
      <rPr>
        <b/>
        <sz val="16"/>
        <rFont val="Times New Roman"/>
        <charset val="0"/>
      </rPr>
      <t>2023</t>
    </r>
    <r>
      <rPr>
        <b/>
        <sz val="16"/>
        <rFont val="仿宋_GB2312"/>
        <charset val="134"/>
      </rPr>
      <t>年攀枝花市西区税收返还和转移支付补助执行情况表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</si>
  <si>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返还性收入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</si>
  <si>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所得税基数返还收入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</si>
  <si>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成品油税费改革税收返还收入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</si>
  <si>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增值税税收返还收入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</si>
  <si>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消费税税收返还收入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</si>
  <si>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增值税“五五分享”税收返还收入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</si>
  <si>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其他税收返还收入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</si>
  <si>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一般性转移支付收入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</si>
  <si>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均衡性转移支付收入</t>
    </r>
  </si>
  <si>
    <t xml:space="preserve">  农村转移人口市民化奖励</t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</si>
  <si>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县级基本财力保障机制奖补资金收入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</si>
  <si>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结算补助收入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</si>
  <si>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资源枯竭型城市转移支付补助收入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</si>
  <si>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企业事业单位划转补助收入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</si>
  <si>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重点生态功能区转移支付收入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</si>
  <si>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固定数额补助收入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</si>
  <si>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贫困地区转移支付收入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</si>
  <si>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公共安全共同财政事权转移支付收入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</si>
  <si>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教育共同财政事权转移支付收入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</si>
  <si>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科学技术共同财政事权转移支付收入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</si>
  <si>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文化旅游体育与传媒共同财政事权转移支付收入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</si>
  <si>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社会保障和就业共同财政事权转移支付收入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</si>
  <si>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医疗卫生共同财政事权转移支付收入</t>
    </r>
    <r>
      <rPr>
        <sz val="11"/>
        <rFont val="Times New Roman"/>
        <charset val="0"/>
      </rPr>
      <t xml:space="preserve">  </t>
    </r>
  </si>
  <si>
    <t xml:space="preserve">  节能环保共同财政事权转移支付</t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</si>
  <si>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农林水共同财政事权转移支付收入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</si>
  <si>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交通运输共同财政事权转移支付收入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</si>
  <si>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住房保障共同财政事权转移支付收入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</si>
  <si>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灾害防治及应急管理共同财政事权转移支付收入</t>
    </r>
    <r>
      <rPr>
        <sz val="11"/>
        <rFont val="Times New Roman"/>
        <charset val="0"/>
      </rPr>
      <t xml:space="preserve">  </t>
    </r>
  </si>
  <si>
    <t xml:space="preserve">  增值税留抵退税转移支付</t>
  </si>
  <si>
    <t xml:space="preserve">  其他退税减税降费转移支付</t>
  </si>
  <si>
    <t xml:space="preserve">  补充县区财力转移支付</t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</si>
  <si>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其他一般性转移支付收入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</si>
  <si>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专项转移支付收入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</si>
  <si>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8</t>
    </r>
  </si>
  <si>
    <r>
      <rPr>
        <sz val="16"/>
        <rFont val="Times New Roman"/>
        <charset val="0"/>
      </rPr>
      <t>2023</t>
    </r>
    <r>
      <rPr>
        <sz val="16"/>
        <rFont val="方正小标宋_GBK"/>
        <charset val="0"/>
      </rPr>
      <t>年上级对攀枝花市西区税收返还和转移支付补助决算表（分项目、分地区）</t>
    </r>
  </si>
  <si>
    <r>
      <rPr>
        <sz val="11"/>
        <color indexed="8"/>
        <rFont val="方正仿宋_GBK"/>
        <charset val="134"/>
      </rPr>
      <t>单位：万元</t>
    </r>
  </si>
  <si>
    <r>
      <rPr>
        <sz val="11"/>
        <rFont val="方正黑体_GBK"/>
        <charset val="134"/>
      </rPr>
      <t>项目名称</t>
    </r>
  </si>
  <si>
    <r>
      <rPr>
        <sz val="11"/>
        <rFont val="方正黑体_GBK"/>
        <charset val="134"/>
      </rPr>
      <t>西区</t>
    </r>
  </si>
  <si>
    <r>
      <rPr>
        <b/>
        <sz val="11"/>
        <rFont val="方正仿宋_GBK"/>
        <charset val="134"/>
      </rPr>
      <t>上级补助收入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</si>
  <si>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方正仿宋_GBK"/>
        <charset val="0"/>
      </rPr>
      <t>返还性收入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</si>
  <si>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所得税基数返还收入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</si>
  <si>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成品油税费改革税收返还收入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</si>
  <si>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增值税和消费税税收返还收入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</si>
  <si>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其他返还性收入</t>
    </r>
  </si>
  <si>
    <r>
      <rPr>
        <b/>
        <sz val="11"/>
        <rFont val="Times New Roman"/>
        <charset val="0"/>
      </rPr>
      <t xml:space="preserve"> </t>
    </r>
    <r>
      <rPr>
        <b/>
        <sz val="11"/>
        <rFont val="方正仿宋_GBK"/>
        <charset val="134"/>
      </rPr>
      <t>一般性转移支付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</si>
  <si>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均衡性转移支付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</si>
  <si>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重点生态功能区转移支付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</si>
  <si>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固定数额补助收入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</si>
  <si>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县级基本财力保障机制奖补资金</t>
    </r>
    <r>
      <rPr>
        <sz val="11"/>
        <rFont val="Arial"/>
        <charset val="0"/>
      </rPr>
      <t xml:space="preserve">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</si>
  <si>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资源枯竭城市转移支付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</si>
  <si>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产粮（油）大县奖励资金</t>
    </r>
    <r>
      <rPr>
        <sz val="11"/>
        <rFont val="Arial"/>
        <charset val="0"/>
      </rPr>
      <t xml:space="preserve">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</si>
  <si>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革命老区转移支付</t>
    </r>
    <r>
      <rPr>
        <sz val="11"/>
        <rFont val="Arial"/>
        <charset val="0"/>
      </rPr>
      <t xml:space="preserve">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</si>
  <si>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民族地区转移支付</t>
    </r>
    <r>
      <rPr>
        <sz val="11"/>
        <rFont val="Arial"/>
        <charset val="0"/>
      </rPr>
      <t xml:space="preserve">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</si>
  <si>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贫困地区转移支付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</si>
  <si>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成品油税费改革转移支付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</si>
  <si>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城乡义务教育补助经费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</si>
  <si>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学生资助专项资金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</si>
  <si>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支持学前教育发展资金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</si>
  <si>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教育共同财政事权转移支付收入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</si>
  <si>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义务教育均衡发展专项资金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</si>
  <si>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支持民办教育发展资金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</si>
  <si>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普通高中教育补助资金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</si>
  <si>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支持中等职业教育发展资金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</si>
  <si>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高校共建与发展专项资金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</si>
  <si>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扶持青少年校园足球发展专项资金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</si>
  <si>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特殊教育补助资金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</si>
  <si>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教师培训计划资金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</si>
  <si>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中央引导地方科技发展专项资金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</si>
  <si>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文化旅游体育与传媒共同财政事权转移支付收入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</si>
  <si>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四川省科普资金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</si>
  <si>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文物保护专项资金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</si>
  <si>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节能环保共同财政事权转移支付收入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</si>
  <si>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国家非物质文化遗产保护专项资金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</si>
  <si>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公共文化服务体系建设资金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</si>
  <si>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城乡居民基本养老保险财政补助经费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</si>
  <si>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社会保障和就业共同财政事权转移支付收入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</si>
  <si>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就业创业补助资金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</si>
  <si>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困难群众救助补助资金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</si>
  <si>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养老服务业发展补助资金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</si>
  <si>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关于养老服务业发展补助资金的说明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</si>
  <si>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社会救助救济补助资金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</si>
  <si>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关于社会救助救济补助资金的说明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</si>
  <si>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民政事业补助资金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</si>
  <si>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优抚对象抚恤补助资金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</si>
  <si>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残疾人事业发展补助资金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</si>
  <si>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医疗卫生共同财政事权转移支付收入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</si>
  <si>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实施国家基本药物制度补助资金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</si>
  <si>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计划生育服务补助资金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</si>
  <si>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公共卫生服务补助资金</t>
    </r>
    <r>
      <rPr>
        <sz val="11"/>
        <rFont val="Arial"/>
        <charset val="0"/>
      </rPr>
      <t xml:space="preserve">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</si>
  <si>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医疗服务与保障能力提升补助资金</t>
    </r>
    <r>
      <rPr>
        <sz val="11"/>
        <rFont val="Arial"/>
        <charset val="0"/>
      </rPr>
      <t xml:space="preserve">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</si>
  <si>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城乡居民基本医疗保险财政补助资金</t>
    </r>
    <r>
      <rPr>
        <sz val="11"/>
        <rFont val="Arial"/>
        <charset val="0"/>
      </rPr>
      <t xml:space="preserve">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</si>
  <si>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城乡医疗救助财政补助资金</t>
    </r>
    <r>
      <rPr>
        <sz val="11"/>
        <rFont val="Arial"/>
        <charset val="0"/>
      </rPr>
      <t xml:space="preserve">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</si>
  <si>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优抚对象医疗补助资金</t>
    </r>
    <r>
      <rPr>
        <sz val="11"/>
        <rFont val="Arial"/>
        <charset val="0"/>
      </rPr>
      <t xml:space="preserve">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</si>
  <si>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林业草原生态保护恢复资金</t>
    </r>
    <r>
      <rPr>
        <sz val="11"/>
        <rFont val="Arial"/>
        <charset val="0"/>
      </rPr>
      <t xml:space="preserve">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</si>
  <si>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中央财政节能减排补助资金</t>
    </r>
    <r>
      <rPr>
        <sz val="11"/>
        <rFont val="Arial"/>
        <charset val="0"/>
      </rPr>
      <t xml:space="preserve">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</si>
  <si>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农林水共同财政事权转移支付收入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</si>
  <si>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交通运输共同财政事权转移支付收入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</si>
  <si>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住房保障共同财政事权转移支付收入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</si>
  <si>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灾害防治及应急管理共同财政事权转移支付收入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</si>
  <si>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政策性保险保费财政补助资金</t>
    </r>
    <r>
      <rPr>
        <sz val="11"/>
        <rFont val="Arial"/>
        <charset val="0"/>
      </rPr>
      <t xml:space="preserve">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</si>
  <si>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省级财政现代农业发展工程资金</t>
    </r>
    <r>
      <rPr>
        <sz val="11"/>
        <rFont val="Arial"/>
        <charset val="0"/>
      </rPr>
      <t xml:space="preserve">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</si>
  <si>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省级财政农业公共安全与生态资源保护利用工程资金</t>
    </r>
    <r>
      <rPr>
        <sz val="11"/>
        <rFont val="Arial"/>
        <charset val="0"/>
      </rPr>
      <t xml:space="preserve">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</si>
  <si>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公共安全共同财政事权转移支付收入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</si>
  <si>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省级财政乡村振兴转移支付资金</t>
    </r>
    <r>
      <rPr>
        <sz val="11"/>
        <rFont val="Arial"/>
        <charset val="0"/>
      </rPr>
      <t xml:space="preserve">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</si>
  <si>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农田建设补助资金</t>
    </r>
    <r>
      <rPr>
        <sz val="11"/>
        <rFont val="Arial"/>
        <charset val="0"/>
      </rPr>
      <t xml:space="preserve">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</si>
  <si>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中央财政农业生产发展资金</t>
    </r>
    <r>
      <rPr>
        <sz val="11"/>
        <rFont val="Arial"/>
        <charset val="0"/>
      </rPr>
      <t xml:space="preserve">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</si>
  <si>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中央财政农业资源及生态保护补助资金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</si>
  <si>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中央财政动物防疫等补助经费</t>
    </r>
    <r>
      <rPr>
        <sz val="11"/>
        <rFont val="Arial"/>
        <charset val="0"/>
      </rPr>
      <t xml:space="preserve">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</si>
  <si>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增值税留抵退税转移支付收入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</si>
  <si>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其他退税减税降费转移支付收入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</si>
  <si>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其他一般性转移支付收入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</si>
  <si>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水利发展资金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</si>
  <si>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农业生产和水利救灾资金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</si>
  <si>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中央财政大中型水库移民后期扶持资金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</si>
  <si>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林业草原改革发展资金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</si>
  <si>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农村危房改造补助资金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</si>
  <si>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政府还贷二级公路补助资金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</si>
  <si>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中央财政车辆购置税收入补助地方资金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</si>
  <si>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中央财政船舶报废拆解和船型标准化补助资金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</si>
  <si>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城镇保障性安居工程专项资金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</si>
  <si>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应急和自然灾害救灾资金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</si>
  <si>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中央财政城市公交车成品油补助资金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</si>
  <si>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中央财政稻谷目标价格补贴资金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</si>
  <si>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省级冻猪肉储备费用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</si>
  <si>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企业事业单位划转补助收入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</si>
  <si>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农村税费改革补助收入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</si>
  <si>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调整工资转移支付补助收入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</si>
  <si>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结算补助收入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</si>
  <si>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退役安置补助资金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</si>
  <si>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中央价格临时补贴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</si>
  <si>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政法转移支付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</si>
  <si>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省级车辆购置税收入补助地方资金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</si>
  <si>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省级政策性关闭矿山剩余采矿权价支出预算资金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</si>
  <si>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省级财政人社公共服务能力建设资金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</si>
  <si>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公办幼儿园建设地方政府债券省级贴息补助资金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</si>
  <si>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卫生健康专项资金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</si>
  <si>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四川省森林草原防灭火基础设施建设专项整治项目（林火视频监控系统）资金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</si>
  <si>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省级下达返还</t>
    </r>
    <r>
      <rPr>
        <sz val="11"/>
        <rFont val="Times New Roman"/>
        <charset val="0"/>
      </rPr>
      <t>2021</t>
    </r>
    <r>
      <rPr>
        <sz val="11"/>
        <rFont val="方正仿宋_GBK"/>
        <charset val="134"/>
      </rPr>
      <t>年森林植被恢复费（第二批）及下达省级分成项目支出资金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</si>
  <si>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退役士兵社保接续医疗保险省级补助经费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</si>
  <si>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中央和省级军队转移干部补助资金</t>
    </r>
  </si>
  <si>
    <r>
      <rPr>
        <b/>
        <sz val="11"/>
        <rFont val="Times New Roman"/>
        <charset val="0"/>
      </rPr>
      <t xml:space="preserve"> </t>
    </r>
    <r>
      <rPr>
        <b/>
        <sz val="11"/>
        <rFont val="方正仿宋_GBK"/>
        <charset val="134"/>
      </rPr>
      <t>专项转移支付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</si>
  <si>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民族事业发展专项资金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</si>
  <si>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脱贫攻坚一线干部风险保障基金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</si>
  <si>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药品监管补助资金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</si>
  <si>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市场监督管理专项资金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</si>
  <si>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</t>
    </r>
    <r>
      <rPr>
        <sz val="11"/>
        <rFont val="方正仿宋_GBK"/>
        <charset val="0"/>
      </rPr>
      <t>残疾人事业发展补助</t>
    </r>
  </si>
  <si>
    <r>
      <rPr>
        <sz val="11"/>
        <rFont val="Times New Roman"/>
        <charset val="0"/>
      </rPr>
      <t xml:space="preserve">  </t>
    </r>
    <r>
      <rPr>
        <sz val="11"/>
        <rFont val="方正仿宋_GBK"/>
        <charset val="0"/>
      </rPr>
      <t>福彩公益金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</si>
  <si>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省级知识产权专项资金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</si>
  <si>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铁路护路专项经费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</si>
  <si>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</t>
    </r>
    <r>
      <rPr>
        <sz val="11"/>
        <rFont val="方正仿宋_GBK"/>
        <charset val="0"/>
      </rPr>
      <t>福利彩票公益金分成</t>
    </r>
  </si>
  <si>
    <r>
      <rPr>
        <sz val="11"/>
        <rFont val="Times New Roman"/>
        <charset val="0"/>
      </rPr>
      <t xml:space="preserve">  </t>
    </r>
    <r>
      <rPr>
        <sz val="11"/>
        <rFont val="方正仿宋_GBK"/>
        <charset val="0"/>
      </rPr>
      <t>农业水价综合改革节水奖励和精准补贴</t>
    </r>
  </si>
  <si>
    <r>
      <rPr>
        <sz val="11"/>
        <rFont val="Times New Roman"/>
        <charset val="0"/>
      </rPr>
      <t xml:space="preserve">  </t>
    </r>
    <r>
      <rPr>
        <sz val="11"/>
        <rFont val="方正仿宋_GBK"/>
        <charset val="0"/>
      </rPr>
      <t>山洪灾害防治补助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</si>
  <si>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四川省科技计划项目专项资金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</si>
  <si>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</t>
    </r>
    <r>
      <rPr>
        <sz val="11"/>
        <rFont val="方正仿宋_GBK"/>
        <charset val="0"/>
      </rPr>
      <t>省级大中型水库移民后期扶持基金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</si>
  <si>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国家现代农业产业技术体系四川创新团队建设资金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</si>
  <si>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</t>
    </r>
    <r>
      <rPr>
        <sz val="11"/>
        <rFont val="方正仿宋_GBK"/>
        <charset val="0"/>
      </rPr>
      <t>兽医体制改革市级补助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</si>
  <si>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科技服务业发展资金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</si>
  <si>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</t>
    </r>
    <r>
      <rPr>
        <sz val="11"/>
        <rFont val="方正仿宋_GBK"/>
        <charset val="0"/>
      </rPr>
      <t>体育彩票公益金分成</t>
    </r>
  </si>
  <si>
    <r>
      <rPr>
        <sz val="11"/>
        <rFont val="Times New Roman"/>
        <charset val="0"/>
      </rPr>
      <t xml:space="preserve">  </t>
    </r>
    <r>
      <rPr>
        <sz val="11"/>
        <rFont val="方正仿宋_GBK"/>
        <charset val="0"/>
      </rPr>
      <t>体育发展专项资金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</si>
  <si>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体育发展专项资金</t>
    </r>
    <r>
      <rPr>
        <sz val="11"/>
        <rFont val="Arial"/>
        <charset val="0"/>
      </rPr>
      <t xml:space="preserve">		</t>
    </r>
  </si>
  <si>
    <r>
      <rPr>
        <sz val="11"/>
        <rFont val="Times New Roman"/>
        <charset val="0"/>
      </rPr>
      <t xml:space="preserve">  </t>
    </r>
    <r>
      <rPr>
        <sz val="11"/>
        <rFont val="方正仿宋_GBK"/>
        <charset val="0"/>
      </rPr>
      <t>中央大中型水库移民基金</t>
    </r>
  </si>
  <si>
    <r>
      <rPr>
        <sz val="11"/>
        <rFont val="Times New Roman"/>
        <charset val="0"/>
      </rPr>
      <t xml:space="preserve">  </t>
    </r>
    <r>
      <rPr>
        <sz val="11"/>
        <rFont val="Arial"/>
        <charset val="0"/>
      </rPr>
      <t xml:space="preserve">	</t>
    </r>
    <r>
      <rPr>
        <sz val="11"/>
        <rFont val="方正仿宋_GBK"/>
        <charset val="0"/>
      </rPr>
      <t>四川省科技计划项目专项资金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</si>
  <si>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宣传文化事业发展专项资金</t>
    </r>
    <r>
      <rPr>
        <sz val="11"/>
        <rFont val="Arial"/>
        <charset val="0"/>
      </rPr>
      <t xml:space="preserve">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</si>
  <si>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转企升规培育工作市级奖补资金</t>
    </r>
  </si>
  <si>
    <r>
      <rPr>
        <sz val="11"/>
        <rFont val="Times New Roman"/>
        <charset val="0"/>
      </rPr>
      <t xml:space="preserve">    2021</t>
    </r>
    <r>
      <rPr>
        <sz val="11"/>
        <rFont val="方正仿宋_GBK"/>
        <charset val="0"/>
      </rPr>
      <t>省级财政重大项目招商引资激励奖补资金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</si>
  <si>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音乐产业发展专项资金</t>
    </r>
    <r>
      <rPr>
        <sz val="11"/>
        <rFont val="Arial"/>
        <charset val="0"/>
      </rPr>
      <t xml:space="preserve">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</si>
  <si>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省级文化和旅游发展专项资金</t>
    </r>
    <r>
      <rPr>
        <sz val="11"/>
        <rFont val="Arial"/>
        <charset val="0"/>
      </rPr>
      <t xml:space="preserve">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</si>
  <si>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中医药发展补助资金</t>
    </r>
    <r>
      <rPr>
        <sz val="11"/>
        <rFont val="Arial"/>
        <charset val="0"/>
      </rPr>
      <t xml:space="preserve">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</si>
  <si>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中央财政重大传染病防控补助资金</t>
    </r>
    <r>
      <rPr>
        <sz val="11"/>
        <rFont val="Arial"/>
        <charset val="0"/>
      </rPr>
      <t xml:space="preserve">	</t>
    </r>
  </si>
  <si>
    <r>
      <rPr>
        <sz val="11"/>
        <rFont val="Times New Roman"/>
        <charset val="0"/>
      </rPr>
      <t xml:space="preserve">    2023</t>
    </r>
    <r>
      <rPr>
        <sz val="11"/>
        <rFont val="方正仿宋_GBK"/>
        <charset val="0"/>
      </rPr>
      <t>年第二批省级科技计划项目</t>
    </r>
  </si>
  <si>
    <r>
      <rPr>
        <sz val="11"/>
        <rFont val="Times New Roman"/>
        <charset val="0"/>
      </rPr>
      <t xml:space="preserve">    2023</t>
    </r>
    <r>
      <rPr>
        <sz val="11"/>
        <rFont val="方正仿宋_GBK"/>
        <charset val="0"/>
      </rPr>
      <t>年度四川省宣传文化事业发展专项资金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</si>
  <si>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生态环境保护资金</t>
    </r>
    <r>
      <rPr>
        <sz val="11"/>
        <rFont val="Arial"/>
        <charset val="0"/>
      </rPr>
      <t xml:space="preserve">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</si>
  <si>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中央财政水污染防治专项资金</t>
    </r>
    <r>
      <rPr>
        <sz val="11"/>
        <rFont val="Arial"/>
        <charset val="0"/>
      </rPr>
      <t xml:space="preserve">	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</si>
  <si>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中央财政土壤污染防治专项资金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</si>
  <si>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中央财政清洁能源发展专项资金</t>
    </r>
  </si>
  <si>
    <r>
      <rPr>
        <sz val="11"/>
        <rFont val="Times New Roman"/>
        <charset val="0"/>
      </rPr>
      <t xml:space="preserve">    2023</t>
    </r>
    <r>
      <rPr>
        <sz val="11"/>
        <rFont val="方正仿宋_GBK"/>
        <charset val="0"/>
      </rPr>
      <t>年省级安全生产专项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</si>
  <si>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省级城乡建设发展专项资金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</si>
  <si>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中央财政城市管网及污水处理补助资金</t>
    </r>
  </si>
  <si>
    <r>
      <rPr>
        <sz val="11"/>
        <rFont val="Times New Roman"/>
        <charset val="0"/>
      </rPr>
      <t xml:space="preserve">    2023</t>
    </r>
    <r>
      <rPr>
        <sz val="11"/>
        <rFont val="方正仿宋_GBK"/>
        <charset val="0"/>
      </rPr>
      <t>年省级知识产权专项资金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</si>
  <si>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财政金融互动奖补资金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</si>
  <si>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农村综合改革转移支付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</si>
  <si>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城市燃气管道等老化更新改造中央预算内投资计划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</si>
  <si>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农村综合改革转移支付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</si>
  <si>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农业改革创新科技示范奖补资金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</si>
  <si>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省级水利建设资金</t>
    </r>
  </si>
  <si>
    <r>
      <rPr>
        <sz val="11"/>
        <rFont val="Times New Roman"/>
        <charset val="0"/>
      </rPr>
      <t xml:space="preserve">  </t>
    </r>
    <r>
      <rPr>
        <sz val="11"/>
        <rFont val="方正仿宋_GBK"/>
        <charset val="0"/>
      </rPr>
      <t>社会化供养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</si>
  <si>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省级农村饮水安全补助资金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</si>
  <si>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省级交通专项资金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</si>
  <si>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省级药品监管资金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</si>
  <si>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工业发展资金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</si>
  <si>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市场监管专项资金</t>
    </r>
  </si>
  <si>
    <r>
      <rPr>
        <sz val="11"/>
        <rFont val="Times New Roman"/>
        <charset val="0"/>
      </rPr>
      <t xml:space="preserve">    2023</t>
    </r>
    <r>
      <rPr>
        <sz val="11"/>
        <rFont val="方正仿宋_GBK"/>
        <charset val="0"/>
      </rPr>
      <t>年民族事业发展专项资金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</si>
  <si>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中小企业发展专项资金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</si>
  <si>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攀西国家级战略资源创新开发试验区补助资金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</si>
  <si>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内贸流通服务业发展资金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</si>
  <si>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外经贸发展资金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</si>
  <si>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中央外经贸发展专项资金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</si>
  <si>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中央药品监管资金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</si>
  <si>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省级促进现代物流业发展专项资金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</si>
  <si>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省级土地整治项目资金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</si>
  <si>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重点生态保护修复治理资金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</si>
  <si>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重大传染病防控资金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</si>
  <si>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重大项目前期工作费（西部大开发前期工作补助）专项中央基建投资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</si>
  <si>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中央财政大气污染防治专项资金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</si>
  <si>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供销综合改革及发展资金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</si>
  <si>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促进粮油产业高质量发展资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</si>
  <si>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安全生产专项资金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</si>
  <si>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地质灾害防治专项资金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</si>
  <si>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政府与社会资本合作（</t>
    </r>
    <r>
      <rPr>
        <sz val="11"/>
        <rFont val="Times New Roman"/>
        <charset val="0"/>
      </rPr>
      <t>PPP</t>
    </r>
    <r>
      <rPr>
        <sz val="11"/>
        <rFont val="方正仿宋_GBK"/>
        <charset val="134"/>
      </rPr>
      <t>）综合补助资金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</si>
  <si>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预算内基本建设资金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</si>
  <si>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四川省省级财政重大项目招商引资激励奖补资金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</si>
  <si>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消防装备建设补助资金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</si>
  <si>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省级财政防震减灾资金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</si>
  <si>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中央财政土地指标跨省域调剂收入安排支出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</si>
  <si>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中央财政农村环境整治资金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</si>
  <si>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中央财政自然灾害防治体系建设补助资金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</si>
  <si>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中央财政统借统还外债项目资金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</si>
  <si>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儿童之家建设市级补助经费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</si>
  <si>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全市农贸市场疫情防控相关经费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</si>
  <si>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居家和社区养老服务改革试点中央和省级补助资金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</si>
  <si>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财政教育资金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</si>
  <si>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教育类政策性项目市级补助资金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</si>
  <si>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政法转移支付资金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</si>
  <si>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财政监督检查经费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</si>
  <si>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残疾人两项补贴市级补助资金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</si>
  <si>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残疾人工作专项资金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</si>
  <si>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城乡居民医保参保扩面专项工作市级补助资金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</si>
  <si>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平安建设经费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</si>
  <si>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市人大代表活动经费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</si>
  <si>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代表工作平台建设补助经费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</si>
  <si>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基层立法联系点工作经费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</si>
  <si>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食品监管补助资金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</si>
  <si>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重度残疾儿童帮扶市级补助资金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</si>
  <si>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基金监管专项经费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</si>
  <si>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市级城乡住户一体化记账补贴经费</t>
    </r>
  </si>
  <si>
    <r>
      <rPr>
        <sz val="11"/>
        <color theme="1"/>
        <rFont val="Times New Roman"/>
        <charset val="0"/>
      </rPr>
      <t xml:space="preserve">    </t>
    </r>
    <r>
      <rPr>
        <sz val="11"/>
        <color indexed="8"/>
        <rFont val="方正仿宋_GBK"/>
        <charset val="134"/>
      </rPr>
      <t>目标绩效奖和年终一次性奖金清算资金</t>
    </r>
  </si>
  <si>
    <r>
      <rPr>
        <sz val="11"/>
        <color theme="1"/>
        <rFont val="Times New Roman"/>
        <charset val="0"/>
      </rPr>
      <t xml:space="preserve">    </t>
    </r>
    <r>
      <rPr>
        <sz val="11"/>
        <color indexed="8"/>
        <rFont val="方正仿宋_GBK"/>
        <charset val="134"/>
      </rPr>
      <t>人才专项经费</t>
    </r>
  </si>
  <si>
    <r>
      <rPr>
        <sz val="11"/>
        <color theme="1"/>
        <rFont val="Times New Roman"/>
        <charset val="0"/>
      </rPr>
      <t xml:space="preserve">    </t>
    </r>
    <r>
      <rPr>
        <sz val="11"/>
        <color indexed="8"/>
        <rFont val="方正仿宋_GBK"/>
        <charset val="134"/>
      </rPr>
      <t>普查经费</t>
    </r>
  </si>
  <si>
    <r>
      <rPr>
        <sz val="11"/>
        <color theme="1"/>
        <rFont val="Times New Roman"/>
        <charset val="0"/>
      </rPr>
      <t xml:space="preserve">    </t>
    </r>
    <r>
      <rPr>
        <sz val="11"/>
        <color rgb="FF000000"/>
        <rFont val="方正仿宋_GBK"/>
        <charset val="0"/>
      </rPr>
      <t>市级特色农业保险奖补资金</t>
    </r>
  </si>
  <si>
    <r>
      <rPr>
        <sz val="11"/>
        <color theme="1"/>
        <rFont val="Times New Roman"/>
        <charset val="0"/>
      </rPr>
      <t xml:space="preserve">    </t>
    </r>
    <r>
      <rPr>
        <sz val="11"/>
        <color indexed="8"/>
        <rFont val="方正仿宋_GBK"/>
        <charset val="134"/>
      </rPr>
      <t>军队转业干部中央补助结转资金</t>
    </r>
  </si>
  <si>
    <r>
      <rPr>
        <sz val="11"/>
        <color theme="1"/>
        <rFont val="Times New Roman"/>
        <charset val="0"/>
      </rPr>
      <t xml:space="preserve">    </t>
    </r>
    <r>
      <rPr>
        <sz val="11"/>
        <color indexed="8"/>
        <rFont val="方正仿宋_GBK"/>
        <charset val="134"/>
      </rPr>
      <t>办公设备替换经费</t>
    </r>
  </si>
  <si>
    <r>
      <rPr>
        <sz val="11"/>
        <color theme="1"/>
        <rFont val="Times New Roman"/>
        <charset val="0"/>
      </rPr>
      <t xml:space="preserve">    </t>
    </r>
    <r>
      <rPr>
        <sz val="11"/>
        <color indexed="8"/>
        <rFont val="方正仿宋_GBK"/>
        <charset val="134"/>
      </rPr>
      <t>省级技术改造前期工作经费</t>
    </r>
  </si>
  <si>
    <r>
      <rPr>
        <sz val="11"/>
        <color theme="1"/>
        <rFont val="Times New Roman"/>
        <charset val="0"/>
      </rPr>
      <t xml:space="preserve">    </t>
    </r>
    <r>
      <rPr>
        <sz val="11"/>
        <color indexed="8"/>
        <rFont val="方正仿宋_GBK"/>
        <charset val="134"/>
      </rPr>
      <t>国有企业退休人员社会化管理补助资金</t>
    </r>
  </si>
  <si>
    <r>
      <rPr>
        <sz val="11"/>
        <color theme="1"/>
        <rFont val="Times New Roman"/>
        <charset val="0"/>
      </rPr>
      <t xml:space="preserve">    </t>
    </r>
    <r>
      <rPr>
        <sz val="11"/>
        <color indexed="8"/>
        <rFont val="方正仿宋_GBK"/>
        <charset val="134"/>
      </rPr>
      <t>村级集体经济发展市级财政补助资金</t>
    </r>
  </si>
  <si>
    <r>
      <rPr>
        <sz val="11"/>
        <color theme="1"/>
        <rFont val="Times New Roman"/>
        <charset val="0"/>
      </rPr>
      <t xml:space="preserve">    </t>
    </r>
    <r>
      <rPr>
        <sz val="11"/>
        <color indexed="8"/>
        <rFont val="方正仿宋_GBK"/>
        <charset val="134"/>
      </rPr>
      <t>城市交通农村出租车成品油价格补助资金</t>
    </r>
  </si>
  <si>
    <r>
      <rPr>
        <sz val="11"/>
        <color theme="1"/>
        <rFont val="Times New Roman"/>
        <charset val="0"/>
      </rPr>
      <t xml:space="preserve">    </t>
    </r>
    <r>
      <rPr>
        <sz val="11"/>
        <color indexed="8"/>
        <rFont val="方正仿宋_GBK"/>
        <charset val="134"/>
      </rPr>
      <t>医疗救助中央补助资金</t>
    </r>
  </si>
  <si>
    <r>
      <rPr>
        <sz val="11"/>
        <color theme="1"/>
        <rFont val="Times New Roman"/>
        <charset val="0"/>
      </rPr>
      <t xml:space="preserve">    </t>
    </r>
    <r>
      <rPr>
        <sz val="11"/>
        <color indexed="8"/>
        <rFont val="方正仿宋_GBK"/>
        <charset val="134"/>
      </rPr>
      <t>社区干部工资</t>
    </r>
  </si>
  <si>
    <r>
      <rPr>
        <sz val="11"/>
        <color theme="1"/>
        <rFont val="Times New Roman"/>
        <charset val="0"/>
      </rPr>
      <t xml:space="preserve">    </t>
    </r>
    <r>
      <rPr>
        <sz val="11"/>
        <color indexed="8"/>
        <rFont val="方正仿宋_GBK"/>
        <charset val="134"/>
      </rPr>
      <t>省级专款退役士兵医疗保险补助</t>
    </r>
  </si>
  <si>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其他专项转移支付</t>
    </r>
  </si>
  <si>
    <r>
      <rPr>
        <sz val="12"/>
        <color indexed="8"/>
        <rFont val="方正黑体_GBK"/>
        <charset val="134"/>
      </rPr>
      <t>表</t>
    </r>
    <r>
      <rPr>
        <sz val="12"/>
        <color indexed="8"/>
        <rFont val="Times New Roman"/>
        <charset val="0"/>
      </rPr>
      <t>9</t>
    </r>
  </si>
  <si>
    <r>
      <rPr>
        <b/>
        <sz val="16"/>
        <color rgb="FF000000"/>
        <rFont val="Times New Roman"/>
        <charset val="0"/>
      </rPr>
      <t>2023</t>
    </r>
    <r>
      <rPr>
        <b/>
        <sz val="16"/>
        <color rgb="FF000000"/>
        <rFont val="宋体"/>
        <charset val="0"/>
      </rPr>
      <t>年攀枝花市西区区级一般公共预算经济分类科目支出决算表</t>
    </r>
  </si>
  <si>
    <t>单位:万元</t>
  </si>
  <si>
    <r>
      <rPr>
        <b/>
        <sz val="11"/>
        <rFont val="仿宋_GB2312"/>
        <charset val="134"/>
      </rPr>
      <t>一、机关工资福利支出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</si>
  <si>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工资奖金津补贴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</si>
  <si>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社会保障缴费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</si>
  <si>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住房公积金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</si>
  <si>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其他工资福利支出</t>
    </r>
  </si>
  <si>
    <r>
      <rPr>
        <b/>
        <sz val="11"/>
        <rFont val="仿宋_GB2312"/>
        <charset val="134"/>
      </rPr>
      <t>二、机关商品和服务支出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</si>
  <si>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办公经费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</si>
  <si>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会议费</t>
    </r>
  </si>
  <si>
    <t xml:space="preserve">    培训费</t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</si>
  <si>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专用材料购置费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</si>
  <si>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委托业务费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</si>
  <si>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公务接待费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</si>
  <si>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因公出国（境）费用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</si>
  <si>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公务用车运行维护费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</si>
  <si>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维修（护）费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</si>
  <si>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其他商品和服务支出</t>
    </r>
  </si>
  <si>
    <r>
      <rPr>
        <b/>
        <sz val="11"/>
        <rFont val="仿宋_GB2312"/>
        <charset val="134"/>
      </rPr>
      <t>三、机关资本性支出（一）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</si>
  <si>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房屋建筑物构建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</si>
  <si>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基础设施建设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</si>
  <si>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公务用车购置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</si>
  <si>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土地征迁补偿和安置支出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</si>
  <si>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设备购置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</si>
  <si>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大型修缮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</si>
  <si>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其他资本性支出</t>
    </r>
  </si>
  <si>
    <r>
      <rPr>
        <b/>
        <sz val="11"/>
        <rFont val="仿宋_GB2312"/>
        <charset val="134"/>
      </rPr>
      <t>四、机关资本性支出（二）</t>
    </r>
  </si>
  <si>
    <r>
      <rPr>
        <b/>
        <sz val="11"/>
        <rFont val="仿宋_GB2312"/>
        <charset val="134"/>
      </rPr>
      <t>五、对事业单位经常性补助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</si>
  <si>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工资福利支出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</si>
  <si>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商品和服务支出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</si>
  <si>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其他对事业单位补助</t>
    </r>
  </si>
  <si>
    <r>
      <rPr>
        <b/>
        <sz val="11"/>
        <rFont val="仿宋_GB2312"/>
        <charset val="134"/>
      </rPr>
      <t>六、对事业单位资本性补助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</si>
  <si>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资本性支出（一）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</si>
  <si>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资本性支出（二）</t>
    </r>
  </si>
  <si>
    <r>
      <rPr>
        <b/>
        <sz val="11"/>
        <rFont val="仿宋_GB2312"/>
        <charset val="134"/>
      </rPr>
      <t>七、对企业补助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</si>
  <si>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费用补贴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</si>
  <si>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利息补贴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</si>
  <si>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其他对企业补助</t>
    </r>
  </si>
  <si>
    <r>
      <rPr>
        <b/>
        <sz val="11"/>
        <rFont val="仿宋_GB2312"/>
        <charset val="134"/>
      </rPr>
      <t>八、对企业资本性支出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</si>
  <si>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对企业资本性支出（一）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</si>
  <si>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对企业资本性支出（二）</t>
    </r>
  </si>
  <si>
    <r>
      <rPr>
        <b/>
        <sz val="11"/>
        <rFont val="仿宋_GB2312"/>
        <charset val="134"/>
      </rPr>
      <t>九、对个人和家庭的补助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</si>
  <si>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社会福利和救助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</si>
  <si>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助学金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</si>
  <si>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个人农业生产补贴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</si>
  <si>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离退休费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</si>
  <si>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其他对个人和家庭补助</t>
    </r>
  </si>
  <si>
    <r>
      <rPr>
        <b/>
        <sz val="11"/>
        <rFont val="仿宋_GB2312"/>
        <charset val="134"/>
      </rPr>
      <t>十、对社会保障基金补助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</si>
  <si>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对社会保险基金补助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</si>
  <si>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补充全国社会保障基金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</si>
  <si>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对机关事业单位职业年金的补助</t>
    </r>
  </si>
  <si>
    <r>
      <rPr>
        <b/>
        <sz val="11"/>
        <rFont val="仿宋_GB2312"/>
        <charset val="134"/>
      </rPr>
      <t>十一、债务利息及费用支出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</si>
  <si>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国内债务付息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</si>
  <si>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国外债务付息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</si>
  <si>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国内债务发行费用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</si>
  <si>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国外债务发行费用</t>
    </r>
  </si>
  <si>
    <t>十二、转移性支出</t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</si>
  <si>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上下级政府间转移性支出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</si>
  <si>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援助其他地区支出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</si>
  <si>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债务转贷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</si>
  <si>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调出资金</t>
    </r>
  </si>
  <si>
    <r>
      <rPr>
        <b/>
        <sz val="11"/>
        <rFont val="仿宋_GB2312"/>
        <charset val="134"/>
      </rPr>
      <t>十三、预备费及预留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</si>
  <si>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预备费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</si>
  <si>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预留</t>
    </r>
  </si>
  <si>
    <r>
      <rPr>
        <b/>
        <sz val="11"/>
        <rFont val="仿宋_GB2312"/>
        <charset val="134"/>
      </rPr>
      <t>十四、其他支出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</si>
  <si>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赠与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</si>
  <si>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国家赔偿费用支出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</si>
  <si>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对民间非盈利组织和群众性自治组织补贴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</si>
  <si>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其他支出</t>
    </r>
  </si>
  <si>
    <r>
      <rPr>
        <b/>
        <sz val="11"/>
        <rFont val="仿宋_GB2312"/>
        <charset val="134"/>
      </rPr>
      <t>合计</t>
    </r>
  </si>
  <si>
    <r>
      <rPr>
        <sz val="12"/>
        <color rgb="FF000000"/>
        <rFont val="方正黑体_GBK"/>
        <charset val="134"/>
      </rPr>
      <t>表</t>
    </r>
    <r>
      <rPr>
        <sz val="12"/>
        <color indexed="8"/>
        <rFont val="Times New Roman"/>
        <charset val="0"/>
      </rPr>
      <t>10</t>
    </r>
  </si>
  <si>
    <t>2023年攀枝花市西区区级一般公共预算经济分类科目支出决算表</t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</si>
  <si>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差旅费</t>
    </r>
  </si>
  <si>
    <r>
      <rPr>
        <sz val="12"/>
        <color indexed="8"/>
        <rFont val="方正黑体_GBK"/>
        <charset val="134"/>
      </rPr>
      <t>表</t>
    </r>
    <r>
      <rPr>
        <sz val="12"/>
        <color indexed="8"/>
        <rFont val="Times New Roman"/>
        <charset val="0"/>
      </rPr>
      <t>11</t>
    </r>
  </si>
  <si>
    <r>
      <rPr>
        <sz val="16"/>
        <color rgb="FF000000"/>
        <rFont val="Times New Roman"/>
        <charset val="0"/>
      </rPr>
      <t>2023</t>
    </r>
    <r>
      <rPr>
        <sz val="16"/>
        <color rgb="FF000000"/>
        <rFont val="方正小标宋_GBK"/>
        <charset val="0"/>
      </rPr>
      <t>年攀枝花市西区区级预算内基本建设决算表</t>
    </r>
    <r>
      <rPr>
        <sz val="16"/>
        <color rgb="FF000000"/>
        <rFont val="Times New Roman"/>
        <charset val="0"/>
      </rPr>
      <t xml:space="preserve"> </t>
    </r>
  </si>
  <si>
    <r>
      <rPr>
        <sz val="12"/>
        <color indexed="8"/>
        <rFont val="方正仿宋_GBK"/>
        <charset val="134"/>
      </rPr>
      <t>单位</t>
    </r>
    <r>
      <rPr>
        <sz val="12"/>
        <color indexed="8"/>
        <rFont val="Times New Roman"/>
        <charset val="0"/>
      </rPr>
      <t>:</t>
    </r>
    <r>
      <rPr>
        <sz val="12"/>
        <color indexed="8"/>
        <rFont val="方正仿宋_GBK"/>
        <charset val="134"/>
      </rPr>
      <t>万元，</t>
    </r>
    <r>
      <rPr>
        <sz val="12"/>
        <color indexed="8"/>
        <rFont val="Times New Roman"/>
        <charset val="0"/>
      </rPr>
      <t>%</t>
    </r>
  </si>
  <si>
    <r>
      <rPr>
        <sz val="11"/>
        <color indexed="8"/>
        <rFont val="方正黑体_GBK"/>
        <charset val="134"/>
      </rPr>
      <t>预算科目（项目）</t>
    </r>
  </si>
  <si>
    <r>
      <rPr>
        <sz val="11"/>
        <color indexed="8"/>
        <rFont val="方正黑体_GBK"/>
        <charset val="134"/>
      </rPr>
      <t>年初预算数</t>
    </r>
  </si>
  <si>
    <r>
      <rPr>
        <sz val="11"/>
        <color indexed="8"/>
        <rFont val="方正黑体_GBK"/>
        <charset val="134"/>
      </rPr>
      <t>调整预算数</t>
    </r>
  </si>
  <si>
    <r>
      <rPr>
        <sz val="11"/>
        <color indexed="8"/>
        <rFont val="方正黑体_GBK"/>
        <charset val="134"/>
      </rPr>
      <t>决算数</t>
    </r>
  </si>
  <si>
    <r>
      <rPr>
        <sz val="11"/>
        <color indexed="8"/>
        <rFont val="方正黑体_GBK"/>
        <charset val="134"/>
      </rPr>
      <t>为预算</t>
    </r>
  </si>
  <si>
    <t>一、一般公共服务支出支出</t>
  </si>
  <si>
    <r>
      <rPr>
        <b/>
        <sz val="11"/>
        <color indexed="8"/>
        <rFont val="方正仿宋_GBK"/>
        <charset val="134"/>
      </rPr>
      <t>（一）区本级支出</t>
    </r>
  </si>
  <si>
    <r>
      <rPr>
        <b/>
        <sz val="11"/>
        <color indexed="8"/>
        <rFont val="方正仿宋_GBK"/>
        <charset val="134"/>
      </rPr>
      <t>（二）对地方转移支付</t>
    </r>
  </si>
  <si>
    <t>二、城乡社区支出</t>
  </si>
  <si>
    <t>其中：宝鼎金沙小区配套道路工程</t>
  </si>
  <si>
    <t>2022年城市燃气管道等老化更新改造</t>
  </si>
  <si>
    <t>三、住房保障支出</t>
  </si>
  <si>
    <t>其中：2023年城市燃气管道等老化更新改造</t>
  </si>
  <si>
    <t>四、社会保障和就业支出</t>
  </si>
  <si>
    <t>其中：大中型水库移民后期扶持</t>
  </si>
  <si>
    <t>2023年中央大中型水库移民后期扶持</t>
  </si>
  <si>
    <t>五、农林水支出</t>
  </si>
  <si>
    <t>六、灾害防治及应急管理支出</t>
  </si>
  <si>
    <t>七、其他支出</t>
  </si>
  <si>
    <r>
      <rPr>
        <b/>
        <sz val="11"/>
        <color indexed="8"/>
        <rFont val="方正仿宋_GBK"/>
        <charset val="134"/>
      </rPr>
      <t>预算内基本建设支出合计</t>
    </r>
  </si>
  <si>
    <r>
      <rPr>
        <b/>
        <sz val="11"/>
        <color indexed="8"/>
        <rFont val="方正仿宋_GBK"/>
        <charset val="134"/>
      </rPr>
      <t>本级支出合计</t>
    </r>
  </si>
  <si>
    <r>
      <rPr>
        <b/>
        <sz val="11"/>
        <color indexed="8"/>
        <rFont val="方正仿宋_GBK"/>
        <charset val="134"/>
      </rPr>
      <t>对地方转移支付合计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</si>
  <si>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12</t>
    </r>
  </si>
  <si>
    <r>
      <rPr>
        <sz val="16"/>
        <rFont val="Times New Roman"/>
        <charset val="0"/>
      </rPr>
      <t>2023</t>
    </r>
    <r>
      <rPr>
        <sz val="16"/>
        <rFont val="方正小标宋_GBK"/>
        <charset val="0"/>
      </rPr>
      <t>年攀枝花市西区区本级重大投资项目情况表</t>
    </r>
  </si>
  <si>
    <r>
      <rPr>
        <sz val="11"/>
        <rFont val="方正仿宋_GBK"/>
        <charset val="134"/>
      </rPr>
      <t>单位：万元，</t>
    </r>
    <r>
      <rPr>
        <sz val="11"/>
        <rFont val="Times New Roman"/>
        <charset val="0"/>
      </rPr>
      <t>%</t>
    </r>
  </si>
  <si>
    <r>
      <rPr>
        <sz val="11"/>
        <color indexed="8"/>
        <rFont val="方正黑体_GBK"/>
        <charset val="134"/>
      </rPr>
      <t>项目（计划）</t>
    </r>
  </si>
  <si>
    <r>
      <rPr>
        <sz val="12"/>
        <rFont val="方正黑体_GBK"/>
        <charset val="134"/>
      </rPr>
      <t>年初预算数</t>
    </r>
  </si>
  <si>
    <r>
      <rPr>
        <sz val="12"/>
        <rFont val="方正黑体_GBK"/>
        <charset val="134"/>
      </rPr>
      <t>调整预算数</t>
    </r>
  </si>
  <si>
    <r>
      <rPr>
        <sz val="12"/>
        <rFont val="方正黑体_GBK"/>
        <charset val="134"/>
      </rPr>
      <t>决算数</t>
    </r>
  </si>
  <si>
    <r>
      <rPr>
        <sz val="12"/>
        <rFont val="方正黑体_GBK"/>
        <charset val="134"/>
      </rPr>
      <t>为预算</t>
    </r>
  </si>
  <si>
    <t>宝鼎金沙小区配套道路工程</t>
  </si>
  <si>
    <t>2023年城市燃气管道等老化更新改造</t>
  </si>
  <si>
    <t>2023年大中型水库移民后期扶持</t>
  </si>
  <si>
    <r>
      <rPr>
        <sz val="11"/>
        <rFont val="方正仿宋_GBK"/>
        <charset val="134"/>
      </rPr>
      <t>合计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</si>
  <si>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13</t>
    </r>
  </si>
  <si>
    <r>
      <rPr>
        <b/>
        <sz val="16"/>
        <color rgb="FF000000"/>
        <rFont val="Times New Roman"/>
        <charset val="0"/>
      </rPr>
      <t>2023</t>
    </r>
    <r>
      <rPr>
        <b/>
        <sz val="16"/>
        <color rgb="FF000000"/>
        <rFont val="仿宋_GB2312"/>
        <charset val="0"/>
      </rPr>
      <t>年攀枝花市西区政府性基金预算收入决算表</t>
    </r>
  </si>
  <si>
    <r>
      <rPr>
        <sz val="11"/>
        <color rgb="FF000000"/>
        <rFont val="仿宋_GB2312"/>
        <charset val="134"/>
      </rPr>
      <t>单位：万元，</t>
    </r>
    <r>
      <rPr>
        <sz val="11"/>
        <color indexed="8"/>
        <rFont val="Times New Roman"/>
        <charset val="0"/>
      </rPr>
      <t>%</t>
    </r>
  </si>
  <si>
    <r>
      <rPr>
        <b/>
        <sz val="11"/>
        <rFont val="仿宋_GB2312"/>
        <charset val="134"/>
      </rPr>
      <t>年初预算数</t>
    </r>
  </si>
  <si>
    <t>调整预算数</t>
  </si>
  <si>
    <t>累计       
占调整预算</t>
  </si>
  <si>
    <r>
      <rPr>
        <sz val="11"/>
        <rFont val="仿宋_GB2312"/>
        <charset val="134"/>
      </rPr>
      <t>散装水泥专项资金收入</t>
    </r>
  </si>
  <si>
    <r>
      <rPr>
        <sz val="11"/>
        <rFont val="仿宋_GB2312"/>
        <charset val="134"/>
      </rPr>
      <t>墙体材料专项基金资金收入</t>
    </r>
  </si>
  <si>
    <r>
      <rPr>
        <sz val="11"/>
        <rFont val="仿宋_GB2312"/>
        <charset val="134"/>
      </rPr>
      <t>新增建设用地土地有偿使用费收入</t>
    </r>
  </si>
  <si>
    <r>
      <rPr>
        <sz val="11"/>
        <rFont val="仿宋_GB2312"/>
        <charset val="134"/>
      </rPr>
      <t>城镇公用事业附加收入</t>
    </r>
  </si>
  <si>
    <r>
      <rPr>
        <sz val="11"/>
        <rFont val="仿宋_GB2312"/>
        <charset val="134"/>
      </rPr>
      <t>国有土地使用权出让金收入</t>
    </r>
  </si>
  <si>
    <r>
      <rPr>
        <sz val="11"/>
        <rFont val="仿宋_GB2312"/>
        <charset val="134"/>
      </rPr>
      <t>大中型水库库区基金收入</t>
    </r>
  </si>
  <si>
    <r>
      <rPr>
        <sz val="11"/>
        <rFont val="仿宋_GB2312"/>
        <charset val="134"/>
      </rPr>
      <t>彩票公益金收入</t>
    </r>
  </si>
  <si>
    <r>
      <rPr>
        <sz val="11"/>
        <rFont val="仿宋_GB2312"/>
        <charset val="134"/>
      </rPr>
      <t>城市基础设施配套费收入</t>
    </r>
  </si>
  <si>
    <r>
      <rPr>
        <sz val="11"/>
        <rFont val="仿宋_GB2312"/>
        <charset val="134"/>
      </rPr>
      <t>小型水库移民扶助基金收入</t>
    </r>
  </si>
  <si>
    <r>
      <rPr>
        <sz val="11"/>
        <rFont val="仿宋_GB2312"/>
        <charset val="134"/>
      </rPr>
      <t>国家重大水利工程建设基金收入</t>
    </r>
  </si>
  <si>
    <r>
      <rPr>
        <sz val="11"/>
        <rFont val="仿宋_GB2312"/>
        <charset val="134"/>
      </rPr>
      <t>无线电频率占用费</t>
    </r>
  </si>
  <si>
    <r>
      <rPr>
        <sz val="11"/>
        <rFont val="仿宋_GB2312"/>
        <charset val="134"/>
      </rPr>
      <t>其他政府性基金收入</t>
    </r>
  </si>
  <si>
    <r>
      <rPr>
        <b/>
        <sz val="11"/>
        <rFont val="仿宋_GB2312"/>
        <charset val="134"/>
      </rPr>
      <t>政府性基金预算收入合计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</si>
  <si>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14</t>
    </r>
  </si>
  <si>
    <r>
      <rPr>
        <b/>
        <sz val="16"/>
        <rFont val="Times New Roman"/>
        <charset val="0"/>
      </rPr>
      <t>2023</t>
    </r>
    <r>
      <rPr>
        <b/>
        <sz val="16"/>
        <rFont val="宋体"/>
        <charset val="0"/>
      </rPr>
      <t>年攀枝花市西区政府性基金预算支出执行情况表</t>
    </r>
  </si>
  <si>
    <t>年初      预算数</t>
  </si>
  <si>
    <t>调整      预算数</t>
  </si>
  <si>
    <t>累计     
占调整预算</t>
  </si>
  <si>
    <t>说明</t>
  </si>
  <si>
    <t>文化旅游体育与传媒支出</t>
  </si>
  <si>
    <t xml:space="preserve">    国家电影事业发展专项资金安排的支出</t>
  </si>
  <si>
    <t xml:space="preserve">        其他国家电影事业发展专项资金支出</t>
  </si>
  <si>
    <t>社会保障和就业支出</t>
  </si>
  <si>
    <t xml:space="preserve">    大中型水库移民后期扶持基金支出</t>
  </si>
  <si>
    <t xml:space="preserve">        移民补助</t>
  </si>
  <si>
    <t xml:space="preserve">        基础设施建设和经济发展</t>
  </si>
  <si>
    <t>城乡社区支出</t>
  </si>
  <si>
    <t xml:space="preserve">    国有土地使用权出让收入安排的支出</t>
  </si>
  <si>
    <t xml:space="preserve">        征地和拆迁补偿支出</t>
  </si>
  <si>
    <t xml:space="preserve">        土地开发支出</t>
  </si>
  <si>
    <t xml:space="preserve">        农业生产发展支出</t>
  </si>
  <si>
    <t xml:space="preserve">        农村基础设施建设支出</t>
  </si>
  <si>
    <t xml:space="preserve">        农业农村生态环境支出</t>
  </si>
  <si>
    <t xml:space="preserve">        其他国有土地使用权出让收入安排的支出</t>
  </si>
  <si>
    <t xml:space="preserve">    城市基础设施配套费安排的支出</t>
  </si>
  <si>
    <t xml:space="preserve">        城市公共设施</t>
  </si>
  <si>
    <t xml:space="preserve">        城市环境卫生</t>
  </si>
  <si>
    <t>农林水支出</t>
  </si>
  <si>
    <t xml:space="preserve">    大中型水库库区基金安排的支出</t>
  </si>
  <si>
    <t xml:space="preserve">        其他大中型水库库区基金安排的支出</t>
  </si>
  <si>
    <t>其他支出</t>
  </si>
  <si>
    <t xml:space="preserve">    其他政府性基金及对应专项债务收入安排的支出</t>
  </si>
  <si>
    <t xml:space="preserve">       其他地方自行试点项目收益专项债券收入安排的支出  </t>
  </si>
  <si>
    <t xml:space="preserve">    彩票公益金安排的支出</t>
  </si>
  <si>
    <t xml:space="preserve">       用于补充全国社会保障基金的彩票公益金支出</t>
  </si>
  <si>
    <t xml:space="preserve">       用于社会福利的彩票公益金支出</t>
  </si>
  <si>
    <t xml:space="preserve">       用于体育事业的彩票公益金支出</t>
  </si>
  <si>
    <t xml:space="preserve">       用于教育事业的彩票公益金支出</t>
  </si>
  <si>
    <t xml:space="preserve">       用于红十字事业的彩票公益金支出</t>
  </si>
  <si>
    <t xml:space="preserve">       用于残疾人事业的彩票公益金支出</t>
  </si>
  <si>
    <t xml:space="preserve">       用于文化事业的彩票公益金支出</t>
  </si>
  <si>
    <t xml:space="preserve">       用于扶贫的彩票公益金支出</t>
  </si>
  <si>
    <t xml:space="preserve">       用于法律援助的彩票公益金支出 </t>
  </si>
  <si>
    <t xml:space="preserve">       用于城乡医疗救助的彩票公益金支出</t>
  </si>
  <si>
    <t xml:space="preserve">       用于其他社会公益事业的彩票公益金支出</t>
  </si>
  <si>
    <t>债务付息支出</t>
  </si>
  <si>
    <t xml:space="preserve">    地方政府专项债务付息支出</t>
  </si>
  <si>
    <t xml:space="preserve">       国家电影事业发展专项资金债务付息支出</t>
  </si>
  <si>
    <t xml:space="preserve">       国有土地使用权出让金债务付息支出</t>
  </si>
  <si>
    <t xml:space="preserve">       其他地方自行试点项目收益专项债券付息支出</t>
  </si>
  <si>
    <t xml:space="preserve">       其他政府性基金债务付息支出</t>
  </si>
  <si>
    <t>债务发行费用支出</t>
  </si>
  <si>
    <t xml:space="preserve">    地方政府专项债务发行费用支出</t>
  </si>
  <si>
    <t xml:space="preserve">       国家电影事业发展专项资金债务发行费用支出</t>
  </si>
  <si>
    <t xml:space="preserve">       国有土地使用权出让金债务发行费用支出</t>
  </si>
  <si>
    <t xml:space="preserve">       其他地方自行试点项目收益专项债券发行费用支出</t>
  </si>
  <si>
    <t xml:space="preserve">       其他政府性基金债务发行费用支出</t>
  </si>
  <si>
    <t>政府性基金预算支出合计</t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</si>
  <si>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15</t>
    </r>
  </si>
  <si>
    <r>
      <rPr>
        <b/>
        <sz val="16"/>
        <color rgb="FF000000"/>
        <rFont val="Times New Roman"/>
        <charset val="0"/>
      </rPr>
      <t>2023</t>
    </r>
    <r>
      <rPr>
        <b/>
        <sz val="16"/>
        <color rgb="FF000000"/>
        <rFont val="仿宋_GB2312"/>
        <charset val="0"/>
      </rPr>
      <t>年攀枝花市西区政府性基金预算收支平衡表</t>
    </r>
  </si>
  <si>
    <r>
      <rPr>
        <sz val="11"/>
        <color indexed="8"/>
        <rFont val="仿宋_GB2312"/>
        <charset val="134"/>
      </rPr>
      <t>单位：万元</t>
    </r>
  </si>
  <si>
    <r>
      <rPr>
        <b/>
        <sz val="11"/>
        <color indexed="8"/>
        <rFont val="仿宋_GB2312"/>
        <charset val="134"/>
      </rPr>
      <t>科目</t>
    </r>
  </si>
  <si>
    <r>
      <rPr>
        <b/>
        <sz val="11"/>
        <color indexed="8"/>
        <rFont val="仿宋_GB2312"/>
        <charset val="134"/>
      </rPr>
      <t>执行数</t>
    </r>
  </si>
  <si>
    <r>
      <rPr>
        <b/>
        <sz val="11"/>
        <color indexed="8"/>
        <rFont val="仿宋_GB2312"/>
        <charset val="134"/>
      </rPr>
      <t>政府性基金收入</t>
    </r>
  </si>
  <si>
    <r>
      <rPr>
        <b/>
        <sz val="11"/>
        <color indexed="8"/>
        <rFont val="仿宋_GB2312"/>
        <charset val="134"/>
      </rPr>
      <t>政府性基金支出</t>
    </r>
  </si>
  <si>
    <r>
      <rPr>
        <b/>
        <sz val="11"/>
        <color indexed="8"/>
        <rFont val="仿宋_GB2312"/>
        <charset val="134"/>
      </rPr>
      <t>转移性收入</t>
    </r>
  </si>
  <si>
    <r>
      <rPr>
        <b/>
        <sz val="11"/>
        <color indexed="8"/>
        <rFont val="仿宋_GB2312"/>
        <charset val="134"/>
      </rPr>
      <t>转移性支出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</si>
  <si>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</t>
    </r>
    <r>
      <rPr>
        <sz val="11"/>
        <color indexed="8"/>
        <rFont val="仿宋_GB2312"/>
        <charset val="134"/>
      </rPr>
      <t>上级补助收入</t>
    </r>
  </si>
  <si>
    <r>
      <rPr>
        <sz val="11"/>
        <color indexed="8"/>
        <rFont val="Times New Roman"/>
        <charset val="0"/>
      </rPr>
      <t xml:space="preserve">    </t>
    </r>
    <r>
      <rPr>
        <sz val="11"/>
        <color indexed="8"/>
        <rFont val="仿宋_GB2312"/>
        <charset val="134"/>
      </rPr>
      <t>上解上级支出</t>
    </r>
  </si>
  <si>
    <r>
      <rPr>
        <sz val="11"/>
        <color indexed="8"/>
        <rFont val="Times New Roman"/>
        <charset val="0"/>
      </rPr>
      <t xml:space="preserve">    </t>
    </r>
    <r>
      <rPr>
        <sz val="11"/>
        <color indexed="8"/>
        <rFont val="仿宋_GB2312"/>
        <charset val="134"/>
      </rPr>
      <t>下级上解收入</t>
    </r>
  </si>
  <si>
    <r>
      <rPr>
        <sz val="11"/>
        <color indexed="8"/>
        <rFont val="Times New Roman"/>
        <charset val="0"/>
      </rPr>
      <t xml:space="preserve">    </t>
    </r>
    <r>
      <rPr>
        <sz val="11"/>
        <color indexed="8"/>
        <rFont val="仿宋_GB2312"/>
        <charset val="134"/>
      </rPr>
      <t>补助下级支出</t>
    </r>
  </si>
  <si>
    <t>地方政府专项债券转贷收入</t>
  </si>
  <si>
    <r>
      <rPr>
        <b/>
        <sz val="11"/>
        <rFont val="仿宋_GB2312"/>
        <charset val="134"/>
      </rPr>
      <t>地方政府专项债务还本支出</t>
    </r>
  </si>
  <si>
    <r>
      <rPr>
        <b/>
        <sz val="11"/>
        <rFont val="仿宋_GB2312"/>
        <charset val="134"/>
      </rPr>
      <t>地方政府专项债务转贷支出</t>
    </r>
  </si>
  <si>
    <r>
      <rPr>
        <b/>
        <sz val="11"/>
        <rFont val="仿宋_GB2312"/>
        <charset val="134"/>
      </rPr>
      <t>调入资金</t>
    </r>
  </si>
  <si>
    <r>
      <rPr>
        <b/>
        <sz val="11"/>
        <color indexed="8"/>
        <rFont val="仿宋_GB2312"/>
        <charset val="134"/>
      </rPr>
      <t>收入总计</t>
    </r>
  </si>
  <si>
    <r>
      <rPr>
        <b/>
        <sz val="11"/>
        <color indexed="8"/>
        <rFont val="仿宋_GB2312"/>
        <charset val="134"/>
      </rPr>
      <t>支出总计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</si>
  <si>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16</t>
    </r>
  </si>
  <si>
    <r>
      <rPr>
        <b/>
        <sz val="16"/>
        <color rgb="FF000000"/>
        <rFont val="Times New Roman"/>
        <charset val="0"/>
      </rPr>
      <t>2023</t>
    </r>
    <r>
      <rPr>
        <b/>
        <sz val="16"/>
        <color rgb="FF000000"/>
        <rFont val="仿宋_GB2312"/>
        <charset val="0"/>
      </rPr>
      <t>年攀枝花市西区区级政府性基金预算收入决算表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</si>
  <si>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17</t>
    </r>
  </si>
  <si>
    <r>
      <rPr>
        <b/>
        <sz val="16"/>
        <rFont val="Times New Roman"/>
        <charset val="0"/>
      </rPr>
      <t>2023</t>
    </r>
    <r>
      <rPr>
        <b/>
        <sz val="16"/>
        <rFont val="宋体"/>
        <charset val="0"/>
      </rPr>
      <t>年攀枝花市西区区级政府性基金预算支出执行情况表</t>
    </r>
  </si>
  <si>
    <t>单位：万元，%</t>
  </si>
  <si>
    <t>年初预算数</t>
  </si>
  <si>
    <t>累计     占调整预算</t>
  </si>
  <si>
    <t xml:space="preserve">        城市建设支出</t>
  </si>
  <si>
    <t xml:space="preserve">       国有土地收益基金债务发行费用支出</t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</si>
  <si>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18</t>
    </r>
  </si>
  <si>
    <r>
      <rPr>
        <b/>
        <sz val="16"/>
        <color rgb="FF000000"/>
        <rFont val="Times New Roman"/>
        <charset val="0"/>
      </rPr>
      <t>2023</t>
    </r>
    <r>
      <rPr>
        <b/>
        <sz val="16"/>
        <color rgb="FF000000"/>
        <rFont val="仿宋_GB2312"/>
        <charset val="0"/>
      </rPr>
      <t>年攀枝花市西区区级政府性基金预算收支平衡表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</si>
  <si>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19</t>
    </r>
  </si>
  <si>
    <r>
      <rPr>
        <b/>
        <sz val="16"/>
        <rFont val="Times New Roman"/>
        <charset val="0"/>
      </rPr>
      <t>2023</t>
    </r>
    <r>
      <rPr>
        <b/>
        <sz val="16"/>
        <rFont val="仿宋_GB2312"/>
        <charset val="0"/>
      </rPr>
      <t>年攀枝花市西区政府性基金预算</t>
    </r>
  </si>
  <si>
    <t>转移支付补助执行情况表</t>
  </si>
  <si>
    <r>
      <rPr>
        <sz val="11"/>
        <rFont val="仿宋_GB2312"/>
        <charset val="134"/>
      </rPr>
      <t>一、国家电影事业发展专项资金收入</t>
    </r>
  </si>
  <si>
    <r>
      <rPr>
        <sz val="11"/>
        <rFont val="仿宋_GB2312"/>
        <charset val="134"/>
      </rPr>
      <t>二、旅游发展基金收入</t>
    </r>
  </si>
  <si>
    <r>
      <rPr>
        <sz val="11"/>
        <rFont val="仿宋_GB2312"/>
        <charset val="134"/>
      </rPr>
      <t>三、大中型水库移民后期扶持基金收入</t>
    </r>
  </si>
  <si>
    <r>
      <rPr>
        <sz val="11"/>
        <rFont val="仿宋_GB2312"/>
        <charset val="134"/>
      </rPr>
      <t>四、可再生能源电价附加收入</t>
    </r>
  </si>
  <si>
    <r>
      <rPr>
        <sz val="11"/>
        <rFont val="仿宋_GB2312"/>
        <charset val="134"/>
      </rPr>
      <t>五、废弃电器电子产品处理基金收入</t>
    </r>
  </si>
  <si>
    <r>
      <rPr>
        <sz val="11"/>
        <rFont val="仿宋_GB2312"/>
        <charset val="134"/>
      </rPr>
      <t>六、国有土地使用权出让相关收入</t>
    </r>
  </si>
  <si>
    <r>
      <rPr>
        <sz val="11"/>
        <rFont val="仿宋_GB2312"/>
        <charset val="134"/>
      </rPr>
      <t>七、国有土地收益基金收入</t>
    </r>
  </si>
  <si>
    <r>
      <rPr>
        <sz val="11"/>
        <rFont val="仿宋_GB2312"/>
        <charset val="134"/>
      </rPr>
      <t>八、农业土地开发资金收入</t>
    </r>
  </si>
  <si>
    <r>
      <rPr>
        <sz val="11"/>
        <rFont val="仿宋_GB2312"/>
        <charset val="134"/>
      </rPr>
      <t>九、新增建设用地土地有偿使用费收入</t>
    </r>
  </si>
  <si>
    <r>
      <rPr>
        <sz val="11"/>
        <rFont val="仿宋_GB2312"/>
        <charset val="134"/>
      </rPr>
      <t>十、城市基础设施配套费收入</t>
    </r>
  </si>
  <si>
    <r>
      <rPr>
        <sz val="11"/>
        <rFont val="仿宋_GB2312"/>
        <charset val="134"/>
      </rPr>
      <t>十一、污水处理费收入</t>
    </r>
  </si>
  <si>
    <r>
      <rPr>
        <sz val="11"/>
        <rFont val="仿宋_GB2312"/>
        <charset val="134"/>
      </rPr>
      <t>十二、新菜地开发建设基金收入</t>
    </r>
  </si>
  <si>
    <r>
      <rPr>
        <sz val="11"/>
        <rFont val="仿宋_GB2312"/>
        <charset val="134"/>
      </rPr>
      <t>十三、大中型水库库区基金收入</t>
    </r>
  </si>
  <si>
    <r>
      <rPr>
        <sz val="11"/>
        <rFont val="仿宋_GB2312"/>
        <charset val="134"/>
      </rPr>
      <t>十四、国家重大水利工程建设基金收入</t>
    </r>
  </si>
  <si>
    <r>
      <rPr>
        <sz val="11"/>
        <rFont val="仿宋_GB2312"/>
        <charset val="134"/>
      </rPr>
      <t>十五、车辆通行费</t>
    </r>
  </si>
  <si>
    <r>
      <rPr>
        <sz val="11"/>
        <rFont val="仿宋_GB2312"/>
        <charset val="134"/>
      </rPr>
      <t>十六、民航发展基金收入</t>
    </r>
  </si>
  <si>
    <r>
      <rPr>
        <sz val="11"/>
        <rFont val="仿宋_GB2312"/>
        <charset val="134"/>
      </rPr>
      <t>十七、农网还贷资金收入</t>
    </r>
  </si>
  <si>
    <r>
      <rPr>
        <sz val="11"/>
        <rFont val="仿宋_GB2312"/>
        <charset val="134"/>
      </rPr>
      <t>十八、其他政府性基金收入</t>
    </r>
  </si>
  <si>
    <r>
      <rPr>
        <sz val="11"/>
        <rFont val="仿宋_GB2312"/>
        <charset val="134"/>
      </rPr>
      <t>十九、彩票发行机构和彩票销售机构的业务费用</t>
    </r>
  </si>
  <si>
    <r>
      <rPr>
        <sz val="11"/>
        <rFont val="仿宋_GB2312"/>
        <charset val="134"/>
      </rPr>
      <t>二十、彩票公益金收入</t>
    </r>
  </si>
  <si>
    <r>
      <rPr>
        <sz val="11"/>
        <rFont val="仿宋_GB2312"/>
        <charset val="134"/>
      </rPr>
      <t>二十一、抗疫特别国债收入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</si>
  <si>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20</t>
    </r>
  </si>
  <si>
    <r>
      <rPr>
        <sz val="16"/>
        <rFont val="Times New Roman"/>
        <charset val="0"/>
      </rPr>
      <t>2023</t>
    </r>
    <r>
      <rPr>
        <sz val="16"/>
        <rFont val="方正小标宋_GBK"/>
        <charset val="0"/>
      </rPr>
      <t>年上级对攀枝花市西区政府性基金转移支付补助决算表（分项目、分地区）</t>
    </r>
  </si>
  <si>
    <r>
      <rPr>
        <sz val="11"/>
        <rFont val="方正仿宋_GBK"/>
        <charset val="134"/>
      </rPr>
      <t>单位：万元</t>
    </r>
  </si>
  <si>
    <t>上级补助收入</t>
  </si>
  <si>
    <t>大中型水库移民后期扶持基金收入</t>
  </si>
  <si>
    <t>国有土地使用权出让相关收入</t>
  </si>
  <si>
    <t>大中型水库库区基金相关收入</t>
  </si>
  <si>
    <t>彩票公益金收入</t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</si>
  <si>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21</t>
    </r>
  </si>
  <si>
    <r>
      <rPr>
        <b/>
        <sz val="16"/>
        <rFont val="Times New Roman"/>
        <charset val="0"/>
      </rPr>
      <t>2023</t>
    </r>
    <r>
      <rPr>
        <b/>
        <sz val="16"/>
        <rFont val="仿宋_GB2312"/>
        <charset val="0"/>
      </rPr>
      <t>年攀枝花市西区国有资本经营预算收入执行情况表</t>
    </r>
  </si>
  <si>
    <r>
      <rPr>
        <b/>
        <sz val="11"/>
        <color indexed="8"/>
        <rFont val="仿宋_GB2312"/>
        <charset val="134"/>
      </rPr>
      <t>年初预算数</t>
    </r>
  </si>
  <si>
    <r>
      <rPr>
        <b/>
        <sz val="11"/>
        <color rgb="FF000000"/>
        <rFont val="仿宋_GB2312"/>
        <charset val="134"/>
      </rPr>
      <t>调整</t>
    </r>
    <r>
      <rPr>
        <b/>
        <sz val="11"/>
        <color indexed="8"/>
        <rFont val="Times New Roman"/>
        <charset val="0"/>
      </rPr>
      <t xml:space="preserve">
</t>
    </r>
    <r>
      <rPr>
        <b/>
        <sz val="11"/>
        <color rgb="FF000000"/>
        <rFont val="仿宋_GB2312"/>
        <charset val="134"/>
      </rPr>
      <t>预算数</t>
    </r>
  </si>
  <si>
    <r>
      <rPr>
        <b/>
        <sz val="11"/>
        <color rgb="FF000000"/>
        <rFont val="仿宋_GB2312"/>
        <charset val="134"/>
      </rPr>
      <t>累计</t>
    </r>
    <r>
      <rPr>
        <b/>
        <sz val="11"/>
        <color indexed="8"/>
        <rFont val="Times New Roman"/>
        <charset val="0"/>
      </rPr>
      <t xml:space="preserve">            </t>
    </r>
    <r>
      <rPr>
        <b/>
        <sz val="11"/>
        <color rgb="FF000000"/>
        <rFont val="仿宋_GB2312"/>
        <charset val="134"/>
      </rPr>
      <t>占调整预算</t>
    </r>
  </si>
  <si>
    <r>
      <rPr>
        <b/>
        <sz val="11"/>
        <rFont val="仿宋_GB2312"/>
        <charset val="134"/>
      </rPr>
      <t>利润收入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</si>
  <si>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石油石化企业利润收入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</si>
  <si>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电力企业利润收入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</si>
  <si>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</t>
    </r>
    <r>
      <rPr>
        <sz val="11"/>
        <rFont val="仿宋_GB2312"/>
        <charset val="134"/>
      </rPr>
      <t>金融企业利润收入（国资预算）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</si>
  <si>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其他国有资本经营预算企业利润收入</t>
    </r>
  </si>
  <si>
    <r>
      <rPr>
        <b/>
        <sz val="11"/>
        <rFont val="仿宋_GB2312"/>
        <charset val="134"/>
      </rPr>
      <t>股利、股息收入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</si>
  <si>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国有控股公司股利、股息收入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</si>
  <si>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国有参股公司股利、股息收入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</si>
  <si>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其他国有资本经营预算企业股利、股息收入</t>
    </r>
  </si>
  <si>
    <r>
      <rPr>
        <b/>
        <sz val="11"/>
        <rFont val="仿宋_GB2312"/>
        <charset val="134"/>
      </rPr>
      <t>产权转让收入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</si>
  <si>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国有股权、股份转让收入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</si>
  <si>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国有独资企业产权转让收入</t>
    </r>
  </si>
  <si>
    <r>
      <rPr>
        <b/>
        <sz val="11"/>
        <rFont val="仿宋_GB2312"/>
        <charset val="134"/>
      </rPr>
      <t>清算收入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</si>
  <si>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国有股权、股份清算收入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</si>
  <si>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国有独资企业清算收入</t>
    </r>
  </si>
  <si>
    <r>
      <rPr>
        <b/>
        <sz val="11"/>
        <rFont val="仿宋_GB2312"/>
        <charset val="134"/>
      </rPr>
      <t>其他收入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</si>
  <si>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其他国有资本经营预算收入</t>
    </r>
  </si>
  <si>
    <r>
      <rPr>
        <b/>
        <sz val="11"/>
        <rFont val="仿宋_GB2312"/>
        <charset val="134"/>
      </rPr>
      <t>国有资本经营预算收入合计</t>
    </r>
  </si>
  <si>
    <r>
      <rPr>
        <sz val="11"/>
        <rFont val="仿宋_GB2312"/>
        <charset val="134"/>
      </rPr>
      <t>注：此表无数据。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</si>
  <si>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22</t>
    </r>
  </si>
  <si>
    <r>
      <rPr>
        <b/>
        <sz val="16"/>
        <rFont val="Times New Roman"/>
        <charset val="0"/>
      </rPr>
      <t>2023</t>
    </r>
    <r>
      <rPr>
        <b/>
        <sz val="16"/>
        <rFont val="仿宋_GB2312"/>
        <charset val="0"/>
      </rPr>
      <t>年攀枝花市西区国有资本经营预算支出执行情况表</t>
    </r>
  </si>
  <si>
    <t>调整   预算数</t>
  </si>
  <si>
    <t>累计      占调整预算数</t>
  </si>
  <si>
    <r>
      <rPr>
        <b/>
        <sz val="11"/>
        <rFont val="仿宋_GB2312"/>
        <charset val="134"/>
      </rPr>
      <t>解决历史遗留问题及改革成本支出</t>
    </r>
  </si>
  <si>
    <r>
      <rPr>
        <sz val="11"/>
        <rFont val="Times New Roman"/>
        <charset val="0"/>
      </rPr>
      <t xml:space="preserve">     </t>
    </r>
    <r>
      <rPr>
        <sz val="11"/>
        <color indexed="8"/>
        <rFont val="Times New Roman"/>
        <charset val="0"/>
      </rPr>
      <t>“</t>
    </r>
    <r>
      <rPr>
        <sz val="11"/>
        <color indexed="8"/>
        <rFont val="仿宋_GB2312"/>
        <charset val="134"/>
      </rPr>
      <t>三供一业</t>
    </r>
    <r>
      <rPr>
        <sz val="11"/>
        <color indexed="8"/>
        <rFont val="Times New Roman"/>
        <charset val="0"/>
      </rPr>
      <t>”</t>
    </r>
    <r>
      <rPr>
        <sz val="11"/>
        <color indexed="8"/>
        <rFont val="仿宋_GB2312"/>
        <charset val="134"/>
      </rPr>
      <t>移交补助支出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</si>
  <si>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</t>
    </r>
    <r>
      <rPr>
        <sz val="11"/>
        <color indexed="8"/>
        <rFont val="仿宋_GB2312"/>
        <charset val="134"/>
      </rPr>
      <t>国有企业办职教幼教补助支出</t>
    </r>
  </si>
  <si>
    <r>
      <rPr>
        <sz val="11"/>
        <rFont val="Times New Roman"/>
        <charset val="0"/>
      </rPr>
      <t xml:space="preserve">     </t>
    </r>
    <r>
      <rPr>
        <sz val="11"/>
        <rFont val="仿宋_GB2312"/>
        <charset val="134"/>
      </rPr>
      <t>国有企业办公共服务机构移交补助支出</t>
    </r>
  </si>
  <si>
    <r>
      <rPr>
        <sz val="11"/>
        <rFont val="Times New Roman"/>
        <charset val="0"/>
      </rPr>
      <t xml:space="preserve">     </t>
    </r>
    <r>
      <rPr>
        <sz val="11"/>
        <rFont val="仿宋_GB2312"/>
        <charset val="134"/>
      </rPr>
      <t>国有企业退休人员社会化管理补助支出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</si>
  <si>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</t>
    </r>
    <r>
      <rPr>
        <sz val="11"/>
        <color indexed="8"/>
        <rFont val="仿宋_GB2312"/>
        <charset val="134"/>
      </rPr>
      <t>国有企业改革成本支出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</si>
  <si>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</t>
    </r>
    <r>
      <rPr>
        <sz val="11"/>
        <color indexed="8"/>
        <rFont val="仿宋_GB2312"/>
        <charset val="134"/>
      </rPr>
      <t>其他解决历史遗留问题及改革成本支出</t>
    </r>
  </si>
  <si>
    <r>
      <rPr>
        <b/>
        <sz val="11"/>
        <rFont val="仿宋_GB2312"/>
        <charset val="134"/>
      </rPr>
      <t>国有企业资本金注入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</si>
  <si>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</t>
    </r>
    <r>
      <rPr>
        <sz val="11"/>
        <color indexed="8"/>
        <rFont val="仿宋_GB2312"/>
        <charset val="134"/>
      </rPr>
      <t>国有经济结构调整支出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</si>
  <si>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</t>
    </r>
    <r>
      <rPr>
        <sz val="11"/>
        <color indexed="8"/>
        <rFont val="仿宋_GB2312"/>
        <charset val="134"/>
      </rPr>
      <t>公益性设施投资支出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</si>
  <si>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前瞻性战略性产业发展支出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</si>
  <si>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生态环境保护支出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</si>
  <si>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支持科技进步支出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</si>
  <si>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</t>
    </r>
    <r>
      <rPr>
        <sz val="11"/>
        <color indexed="8"/>
        <rFont val="仿宋_GB2312"/>
        <charset val="134"/>
      </rPr>
      <t>对外投资合作支出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</si>
  <si>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</t>
    </r>
    <r>
      <rPr>
        <sz val="11"/>
        <color indexed="8"/>
        <rFont val="仿宋_GB2312"/>
        <charset val="134"/>
      </rPr>
      <t>其他国有企业资本金注入</t>
    </r>
  </si>
  <si>
    <r>
      <rPr>
        <b/>
        <sz val="11"/>
        <rFont val="仿宋_GB2312"/>
        <charset val="134"/>
      </rPr>
      <t>国有企业政策性补贴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</si>
  <si>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</t>
    </r>
    <r>
      <rPr>
        <sz val="11"/>
        <color indexed="8"/>
        <rFont val="仿宋_GB2312"/>
        <charset val="134"/>
      </rPr>
      <t>国有企业政策性补贴</t>
    </r>
  </si>
  <si>
    <r>
      <rPr>
        <b/>
        <sz val="11"/>
        <rFont val="仿宋_GB2312"/>
        <charset val="134"/>
      </rPr>
      <t>金融国有资本经营预算支出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</si>
  <si>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</t>
    </r>
    <r>
      <rPr>
        <sz val="11"/>
        <color indexed="8"/>
        <rFont val="仿宋_GB2312"/>
        <charset val="134"/>
      </rPr>
      <t>其他金融国有资本经营预算支出</t>
    </r>
  </si>
  <si>
    <r>
      <rPr>
        <b/>
        <sz val="11"/>
        <rFont val="仿宋_GB2312"/>
        <charset val="134"/>
      </rPr>
      <t>其他国有资本经营预算支出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</si>
  <si>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</t>
    </r>
    <r>
      <rPr>
        <sz val="11"/>
        <color indexed="8"/>
        <rFont val="仿宋_GB2312"/>
        <charset val="134"/>
      </rPr>
      <t>其他国有资本经营预算支出</t>
    </r>
  </si>
  <si>
    <r>
      <rPr>
        <b/>
        <sz val="11"/>
        <rFont val="仿宋_GB2312"/>
        <charset val="134"/>
      </rPr>
      <t>国有资本经营预算支出合计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</si>
  <si>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23</t>
    </r>
  </si>
  <si>
    <r>
      <rPr>
        <b/>
        <sz val="16"/>
        <color rgb="FF000000"/>
        <rFont val="Times New Roman"/>
        <charset val="0"/>
      </rPr>
      <t>2023</t>
    </r>
    <r>
      <rPr>
        <b/>
        <sz val="16"/>
        <color rgb="FF000000"/>
        <rFont val="仿宋_GB2312"/>
        <charset val="0"/>
      </rPr>
      <t>年攀枝花市西区国有资本经营预算收支平衡表</t>
    </r>
  </si>
  <si>
    <r>
      <rPr>
        <sz val="11"/>
        <rFont val="仿宋_GB2312"/>
        <charset val="134"/>
      </rPr>
      <t>国有资本经营预算收入</t>
    </r>
  </si>
  <si>
    <r>
      <rPr>
        <sz val="11"/>
        <rFont val="仿宋_GB2312"/>
        <charset val="134"/>
      </rPr>
      <t>国有资本经营预算支出</t>
    </r>
  </si>
  <si>
    <r>
      <rPr>
        <sz val="11"/>
        <rFont val="仿宋_GB2312"/>
        <charset val="134"/>
      </rPr>
      <t>国有资本经营预算上级补助收入</t>
    </r>
  </si>
  <si>
    <r>
      <rPr>
        <sz val="11"/>
        <rFont val="仿宋_GB2312"/>
        <charset val="134"/>
      </rPr>
      <t>国有资本经营预算补助下级支出</t>
    </r>
  </si>
  <si>
    <r>
      <rPr>
        <sz val="11"/>
        <rFont val="仿宋_GB2312"/>
        <charset val="134"/>
      </rPr>
      <t>国有资本经营预算调入资金</t>
    </r>
  </si>
  <si>
    <r>
      <rPr>
        <sz val="11"/>
        <rFont val="仿宋_GB2312"/>
        <charset val="134"/>
      </rPr>
      <t>国有资本经营预算调出资金</t>
    </r>
  </si>
  <si>
    <r>
      <rPr>
        <sz val="11"/>
        <rFont val="仿宋_GB2312"/>
        <charset val="134"/>
      </rPr>
      <t>国有资本经营预算上年结余</t>
    </r>
  </si>
  <si>
    <r>
      <rPr>
        <sz val="11"/>
        <rFont val="仿宋_GB2312"/>
        <charset val="134"/>
      </rPr>
      <t>国有资本经营预算年终结余</t>
    </r>
  </si>
  <si>
    <r>
      <rPr>
        <b/>
        <sz val="11"/>
        <rFont val="仿宋_GB2312"/>
        <charset val="134"/>
      </rPr>
      <t>收入合计</t>
    </r>
  </si>
  <si>
    <r>
      <rPr>
        <b/>
        <sz val="11"/>
        <rFont val="仿宋_GB2312"/>
        <charset val="134"/>
      </rPr>
      <t>支出合计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</si>
  <si>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24</t>
    </r>
  </si>
  <si>
    <r>
      <rPr>
        <b/>
        <sz val="16"/>
        <rFont val="Times New Roman"/>
        <charset val="0"/>
      </rPr>
      <t>2023</t>
    </r>
    <r>
      <rPr>
        <b/>
        <sz val="16"/>
        <rFont val="仿宋_GB2312"/>
        <charset val="0"/>
      </rPr>
      <t>年攀枝花市西区区级国有资本经营预算收入执行情况表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</si>
  <si>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26</t>
    </r>
  </si>
  <si>
    <r>
      <rPr>
        <b/>
        <sz val="16"/>
        <color rgb="FF000000"/>
        <rFont val="Times New Roman"/>
        <charset val="0"/>
      </rPr>
      <t>2023</t>
    </r>
    <r>
      <rPr>
        <b/>
        <sz val="16"/>
        <color rgb="FF000000"/>
        <rFont val="仿宋_GB2312"/>
        <charset val="0"/>
      </rPr>
      <t>年攀枝花市西区区级国有资本经营预算收支平衡表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</si>
  <si>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27</t>
    </r>
  </si>
  <si>
    <r>
      <rPr>
        <sz val="16"/>
        <rFont val="Times New Roman"/>
        <charset val="0"/>
      </rPr>
      <t>2023</t>
    </r>
    <r>
      <rPr>
        <sz val="16"/>
        <rFont val="方正小标宋_GBK"/>
        <charset val="0"/>
      </rPr>
      <t>年攀枝花市西区对下国有资本经营预算转移支付决算表</t>
    </r>
  </si>
  <si>
    <r>
      <rPr>
        <sz val="12"/>
        <rFont val="方正仿宋_GBK"/>
        <charset val="134"/>
      </rPr>
      <t>单位：万元，</t>
    </r>
    <r>
      <rPr>
        <sz val="12"/>
        <rFont val="Times New Roman"/>
        <charset val="0"/>
      </rPr>
      <t>%</t>
    </r>
  </si>
  <si>
    <r>
      <rPr>
        <sz val="11"/>
        <rFont val="方正黑体_GBK"/>
        <charset val="134"/>
      </rPr>
      <t>预</t>
    </r>
    <r>
      <rPr>
        <sz val="11"/>
        <rFont val="Times New Roman"/>
        <charset val="0"/>
      </rPr>
      <t xml:space="preserve"> </t>
    </r>
    <r>
      <rPr>
        <sz val="11"/>
        <rFont val="方正黑体_GBK"/>
        <charset val="134"/>
      </rPr>
      <t>算</t>
    </r>
    <r>
      <rPr>
        <sz val="11"/>
        <rFont val="Times New Roman"/>
        <charset val="0"/>
      </rPr>
      <t xml:space="preserve"> </t>
    </r>
    <r>
      <rPr>
        <sz val="11"/>
        <rFont val="方正黑体_GBK"/>
        <charset val="134"/>
      </rPr>
      <t>科</t>
    </r>
    <r>
      <rPr>
        <sz val="11"/>
        <rFont val="Times New Roman"/>
        <charset val="0"/>
      </rPr>
      <t xml:space="preserve"> </t>
    </r>
    <r>
      <rPr>
        <sz val="11"/>
        <rFont val="方正黑体_GBK"/>
        <charset val="134"/>
      </rPr>
      <t>目</t>
    </r>
  </si>
  <si>
    <r>
      <rPr>
        <sz val="11"/>
        <rFont val="方正黑体_GBK"/>
        <charset val="134"/>
      </rPr>
      <t>预算数</t>
    </r>
  </si>
  <si>
    <r>
      <rPr>
        <sz val="11"/>
        <rFont val="方正黑体_GBK"/>
        <charset val="134"/>
      </rPr>
      <t>决算数</t>
    </r>
  </si>
  <si>
    <r>
      <rPr>
        <sz val="11"/>
        <rFont val="方正黑体_GBK"/>
        <charset val="134"/>
      </rPr>
      <t>为预算</t>
    </r>
  </si>
  <si>
    <r>
      <rPr>
        <b/>
        <sz val="11"/>
        <rFont val="方正仿宋_GBK"/>
        <charset val="134"/>
      </rPr>
      <t>一、解决历史遗留问题及改革成本支出</t>
    </r>
  </si>
  <si>
    <t xml:space="preserve"> ……</t>
  </si>
  <si>
    <r>
      <rPr>
        <sz val="11"/>
        <rFont val="Times New Roman"/>
        <charset val="0"/>
      </rPr>
      <t xml:space="preserve"> </t>
    </r>
    <r>
      <rPr>
        <sz val="11"/>
        <rFont val="方正仿宋_GBK"/>
        <charset val="134"/>
      </rPr>
      <t>其他解决历史遗留问题及改革成本支出</t>
    </r>
  </si>
  <si>
    <r>
      <rPr>
        <b/>
        <sz val="11"/>
        <rFont val="方正仿宋_GBK"/>
        <charset val="134"/>
      </rPr>
      <t>合计</t>
    </r>
  </si>
  <si>
    <t>此表无数据。</t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</si>
  <si>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28</t>
    </r>
  </si>
  <si>
    <r>
      <rPr>
        <sz val="16"/>
        <rFont val="Times New Roman"/>
        <charset val="0"/>
      </rPr>
      <t>2023</t>
    </r>
    <r>
      <rPr>
        <sz val="16"/>
        <rFont val="方正小标宋_GBK"/>
        <charset val="0"/>
      </rPr>
      <t>年攀枝花市西区社会保险基金收入决算表</t>
    </r>
  </si>
  <si>
    <r>
      <rPr>
        <sz val="11"/>
        <rFont val="方正黑体_GBK"/>
        <charset val="134"/>
      </rPr>
      <t>预</t>
    </r>
    <r>
      <rPr>
        <sz val="11"/>
        <rFont val="Times New Roman"/>
        <charset val="0"/>
      </rPr>
      <t xml:space="preserve">    </t>
    </r>
    <r>
      <rPr>
        <sz val="11"/>
        <rFont val="方正黑体_GBK"/>
        <charset val="134"/>
      </rPr>
      <t>算</t>
    </r>
    <r>
      <rPr>
        <sz val="11"/>
        <rFont val="Times New Roman"/>
        <charset val="0"/>
      </rPr>
      <t xml:space="preserve">    </t>
    </r>
    <r>
      <rPr>
        <sz val="11"/>
        <rFont val="方正黑体_GBK"/>
        <charset val="134"/>
      </rPr>
      <t>科</t>
    </r>
    <r>
      <rPr>
        <sz val="11"/>
        <rFont val="Times New Roman"/>
        <charset val="0"/>
      </rPr>
      <t xml:space="preserve">    </t>
    </r>
    <r>
      <rPr>
        <sz val="11"/>
        <rFont val="方正黑体_GBK"/>
        <charset val="134"/>
      </rPr>
      <t>目</t>
    </r>
  </si>
  <si>
    <r>
      <rPr>
        <sz val="11"/>
        <rFont val="方正黑体_GBK"/>
        <charset val="134"/>
      </rPr>
      <t>年初预算数</t>
    </r>
  </si>
  <si>
    <r>
      <rPr>
        <sz val="11"/>
        <rFont val="方正黑体_GBK"/>
        <charset val="134"/>
      </rPr>
      <t>调整预算数</t>
    </r>
  </si>
  <si>
    <t>累计占预算</t>
  </si>
  <si>
    <r>
      <rPr>
        <b/>
        <sz val="11"/>
        <rFont val="方正仿宋_GBK"/>
        <charset val="134"/>
      </rPr>
      <t>一、企业职工基本养老保险基金收入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</si>
  <si>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其中：基本养老保险费收入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</si>
  <si>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基本养老保险基金财政补贴收入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</si>
  <si>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其他基本养老保险基金收入</t>
    </r>
  </si>
  <si>
    <r>
      <rPr>
        <b/>
        <sz val="11"/>
        <rFont val="方正仿宋_GBK"/>
        <charset val="134"/>
      </rPr>
      <t>二、机关事业单位基本养老保险基金收入</t>
    </r>
  </si>
  <si>
    <r>
      <rPr>
        <b/>
        <sz val="11"/>
        <rFont val="方正仿宋_GBK"/>
        <charset val="134"/>
      </rPr>
      <t>三、失业保险基金收入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</si>
  <si>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其中：失业保险费收入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</si>
  <si>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失业保险基金财政补贴收入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</si>
  <si>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其他失业保险基金收入</t>
    </r>
  </si>
  <si>
    <r>
      <rPr>
        <b/>
        <sz val="11"/>
        <rFont val="方正仿宋_GBK"/>
        <charset val="134"/>
      </rPr>
      <t>四、城镇职工基本医疗保险基金收入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</si>
  <si>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其中：基本医疗保险费收入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</si>
  <si>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基本医疗保险基金财政补贴收入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</si>
  <si>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其他基本医疗保险基金收入</t>
    </r>
  </si>
  <si>
    <r>
      <rPr>
        <b/>
        <sz val="11"/>
        <rFont val="方正仿宋_GBK"/>
        <charset val="134"/>
      </rPr>
      <t>五、工伤保险基金收入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</si>
  <si>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其中：工伤保险费收入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</si>
  <si>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工伤保险基金财政补贴收入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</si>
  <si>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其他工伤保险基金收入</t>
    </r>
  </si>
  <si>
    <r>
      <rPr>
        <b/>
        <sz val="11"/>
        <rFont val="方正仿宋_GBK"/>
        <charset val="134"/>
      </rPr>
      <t>六、生育保险基金收入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</si>
  <si>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其中：生育保险费收入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</si>
  <si>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生育保险基金财政补贴收入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</si>
  <si>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其他生育保险基金收入</t>
    </r>
  </si>
  <si>
    <r>
      <rPr>
        <b/>
        <sz val="11"/>
        <rFont val="方正仿宋_GBK"/>
        <charset val="134"/>
      </rPr>
      <t>七、城乡居民基本医疗保险基金收入</t>
    </r>
  </si>
  <si>
    <r>
      <rPr>
        <b/>
        <sz val="11"/>
        <rFont val="方正仿宋_GBK"/>
        <charset val="134"/>
      </rPr>
      <t>八、城乡居民基本养老保险基金收入</t>
    </r>
  </si>
  <si>
    <r>
      <rPr>
        <b/>
        <sz val="11"/>
        <rFont val="方正仿宋_GBK"/>
        <charset val="134"/>
      </rPr>
      <t>社会保险基金收入合计</t>
    </r>
  </si>
  <si>
    <r>
      <rPr>
        <sz val="11"/>
        <rFont val="方正仿宋_GBK"/>
        <charset val="134"/>
      </rPr>
      <t>注：社保基金预算由市级统一编制，此表无数据。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</si>
  <si>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29</t>
    </r>
  </si>
  <si>
    <r>
      <rPr>
        <sz val="16"/>
        <rFont val="Times New Roman"/>
        <charset val="0"/>
      </rPr>
      <t>2023</t>
    </r>
    <r>
      <rPr>
        <sz val="16"/>
        <rFont val="方正小标宋_GBK"/>
        <charset val="0"/>
      </rPr>
      <t>年攀枝花市西区社会保险基金支出决算表</t>
    </r>
  </si>
  <si>
    <r>
      <rPr>
        <b/>
        <sz val="11"/>
        <rFont val="方正仿宋_GBK"/>
        <charset val="134"/>
      </rPr>
      <t>简要说明</t>
    </r>
  </si>
  <si>
    <r>
      <rPr>
        <b/>
        <sz val="11"/>
        <rFont val="方正仿宋_GBK"/>
        <charset val="134"/>
      </rPr>
      <t>一、企业职工基本养老保险基金支出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</si>
  <si>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其中：基本养老金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</si>
  <si>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医疗补助金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</si>
  <si>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丧葬抚恤补助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</si>
  <si>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其他基本养老保险基金支出</t>
    </r>
  </si>
  <si>
    <r>
      <rPr>
        <b/>
        <sz val="11"/>
        <rFont val="方正仿宋_GBK"/>
        <charset val="134"/>
      </rPr>
      <t>二、机关事业单位基本养老保险基金支出</t>
    </r>
  </si>
  <si>
    <r>
      <rPr>
        <b/>
        <sz val="11"/>
        <rFont val="方正仿宋_GBK"/>
        <charset val="134"/>
      </rPr>
      <t>三、失业保险基金支出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</si>
  <si>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其中：失业保险金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</si>
  <si>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医疗保险费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</si>
  <si>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职业培训和职业介绍补贴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</si>
  <si>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其他失业保险基金支出</t>
    </r>
  </si>
  <si>
    <r>
      <rPr>
        <b/>
        <sz val="11"/>
        <rFont val="方正仿宋_GBK"/>
        <charset val="134"/>
      </rPr>
      <t>四、城镇职工基本医疗保险基金支出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</si>
  <si>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其中：基本医疗保险统筹基金待遇支出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</si>
  <si>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医疗保险个人账户基金待遇支出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</si>
  <si>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其他基本医疗保险基金支出</t>
    </r>
  </si>
  <si>
    <r>
      <rPr>
        <b/>
        <sz val="11"/>
        <rFont val="方正仿宋_GBK"/>
        <charset val="134"/>
      </rPr>
      <t>五、工伤保险基金支出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</si>
  <si>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其中：工伤保险待遇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</si>
  <si>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其他工伤保险基金支出</t>
    </r>
  </si>
  <si>
    <r>
      <rPr>
        <b/>
        <sz val="11"/>
        <rFont val="方正仿宋_GBK"/>
        <charset val="134"/>
      </rPr>
      <t>六、生育保险基金支出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</si>
  <si>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其中：生育保险金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</si>
  <si>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其他生育保险基金支出</t>
    </r>
  </si>
  <si>
    <r>
      <rPr>
        <b/>
        <sz val="11"/>
        <rFont val="方正仿宋_GBK"/>
        <charset val="134"/>
      </rPr>
      <t>七、城乡居民基本医疗保险基金支出</t>
    </r>
  </si>
  <si>
    <r>
      <rPr>
        <b/>
        <sz val="11"/>
        <rFont val="方正仿宋_GBK"/>
        <charset val="134"/>
      </rPr>
      <t>八、城乡居民基本养老保险基金支出</t>
    </r>
  </si>
  <si>
    <r>
      <rPr>
        <b/>
        <sz val="11"/>
        <rFont val="方正仿宋_GBK"/>
        <charset val="134"/>
      </rPr>
      <t>社会保险基金支出合计</t>
    </r>
  </si>
  <si>
    <r>
      <rPr>
        <sz val="11"/>
        <rFont val="方正黑体_GBK"/>
        <charset val="134"/>
      </rPr>
      <t>表</t>
    </r>
    <r>
      <rPr>
        <sz val="11"/>
        <rFont val="Times New Roman"/>
        <charset val="0"/>
      </rPr>
      <t>30</t>
    </r>
  </si>
  <si>
    <r>
      <rPr>
        <sz val="16"/>
        <rFont val="Times New Roman"/>
        <charset val="0"/>
      </rPr>
      <t>2023</t>
    </r>
    <r>
      <rPr>
        <sz val="16"/>
        <rFont val="方正小标宋_GBK"/>
        <charset val="0"/>
      </rPr>
      <t>年攀枝花市西区社会保险基金预算收支决算平衡表</t>
    </r>
  </si>
  <si>
    <r>
      <rPr>
        <sz val="11"/>
        <rFont val="方正黑体_GBK"/>
        <charset val="134"/>
      </rPr>
      <t>收</t>
    </r>
    <r>
      <rPr>
        <sz val="11"/>
        <rFont val="Times New Roman"/>
        <charset val="0"/>
      </rPr>
      <t xml:space="preserve">   </t>
    </r>
    <r>
      <rPr>
        <sz val="11"/>
        <rFont val="方正黑体_GBK"/>
        <charset val="134"/>
      </rPr>
      <t>入</t>
    </r>
  </si>
  <si>
    <r>
      <rPr>
        <sz val="11"/>
        <rFont val="方正黑体_GBK"/>
        <charset val="134"/>
      </rPr>
      <t>支</t>
    </r>
    <r>
      <rPr>
        <sz val="11"/>
        <rFont val="Times New Roman"/>
        <charset val="0"/>
      </rPr>
      <t xml:space="preserve">   </t>
    </r>
    <r>
      <rPr>
        <sz val="11"/>
        <rFont val="方正黑体_GBK"/>
        <charset val="134"/>
      </rPr>
      <t>出</t>
    </r>
  </si>
  <si>
    <r>
      <rPr>
        <b/>
        <sz val="11"/>
        <rFont val="方正仿宋_GBK"/>
        <charset val="134"/>
      </rPr>
      <t>社会保险基金决算收入</t>
    </r>
  </si>
  <si>
    <r>
      <rPr>
        <b/>
        <sz val="11"/>
        <rFont val="方正仿宋_GBK"/>
        <charset val="134"/>
      </rPr>
      <t>社会保险基金决算支出</t>
    </r>
  </si>
  <si>
    <r>
      <rPr>
        <b/>
        <sz val="11"/>
        <rFont val="方正仿宋_GBK"/>
        <charset val="134"/>
      </rPr>
      <t>转移性收入</t>
    </r>
  </si>
  <si>
    <r>
      <rPr>
        <b/>
        <sz val="11"/>
        <rFont val="方正仿宋_GBK"/>
        <charset val="134"/>
      </rPr>
      <t>转移性支出</t>
    </r>
  </si>
  <si>
    <r>
      <rPr>
        <sz val="11"/>
        <rFont val="方正仿宋_GBK"/>
        <charset val="134"/>
      </rPr>
      <t>上年结余收入</t>
    </r>
  </si>
  <si>
    <r>
      <rPr>
        <sz val="11"/>
        <rFont val="方正仿宋_GBK"/>
        <charset val="134"/>
      </rPr>
      <t>社会保险基金转移支出</t>
    </r>
  </si>
  <si>
    <r>
      <rPr>
        <sz val="11"/>
        <color indexed="8"/>
        <rFont val="方正仿宋_GBK"/>
        <charset val="134"/>
      </rPr>
      <t>企业职工基本养老保险基金</t>
    </r>
  </si>
  <si>
    <r>
      <rPr>
        <sz val="11"/>
        <rFont val="方正仿宋_GBK"/>
        <charset val="134"/>
      </rPr>
      <t>企业职工基本养老保险基金</t>
    </r>
  </si>
  <si>
    <r>
      <rPr>
        <sz val="11"/>
        <color indexed="8"/>
        <rFont val="方正仿宋_GBK"/>
        <charset val="134"/>
      </rPr>
      <t>失业保险基金</t>
    </r>
  </si>
  <si>
    <r>
      <rPr>
        <sz val="11"/>
        <rFont val="方正仿宋_GBK"/>
        <charset val="134"/>
      </rPr>
      <t>失业保险基金</t>
    </r>
  </si>
  <si>
    <r>
      <rPr>
        <sz val="11"/>
        <color indexed="8"/>
        <rFont val="方正仿宋_GBK"/>
        <charset val="134"/>
      </rPr>
      <t>职工基本医疗保险基金</t>
    </r>
  </si>
  <si>
    <r>
      <rPr>
        <sz val="11"/>
        <rFont val="方正仿宋_GBK"/>
        <charset val="134"/>
      </rPr>
      <t>职工基本医疗保险基金</t>
    </r>
  </si>
  <si>
    <r>
      <rPr>
        <sz val="11"/>
        <rFont val="方正仿宋_GBK"/>
        <charset val="134"/>
      </rPr>
      <t>工伤保险基金</t>
    </r>
  </si>
  <si>
    <r>
      <rPr>
        <sz val="11"/>
        <rFont val="方正仿宋_GBK"/>
        <charset val="134"/>
      </rPr>
      <t>城乡居民基本养老保险基金</t>
    </r>
  </si>
  <si>
    <r>
      <rPr>
        <sz val="11"/>
        <rFont val="方正仿宋_GBK"/>
        <charset val="134"/>
      </rPr>
      <t>机关事业单位基本养老保险基金</t>
    </r>
  </si>
  <si>
    <r>
      <rPr>
        <sz val="11"/>
        <rFont val="方正仿宋_GBK"/>
        <charset val="134"/>
      </rPr>
      <t>社会保险基金补助下级支出</t>
    </r>
  </si>
  <si>
    <r>
      <rPr>
        <sz val="11"/>
        <rFont val="方正仿宋_GBK"/>
        <charset val="134"/>
      </rPr>
      <t>城乡居民基本医疗保险基金</t>
    </r>
  </si>
  <si>
    <r>
      <rPr>
        <sz val="11"/>
        <rFont val="方正仿宋_GBK"/>
        <charset val="134"/>
      </rPr>
      <t>社会保险基金转移收入</t>
    </r>
  </si>
  <si>
    <r>
      <rPr>
        <sz val="11"/>
        <rFont val="方正仿宋_GBK"/>
        <charset val="134"/>
      </rPr>
      <t>社会保险基金上级补助收入</t>
    </r>
  </si>
  <si>
    <r>
      <rPr>
        <sz val="11"/>
        <rFont val="方正仿宋_GBK"/>
        <charset val="134"/>
      </rPr>
      <t>社会保险基金上解上级支出</t>
    </r>
  </si>
  <si>
    <r>
      <rPr>
        <sz val="11"/>
        <color theme="1"/>
        <rFont val="Times New Roman"/>
        <charset val="0"/>
      </rPr>
      <t xml:space="preserve">  </t>
    </r>
    <r>
      <rPr>
        <sz val="11"/>
        <color indexed="8"/>
        <rFont val="方正仿宋_GBK"/>
        <charset val="134"/>
      </rPr>
      <t>社会保险基金下级上解收入</t>
    </r>
  </si>
  <si>
    <r>
      <rPr>
        <b/>
        <sz val="11"/>
        <rFont val="方正仿宋_GBK"/>
        <charset val="134"/>
      </rPr>
      <t>收</t>
    </r>
    <r>
      <rPr>
        <b/>
        <sz val="11"/>
        <rFont val="Times New Roman"/>
        <charset val="0"/>
      </rPr>
      <t xml:space="preserve">  </t>
    </r>
    <r>
      <rPr>
        <b/>
        <sz val="11"/>
        <rFont val="方正仿宋_GBK"/>
        <charset val="134"/>
      </rPr>
      <t>入</t>
    </r>
    <r>
      <rPr>
        <b/>
        <sz val="11"/>
        <rFont val="Times New Roman"/>
        <charset val="0"/>
      </rPr>
      <t xml:space="preserve">  </t>
    </r>
    <r>
      <rPr>
        <b/>
        <sz val="11"/>
        <rFont val="方正仿宋_GBK"/>
        <charset val="134"/>
      </rPr>
      <t>总</t>
    </r>
    <r>
      <rPr>
        <b/>
        <sz val="11"/>
        <rFont val="Times New Roman"/>
        <charset val="0"/>
      </rPr>
      <t xml:space="preserve">  </t>
    </r>
    <r>
      <rPr>
        <b/>
        <sz val="11"/>
        <rFont val="方正仿宋_GBK"/>
        <charset val="134"/>
      </rPr>
      <t>计</t>
    </r>
  </si>
  <si>
    <r>
      <rPr>
        <b/>
        <sz val="11"/>
        <rFont val="方正仿宋_GBK"/>
        <charset val="134"/>
      </rPr>
      <t>支</t>
    </r>
    <r>
      <rPr>
        <b/>
        <sz val="11"/>
        <rFont val="Times New Roman"/>
        <charset val="0"/>
      </rPr>
      <t xml:space="preserve">  </t>
    </r>
    <r>
      <rPr>
        <b/>
        <sz val="11"/>
        <rFont val="方正仿宋_GBK"/>
        <charset val="134"/>
      </rPr>
      <t>出</t>
    </r>
    <r>
      <rPr>
        <b/>
        <sz val="11"/>
        <rFont val="Times New Roman"/>
        <charset val="0"/>
      </rPr>
      <t xml:space="preserve">  </t>
    </r>
    <r>
      <rPr>
        <b/>
        <sz val="11"/>
        <rFont val="方正仿宋_GBK"/>
        <charset val="134"/>
      </rPr>
      <t>总</t>
    </r>
    <r>
      <rPr>
        <b/>
        <sz val="11"/>
        <rFont val="Times New Roman"/>
        <charset val="0"/>
      </rPr>
      <t xml:space="preserve">  </t>
    </r>
    <r>
      <rPr>
        <b/>
        <sz val="11"/>
        <rFont val="方正仿宋_GBK"/>
        <charset val="134"/>
      </rPr>
      <t>计</t>
    </r>
  </si>
  <si>
    <r>
      <rPr>
        <b/>
        <sz val="11"/>
        <rFont val="方正仿宋_GBK"/>
        <charset val="134"/>
      </rPr>
      <t>年终结余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</si>
  <si>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31</t>
    </r>
  </si>
  <si>
    <r>
      <rPr>
        <sz val="16"/>
        <rFont val="Times New Roman"/>
        <charset val="0"/>
      </rPr>
      <t>2023</t>
    </r>
    <r>
      <rPr>
        <sz val="16"/>
        <rFont val="方正小标宋_GBK"/>
        <charset val="0"/>
      </rPr>
      <t>年攀枝花市西区区级社会保险基金收入决算表</t>
    </r>
  </si>
  <si>
    <r>
      <rPr>
        <sz val="11"/>
        <rFont val="宋体"/>
        <charset val="134"/>
      </rPr>
      <t>注：社保基金预算由市级统一编制，此表无数据。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</si>
  <si>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32</t>
    </r>
  </si>
  <si>
    <r>
      <rPr>
        <sz val="16"/>
        <rFont val="Times New Roman"/>
        <charset val="0"/>
      </rPr>
      <t>2023</t>
    </r>
    <r>
      <rPr>
        <sz val="16"/>
        <rFont val="方正小标宋_GBK"/>
        <charset val="0"/>
      </rPr>
      <t>年攀枝花市西区区级社会保险基金支出决算表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</si>
  <si>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33</t>
    </r>
  </si>
  <si>
    <r>
      <rPr>
        <sz val="16"/>
        <rFont val="Times New Roman"/>
        <charset val="0"/>
      </rPr>
      <t>2023</t>
    </r>
    <r>
      <rPr>
        <sz val="16"/>
        <rFont val="方正小标宋_GBK"/>
        <charset val="0"/>
      </rPr>
      <t>年攀枝花市西区区级社会保险基金预算收支决算平衡表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</si>
  <si>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34</t>
    </r>
  </si>
  <si>
    <t>2023年攀枝花市西区地方政府债务限额及余额决算情况表</t>
  </si>
  <si>
    <r>
      <rPr>
        <sz val="11"/>
        <rFont val="方正黑体_GBK"/>
        <charset val="134"/>
      </rPr>
      <t>地</t>
    </r>
    <r>
      <rPr>
        <sz val="11"/>
        <rFont val="Times New Roman"/>
        <charset val="0"/>
      </rPr>
      <t xml:space="preserve">   </t>
    </r>
    <r>
      <rPr>
        <sz val="11"/>
        <rFont val="方正黑体_GBK"/>
        <charset val="134"/>
      </rPr>
      <t>区</t>
    </r>
  </si>
  <si>
    <r>
      <rPr>
        <sz val="11"/>
        <rFont val="Times New Roman"/>
        <charset val="0"/>
      </rPr>
      <t>2023</t>
    </r>
    <r>
      <rPr>
        <sz val="11"/>
        <rFont val="方正黑体_GBK"/>
        <charset val="0"/>
      </rPr>
      <t>年债务限额</t>
    </r>
  </si>
  <si>
    <r>
      <rPr>
        <sz val="11"/>
        <rFont val="Times New Roman"/>
        <charset val="0"/>
      </rPr>
      <t>2023</t>
    </r>
    <r>
      <rPr>
        <sz val="11"/>
        <rFont val="方正黑体_GBK"/>
        <charset val="0"/>
      </rPr>
      <t>年债务余额决算数</t>
    </r>
  </si>
  <si>
    <r>
      <rPr>
        <sz val="11"/>
        <rFont val="方正黑体_GBK"/>
        <charset val="134"/>
      </rPr>
      <t>合计</t>
    </r>
  </si>
  <si>
    <r>
      <rPr>
        <sz val="11"/>
        <rFont val="方正黑体_GBK"/>
        <charset val="134"/>
      </rPr>
      <t>一般债务</t>
    </r>
  </si>
  <si>
    <r>
      <rPr>
        <sz val="11"/>
        <rFont val="方正黑体_GBK"/>
        <charset val="134"/>
      </rPr>
      <t>专项债务</t>
    </r>
  </si>
  <si>
    <r>
      <rPr>
        <sz val="11"/>
        <rFont val="方正仿宋_GBK"/>
        <charset val="134"/>
      </rPr>
      <t>西区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</si>
  <si>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35</t>
    </r>
  </si>
  <si>
    <r>
      <rPr>
        <sz val="16"/>
        <color rgb="FF000000"/>
        <rFont val="Times New Roman"/>
        <charset val="0"/>
      </rPr>
      <t>2023</t>
    </r>
    <r>
      <rPr>
        <sz val="16"/>
        <color rgb="FF000000"/>
        <rFont val="方正小标宋_GBK"/>
        <charset val="0"/>
      </rPr>
      <t>年攀枝花市西区地方政府债务余额情况汇总表</t>
    </r>
  </si>
  <si>
    <r>
      <rPr>
        <sz val="10"/>
        <color indexed="8"/>
        <rFont val="方正仿宋_GBK"/>
        <charset val="134"/>
      </rPr>
      <t>单位：万元</t>
    </r>
  </si>
  <si>
    <r>
      <rPr>
        <sz val="11"/>
        <color indexed="8"/>
        <rFont val="方正黑体_GBK"/>
        <charset val="134"/>
      </rPr>
      <t>项</t>
    </r>
    <r>
      <rPr>
        <sz val="11"/>
        <color indexed="8"/>
        <rFont val="Times New Roman"/>
        <charset val="0"/>
      </rPr>
      <t xml:space="preserve">    </t>
    </r>
    <r>
      <rPr>
        <sz val="11"/>
        <color indexed="8"/>
        <rFont val="方正黑体_GBK"/>
        <charset val="134"/>
      </rPr>
      <t>目</t>
    </r>
  </si>
  <si>
    <r>
      <rPr>
        <sz val="11"/>
        <color indexed="8"/>
        <rFont val="方正黑体_GBK"/>
        <charset val="134"/>
      </rPr>
      <t>政府债务</t>
    </r>
  </si>
  <si>
    <r>
      <rPr>
        <sz val="11"/>
        <color indexed="8"/>
        <rFont val="方正黑体_GBK"/>
        <charset val="134"/>
      </rPr>
      <t>或有债务</t>
    </r>
  </si>
  <si>
    <r>
      <rPr>
        <sz val="11"/>
        <color indexed="8"/>
        <rFont val="方正黑体_GBK"/>
        <charset val="134"/>
      </rPr>
      <t>合计</t>
    </r>
  </si>
  <si>
    <r>
      <rPr>
        <sz val="11"/>
        <color indexed="8"/>
        <rFont val="方正黑体_GBK"/>
        <charset val="134"/>
      </rPr>
      <t>一般债券</t>
    </r>
  </si>
  <si>
    <r>
      <rPr>
        <sz val="11"/>
        <color indexed="8"/>
        <rFont val="方正黑体_GBK"/>
        <charset val="134"/>
      </rPr>
      <t>专项债券</t>
    </r>
  </si>
  <si>
    <r>
      <rPr>
        <sz val="11"/>
        <color indexed="8"/>
        <rFont val="方正黑体_GBK"/>
        <charset val="134"/>
      </rPr>
      <t>非债券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方正黑体_GBK"/>
        <charset val="134"/>
      </rPr>
      <t>形式债务</t>
    </r>
  </si>
  <si>
    <r>
      <rPr>
        <sz val="11"/>
        <color rgb="FF000000"/>
        <rFont val="方正仿宋_GBK"/>
        <charset val="0"/>
      </rPr>
      <t>一、</t>
    </r>
    <r>
      <rPr>
        <sz val="11"/>
        <color rgb="FF000000"/>
        <rFont val="Times New Roman"/>
        <charset val="0"/>
      </rPr>
      <t>2022</t>
    </r>
    <r>
      <rPr>
        <sz val="11"/>
        <color rgb="FF000000"/>
        <rFont val="方正仿宋_GBK"/>
        <charset val="0"/>
      </rPr>
      <t>年末余额</t>
    </r>
  </si>
  <si>
    <r>
      <rPr>
        <sz val="11"/>
        <color rgb="FF000000"/>
        <rFont val="方正仿宋_GBK"/>
        <charset val="0"/>
      </rPr>
      <t>二、</t>
    </r>
    <r>
      <rPr>
        <sz val="11"/>
        <color rgb="FF000000"/>
        <rFont val="Times New Roman"/>
        <charset val="0"/>
      </rPr>
      <t>2023</t>
    </r>
    <r>
      <rPr>
        <sz val="11"/>
        <color rgb="FF000000"/>
        <rFont val="方正仿宋_GBK"/>
        <charset val="0"/>
      </rPr>
      <t>年新增额</t>
    </r>
  </si>
  <si>
    <r>
      <rPr>
        <sz val="11"/>
        <color rgb="FF000000"/>
        <rFont val="方正仿宋_GBK"/>
        <charset val="0"/>
      </rPr>
      <t>三、</t>
    </r>
    <r>
      <rPr>
        <sz val="11"/>
        <color rgb="FF000000"/>
        <rFont val="Times New Roman"/>
        <charset val="0"/>
      </rPr>
      <t>2023</t>
    </r>
    <r>
      <rPr>
        <sz val="11"/>
        <color rgb="FF000000"/>
        <rFont val="方正仿宋_GBK"/>
        <charset val="0"/>
      </rPr>
      <t>年或有债务转化额</t>
    </r>
  </si>
  <si>
    <r>
      <rPr>
        <sz val="11"/>
        <color rgb="FF000000"/>
        <rFont val="方正仿宋_GBK"/>
        <charset val="0"/>
      </rPr>
      <t>四、</t>
    </r>
    <r>
      <rPr>
        <sz val="11"/>
        <color rgb="FF000000"/>
        <rFont val="Times New Roman"/>
        <charset val="0"/>
      </rPr>
      <t>2023</t>
    </r>
    <r>
      <rPr>
        <sz val="11"/>
        <color rgb="FF000000"/>
        <rFont val="方正仿宋_GBK"/>
        <charset val="0"/>
      </rPr>
      <t>年偿还额</t>
    </r>
  </si>
  <si>
    <r>
      <rPr>
        <sz val="11"/>
        <color rgb="FF000000"/>
        <rFont val="方正仿宋_GBK"/>
        <charset val="0"/>
      </rPr>
      <t>五、</t>
    </r>
    <r>
      <rPr>
        <sz val="11"/>
        <color rgb="FF000000"/>
        <rFont val="Times New Roman"/>
        <charset val="0"/>
      </rPr>
      <t>2023</t>
    </r>
    <r>
      <rPr>
        <sz val="11"/>
        <color rgb="FF000000"/>
        <rFont val="方正仿宋_GBK"/>
        <charset val="0"/>
      </rPr>
      <t>年末余额</t>
    </r>
  </si>
  <si>
    <r>
      <rPr>
        <sz val="11"/>
        <color indexed="8"/>
        <rFont val="方正仿宋_GBK"/>
        <charset val="134"/>
      </rPr>
      <t>说明：本表反映的举借额和偿还额均包含再融资债券。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</si>
  <si>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36</t>
    </r>
  </si>
  <si>
    <r>
      <rPr>
        <sz val="16"/>
        <rFont val="Times New Roman"/>
        <charset val="0"/>
      </rPr>
      <t>2023</t>
    </r>
    <r>
      <rPr>
        <sz val="16"/>
        <rFont val="方正小标宋_GBK"/>
        <charset val="0"/>
      </rPr>
      <t>年攀枝花市西区地方政府债务相关情况表</t>
    </r>
  </si>
  <si>
    <r>
      <rPr>
        <sz val="11"/>
        <color indexed="8"/>
        <rFont val="方正黑体_GBK"/>
        <charset val="134"/>
      </rPr>
      <t>本地区</t>
    </r>
  </si>
  <si>
    <r>
      <rPr>
        <sz val="11"/>
        <color indexed="8"/>
        <rFont val="方正黑体_GBK"/>
        <charset val="134"/>
      </rPr>
      <t>本级</t>
    </r>
  </si>
  <si>
    <r>
      <rPr>
        <b/>
        <sz val="11"/>
        <color rgb="FF000000"/>
        <rFont val="方正仿宋_GBK"/>
        <charset val="0"/>
      </rPr>
      <t>一、</t>
    </r>
    <r>
      <rPr>
        <b/>
        <sz val="11"/>
        <color rgb="FF000000"/>
        <rFont val="Times New Roman"/>
        <charset val="0"/>
      </rPr>
      <t>2022</t>
    </r>
    <r>
      <rPr>
        <b/>
        <sz val="11"/>
        <color rgb="FF000000"/>
        <rFont val="方正仿宋_GBK"/>
        <charset val="0"/>
      </rPr>
      <t>年末地方政府债务余额</t>
    </r>
  </si>
  <si>
    <r>
      <rPr>
        <sz val="11"/>
        <color indexed="8"/>
        <rFont val="Times New Roman"/>
        <charset val="0"/>
      </rPr>
      <t xml:space="preserve">    </t>
    </r>
    <r>
      <rPr>
        <sz val="11"/>
        <color indexed="8"/>
        <rFont val="方正仿宋_GBK"/>
        <charset val="134"/>
      </rPr>
      <t>其中：</t>
    </r>
    <r>
      <rPr>
        <sz val="11"/>
        <color indexed="8"/>
        <rFont val="Times New Roman"/>
        <charset val="0"/>
      </rPr>
      <t xml:space="preserve"> </t>
    </r>
    <r>
      <rPr>
        <sz val="11"/>
        <color indexed="8"/>
        <rFont val="方正仿宋_GBK"/>
        <charset val="134"/>
      </rPr>
      <t>一般债务</t>
    </r>
  </si>
  <si>
    <r>
      <rPr>
        <sz val="11"/>
        <color rgb="FF000000"/>
        <rFont val="Times New Roman"/>
        <charset val="0"/>
      </rPr>
      <t xml:space="preserve">                </t>
    </r>
    <r>
      <rPr>
        <sz val="11"/>
        <color indexed="8"/>
        <rFont val="方正仿宋_GBK"/>
        <charset val="134"/>
      </rPr>
      <t>专项债务</t>
    </r>
  </si>
  <si>
    <r>
      <rPr>
        <b/>
        <sz val="11"/>
        <color rgb="FF000000"/>
        <rFont val="方正仿宋_GBK"/>
        <charset val="0"/>
      </rPr>
      <t>二、</t>
    </r>
    <r>
      <rPr>
        <b/>
        <sz val="11"/>
        <color rgb="FF000000"/>
        <rFont val="Times New Roman"/>
        <charset val="0"/>
      </rPr>
      <t>2022</t>
    </r>
    <r>
      <rPr>
        <b/>
        <sz val="11"/>
        <color rgb="FF000000"/>
        <rFont val="方正仿宋_GBK"/>
        <charset val="0"/>
      </rPr>
      <t>年地方政府债务限额</t>
    </r>
  </si>
  <si>
    <r>
      <rPr>
        <b/>
        <sz val="11"/>
        <color rgb="FF000000"/>
        <rFont val="方正仿宋_GBK"/>
        <charset val="0"/>
      </rPr>
      <t>三、</t>
    </r>
    <r>
      <rPr>
        <b/>
        <sz val="11"/>
        <color rgb="FF000000"/>
        <rFont val="Times New Roman"/>
        <charset val="0"/>
      </rPr>
      <t>2023</t>
    </r>
    <r>
      <rPr>
        <b/>
        <sz val="11"/>
        <color rgb="FF000000"/>
        <rFont val="方正仿宋_GBK"/>
        <charset val="0"/>
      </rPr>
      <t>年地方政府债券发行决算数</t>
    </r>
  </si>
  <si>
    <r>
      <rPr>
        <sz val="11"/>
        <color indexed="8"/>
        <rFont val="Times New Roman"/>
        <charset val="0"/>
      </rPr>
      <t xml:space="preserve">     </t>
    </r>
    <r>
      <rPr>
        <sz val="11"/>
        <color indexed="8"/>
        <rFont val="方正仿宋_GBK"/>
        <charset val="134"/>
      </rPr>
      <t>新增一般债券发行额</t>
    </r>
  </si>
  <si>
    <r>
      <rPr>
        <sz val="11"/>
        <color indexed="8"/>
        <rFont val="Times New Roman"/>
        <charset val="0"/>
      </rPr>
      <t xml:space="preserve">     </t>
    </r>
    <r>
      <rPr>
        <sz val="11"/>
        <color indexed="8"/>
        <rFont val="方正仿宋_GBK"/>
        <charset val="134"/>
      </rPr>
      <t>再融资一般债券发行额</t>
    </r>
  </si>
  <si>
    <r>
      <rPr>
        <sz val="11"/>
        <color indexed="8"/>
        <rFont val="Times New Roman"/>
        <charset val="0"/>
      </rPr>
      <t xml:space="preserve">     </t>
    </r>
    <r>
      <rPr>
        <sz val="11"/>
        <color indexed="8"/>
        <rFont val="方正仿宋_GBK"/>
        <charset val="134"/>
      </rPr>
      <t>新增专项债券发行额</t>
    </r>
  </si>
  <si>
    <r>
      <rPr>
        <sz val="11"/>
        <color indexed="8"/>
        <rFont val="Times New Roman"/>
        <charset val="0"/>
      </rPr>
      <t xml:space="preserve">     </t>
    </r>
    <r>
      <rPr>
        <sz val="11"/>
        <color indexed="8"/>
        <rFont val="方正仿宋_GBK"/>
        <charset val="134"/>
      </rPr>
      <t>再融资专项债券发行额</t>
    </r>
  </si>
  <si>
    <r>
      <rPr>
        <b/>
        <sz val="11"/>
        <color rgb="FF000000"/>
        <rFont val="方正仿宋_GBK"/>
        <charset val="0"/>
      </rPr>
      <t>四、</t>
    </r>
    <r>
      <rPr>
        <b/>
        <sz val="11"/>
        <color rgb="FF000000"/>
        <rFont val="Times New Roman"/>
        <charset val="0"/>
      </rPr>
      <t>2023</t>
    </r>
    <r>
      <rPr>
        <b/>
        <sz val="11"/>
        <color rgb="FF000000"/>
        <rFont val="方正仿宋_GBK"/>
        <charset val="0"/>
      </rPr>
      <t>年地方政府债务还本支出决算数</t>
    </r>
  </si>
  <si>
    <r>
      <rPr>
        <sz val="11"/>
        <color indexed="8"/>
        <rFont val="Times New Roman"/>
        <charset val="0"/>
      </rPr>
      <t xml:space="preserve">    </t>
    </r>
    <r>
      <rPr>
        <sz val="11"/>
        <color indexed="8"/>
        <rFont val="方正仿宋_GBK"/>
        <charset val="134"/>
      </rPr>
      <t>其中：</t>
    </r>
    <r>
      <rPr>
        <sz val="11"/>
        <color indexed="8"/>
        <rFont val="Times New Roman"/>
        <charset val="0"/>
      </rPr>
      <t xml:space="preserve"> </t>
    </r>
    <r>
      <rPr>
        <sz val="11"/>
        <color indexed="8"/>
        <rFont val="方正仿宋_GBK"/>
        <charset val="134"/>
      </rPr>
      <t>一般债务还本支出</t>
    </r>
  </si>
  <si>
    <r>
      <rPr>
        <sz val="11"/>
        <color rgb="FF000000"/>
        <rFont val="Times New Roman"/>
        <charset val="0"/>
      </rPr>
      <t xml:space="preserve">                </t>
    </r>
    <r>
      <rPr>
        <sz val="11"/>
        <color indexed="8"/>
        <rFont val="方正仿宋_GBK"/>
        <charset val="134"/>
      </rPr>
      <t>专项债务还本支出</t>
    </r>
  </si>
  <si>
    <r>
      <rPr>
        <b/>
        <sz val="11"/>
        <color rgb="FF000000"/>
        <rFont val="方正仿宋_GBK"/>
        <charset val="0"/>
      </rPr>
      <t>五、</t>
    </r>
    <r>
      <rPr>
        <b/>
        <sz val="11"/>
        <color rgb="FF000000"/>
        <rFont val="Times New Roman"/>
        <charset val="0"/>
      </rPr>
      <t>2023</t>
    </r>
    <r>
      <rPr>
        <b/>
        <sz val="11"/>
        <color rgb="FF000000"/>
        <rFont val="方正仿宋_GBK"/>
        <charset val="0"/>
      </rPr>
      <t>年地方政府债务付息支出决算数</t>
    </r>
  </si>
  <si>
    <r>
      <rPr>
        <sz val="11"/>
        <color indexed="8"/>
        <rFont val="Times New Roman"/>
        <charset val="0"/>
      </rPr>
      <t xml:space="preserve">    </t>
    </r>
    <r>
      <rPr>
        <sz val="11"/>
        <color indexed="8"/>
        <rFont val="方正仿宋_GBK"/>
        <charset val="134"/>
      </rPr>
      <t>其中：</t>
    </r>
    <r>
      <rPr>
        <sz val="11"/>
        <color indexed="8"/>
        <rFont val="Times New Roman"/>
        <charset val="0"/>
      </rPr>
      <t xml:space="preserve"> </t>
    </r>
    <r>
      <rPr>
        <sz val="11"/>
        <color indexed="8"/>
        <rFont val="方正仿宋_GBK"/>
        <charset val="134"/>
      </rPr>
      <t>一般债务付息支出</t>
    </r>
  </si>
  <si>
    <r>
      <rPr>
        <sz val="11"/>
        <color rgb="FF000000"/>
        <rFont val="Times New Roman"/>
        <charset val="0"/>
      </rPr>
      <t xml:space="preserve">                </t>
    </r>
    <r>
      <rPr>
        <sz val="11"/>
        <color indexed="8"/>
        <rFont val="方正仿宋_GBK"/>
        <charset val="134"/>
      </rPr>
      <t>专项债务付息支出</t>
    </r>
  </si>
  <si>
    <r>
      <rPr>
        <b/>
        <sz val="11"/>
        <color rgb="FF000000"/>
        <rFont val="方正仿宋_GBK"/>
        <charset val="0"/>
      </rPr>
      <t>六、</t>
    </r>
    <r>
      <rPr>
        <b/>
        <sz val="11"/>
        <color rgb="FF000000"/>
        <rFont val="Times New Roman"/>
        <charset val="0"/>
      </rPr>
      <t>2023</t>
    </r>
    <r>
      <rPr>
        <b/>
        <sz val="11"/>
        <color rgb="FF000000"/>
        <rFont val="方正仿宋_GBK"/>
        <charset val="0"/>
      </rPr>
      <t>年末地方政府债务余额决算数</t>
    </r>
  </si>
  <si>
    <r>
      <rPr>
        <b/>
        <sz val="11"/>
        <color rgb="FF000000"/>
        <rFont val="方正仿宋_GBK"/>
        <charset val="0"/>
      </rPr>
      <t>七、</t>
    </r>
    <r>
      <rPr>
        <b/>
        <sz val="11"/>
        <color rgb="FF000000"/>
        <rFont val="Times New Roman"/>
        <charset val="0"/>
      </rPr>
      <t>2023</t>
    </r>
    <r>
      <rPr>
        <b/>
        <sz val="11"/>
        <color rgb="FF000000"/>
        <rFont val="方正仿宋_GBK"/>
        <charset val="0"/>
      </rPr>
      <t>年地方政府债务限额</t>
    </r>
  </si>
  <si>
    <r>
      <rPr>
        <b/>
        <sz val="11"/>
        <color rgb="FF000000"/>
        <rFont val="方正仿宋_GBK"/>
        <charset val="0"/>
      </rPr>
      <t>八、</t>
    </r>
    <r>
      <rPr>
        <b/>
        <sz val="11"/>
        <color rgb="FF000000"/>
        <rFont val="Times New Roman"/>
        <charset val="0"/>
      </rPr>
      <t>2023</t>
    </r>
    <r>
      <rPr>
        <b/>
        <sz val="11"/>
        <color rgb="FF000000"/>
        <rFont val="方正仿宋_GBK"/>
        <charset val="0"/>
      </rPr>
      <t>年地方政府债务年限（年）</t>
    </r>
  </si>
  <si>
    <r>
      <rPr>
        <sz val="11"/>
        <color indexed="8"/>
        <rFont val="Times New Roman"/>
        <charset val="0"/>
      </rPr>
      <t xml:space="preserve">    </t>
    </r>
    <r>
      <rPr>
        <sz val="11"/>
        <color indexed="8"/>
        <rFont val="方正仿宋_GBK"/>
        <charset val="134"/>
      </rPr>
      <t>其中：</t>
    </r>
    <r>
      <rPr>
        <sz val="11"/>
        <color indexed="8"/>
        <rFont val="Times New Roman"/>
        <charset val="0"/>
      </rPr>
      <t xml:space="preserve"> 一般债务年限（年）</t>
    </r>
  </si>
  <si>
    <r>
      <rPr>
        <sz val="11"/>
        <color rgb="FF000000"/>
        <rFont val="Times New Roman"/>
        <charset val="0"/>
      </rPr>
      <t xml:space="preserve">                </t>
    </r>
    <r>
      <rPr>
        <sz val="11"/>
        <color indexed="8"/>
        <rFont val="方正仿宋_GBK"/>
        <charset val="134"/>
      </rPr>
      <t>专项债务年限（年）</t>
    </r>
  </si>
  <si>
    <r>
      <rPr>
        <sz val="12"/>
        <color theme="1"/>
        <rFont val="方正黑体_GBK"/>
        <charset val="134"/>
      </rPr>
      <t>表</t>
    </r>
    <r>
      <rPr>
        <sz val="12"/>
        <color indexed="8"/>
        <rFont val="Times New Roman"/>
        <charset val="0"/>
      </rPr>
      <t>37</t>
    </r>
  </si>
  <si>
    <t>攀枝花市西区政府债务十年到期情况表</t>
  </si>
  <si>
    <r>
      <rPr>
        <sz val="11"/>
        <color indexed="8"/>
        <rFont val="方正黑体_GBK"/>
        <charset val="134"/>
      </rPr>
      <t>地</t>
    </r>
    <r>
      <rPr>
        <sz val="11"/>
        <color indexed="8"/>
        <rFont val="Times New Roman"/>
        <charset val="0"/>
      </rPr>
      <t xml:space="preserve">  </t>
    </r>
    <r>
      <rPr>
        <sz val="11"/>
        <color indexed="8"/>
        <rFont val="方正黑体_GBK"/>
        <charset val="134"/>
      </rPr>
      <t>区</t>
    </r>
  </si>
  <si>
    <r>
      <rPr>
        <b/>
        <sz val="12"/>
        <color theme="1"/>
        <rFont val="Times New Roman"/>
        <charset val="0"/>
      </rPr>
      <t>2023</t>
    </r>
    <r>
      <rPr>
        <b/>
        <sz val="12"/>
        <color indexed="8"/>
        <rFont val="仿宋_GB2312"/>
        <charset val="134"/>
      </rPr>
      <t>年</t>
    </r>
  </si>
  <si>
    <r>
      <rPr>
        <b/>
        <sz val="12"/>
        <color theme="1"/>
        <rFont val="Times New Roman"/>
        <charset val="0"/>
      </rPr>
      <t>2024</t>
    </r>
    <r>
      <rPr>
        <b/>
        <sz val="12"/>
        <color indexed="8"/>
        <rFont val="仿宋_GB2312"/>
        <charset val="134"/>
      </rPr>
      <t>年</t>
    </r>
  </si>
  <si>
    <r>
      <rPr>
        <b/>
        <sz val="12"/>
        <color theme="1"/>
        <rFont val="Times New Roman"/>
        <charset val="0"/>
      </rPr>
      <t>2025</t>
    </r>
    <r>
      <rPr>
        <b/>
        <sz val="12"/>
        <color indexed="8"/>
        <rFont val="仿宋_GB2312"/>
        <charset val="134"/>
      </rPr>
      <t>年</t>
    </r>
  </si>
  <si>
    <r>
      <rPr>
        <b/>
        <sz val="12"/>
        <color theme="1"/>
        <rFont val="Times New Roman"/>
        <charset val="0"/>
      </rPr>
      <t>2026</t>
    </r>
    <r>
      <rPr>
        <b/>
        <sz val="12"/>
        <color indexed="8"/>
        <rFont val="仿宋_GB2312"/>
        <charset val="134"/>
      </rPr>
      <t>年</t>
    </r>
  </si>
  <si>
    <r>
      <rPr>
        <b/>
        <sz val="12"/>
        <color theme="1"/>
        <rFont val="Times New Roman"/>
        <charset val="0"/>
      </rPr>
      <t>2027</t>
    </r>
    <r>
      <rPr>
        <b/>
        <sz val="12"/>
        <color indexed="8"/>
        <rFont val="仿宋_GB2312"/>
        <charset val="134"/>
      </rPr>
      <t>年</t>
    </r>
  </si>
  <si>
    <r>
      <rPr>
        <b/>
        <sz val="12"/>
        <color theme="1"/>
        <rFont val="Times New Roman"/>
        <charset val="0"/>
      </rPr>
      <t>2028</t>
    </r>
    <r>
      <rPr>
        <b/>
        <sz val="12"/>
        <color indexed="8"/>
        <rFont val="仿宋_GB2312"/>
        <charset val="134"/>
      </rPr>
      <t>年</t>
    </r>
  </si>
  <si>
    <r>
      <rPr>
        <b/>
        <sz val="12"/>
        <color theme="1"/>
        <rFont val="Times New Roman"/>
        <charset val="0"/>
      </rPr>
      <t>2029</t>
    </r>
    <r>
      <rPr>
        <b/>
        <sz val="12"/>
        <color indexed="8"/>
        <rFont val="仿宋_GB2312"/>
        <charset val="134"/>
      </rPr>
      <t>年</t>
    </r>
  </si>
  <si>
    <r>
      <rPr>
        <b/>
        <sz val="12"/>
        <color theme="1"/>
        <rFont val="Times New Roman"/>
        <charset val="0"/>
      </rPr>
      <t>2030</t>
    </r>
    <r>
      <rPr>
        <b/>
        <sz val="12"/>
        <color indexed="8"/>
        <rFont val="仿宋_GB2312"/>
        <charset val="134"/>
      </rPr>
      <t>年</t>
    </r>
  </si>
  <si>
    <r>
      <rPr>
        <b/>
        <sz val="12"/>
        <color theme="1"/>
        <rFont val="Times New Roman"/>
        <charset val="0"/>
      </rPr>
      <t>2031</t>
    </r>
    <r>
      <rPr>
        <b/>
        <sz val="12"/>
        <color indexed="8"/>
        <rFont val="仿宋_GB2312"/>
        <charset val="134"/>
      </rPr>
      <t>年</t>
    </r>
  </si>
  <si>
    <r>
      <rPr>
        <b/>
        <sz val="12"/>
        <color theme="1"/>
        <rFont val="Times New Roman"/>
        <charset val="0"/>
      </rPr>
      <t>2032</t>
    </r>
    <r>
      <rPr>
        <b/>
        <sz val="12"/>
        <color indexed="8"/>
        <rFont val="仿宋_GB2312"/>
        <charset val="134"/>
      </rPr>
      <t>年</t>
    </r>
  </si>
  <si>
    <r>
      <rPr>
        <sz val="11"/>
        <color indexed="8"/>
        <rFont val="方正仿宋_GBK"/>
        <charset val="134"/>
      </rPr>
      <t>西</t>
    </r>
    <r>
      <rPr>
        <sz val="11"/>
        <color indexed="8"/>
        <rFont val="Times New Roman"/>
        <charset val="0"/>
      </rPr>
      <t xml:space="preserve">  </t>
    </r>
    <r>
      <rPr>
        <sz val="11"/>
        <color indexed="8"/>
        <rFont val="方正仿宋_GBK"/>
        <charset val="134"/>
      </rPr>
      <t>区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</si>
  <si>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38</t>
    </r>
  </si>
  <si>
    <t>2023年攀枝花市西区区级地方政府专项债务表</t>
  </si>
  <si>
    <r>
      <rPr>
        <sz val="11"/>
        <color indexed="8"/>
        <rFont val="方正黑体_GBK"/>
        <charset val="134"/>
      </rPr>
      <t>项目</t>
    </r>
  </si>
  <si>
    <r>
      <rPr>
        <b/>
        <sz val="11"/>
        <color indexed="8"/>
        <rFont val="方正仿宋_GBK"/>
        <charset val="134"/>
      </rPr>
      <t>一、专项债券收入</t>
    </r>
  </si>
  <si>
    <r>
      <rPr>
        <b/>
        <sz val="11"/>
        <color indexed="8"/>
        <rFont val="方正仿宋_GBK"/>
        <charset val="134"/>
      </rPr>
      <t>二、专项债券支出</t>
    </r>
  </si>
  <si>
    <r>
      <rPr>
        <b/>
        <sz val="11"/>
        <color indexed="8"/>
        <rFont val="方正仿宋_GBK"/>
        <charset val="134"/>
      </rPr>
      <t>三、还本付息</t>
    </r>
  </si>
  <si>
    <r>
      <rPr>
        <sz val="11"/>
        <color theme="1"/>
        <rFont val="Times New Roman"/>
        <charset val="0"/>
      </rPr>
      <t xml:space="preserve">    </t>
    </r>
    <r>
      <rPr>
        <sz val="11"/>
        <color indexed="8"/>
        <rFont val="方正仿宋_GBK"/>
        <charset val="134"/>
      </rPr>
      <t>其中：还本决算数</t>
    </r>
  </si>
  <si>
    <r>
      <rPr>
        <sz val="11"/>
        <color theme="1"/>
        <rFont val="Times New Roman"/>
        <charset val="0"/>
      </rPr>
      <t xml:space="preserve">               </t>
    </r>
    <r>
      <rPr>
        <sz val="11"/>
        <color rgb="FF000000"/>
        <rFont val="方正仿宋_GBK"/>
        <charset val="0"/>
      </rPr>
      <t>付息决算数</t>
    </r>
  </si>
  <si>
    <r>
      <rPr>
        <b/>
        <sz val="11"/>
        <color indexed="8"/>
        <rFont val="方正仿宋_GBK"/>
        <charset val="134"/>
      </rPr>
      <t>四、项目负债规模</t>
    </r>
  </si>
  <si>
    <r>
      <rPr>
        <b/>
        <sz val="11"/>
        <color indexed="8"/>
        <rFont val="方正仿宋_GBK"/>
        <charset val="134"/>
      </rPr>
      <t>五、已发行专项债券期限（年）</t>
    </r>
  </si>
  <si>
    <r>
      <rPr>
        <b/>
        <sz val="11"/>
        <color indexed="8"/>
        <rFont val="方正仿宋_GBK"/>
        <charset val="134"/>
      </rPr>
      <t>六、已发行专项债券利率（</t>
    </r>
    <r>
      <rPr>
        <b/>
        <sz val="11"/>
        <color indexed="8"/>
        <rFont val="Times New Roman"/>
        <charset val="0"/>
      </rPr>
      <t>%</t>
    </r>
    <r>
      <rPr>
        <b/>
        <sz val="11"/>
        <color indexed="8"/>
        <rFont val="方正仿宋_GBK"/>
        <charset val="134"/>
      </rPr>
      <t>）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</si>
  <si>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39</t>
    </r>
  </si>
  <si>
    <r>
      <rPr>
        <sz val="16"/>
        <rFont val="Times New Roman"/>
        <charset val="0"/>
      </rPr>
      <t>2023</t>
    </r>
    <r>
      <rPr>
        <sz val="16"/>
        <rFont val="方正小标宋_GBK"/>
        <charset val="0"/>
      </rPr>
      <t>年攀枝花市西区地方政府债券使用情况表</t>
    </r>
  </si>
  <si>
    <r>
      <rPr>
        <sz val="11"/>
        <rFont val="方正黑体_GBK"/>
        <charset val="134"/>
      </rPr>
      <t>区划名称</t>
    </r>
  </si>
  <si>
    <r>
      <rPr>
        <sz val="11"/>
        <rFont val="方正黑体_GBK"/>
        <charset val="134"/>
      </rPr>
      <t>项目领域</t>
    </r>
  </si>
  <si>
    <r>
      <rPr>
        <sz val="11"/>
        <rFont val="方正黑体_GBK"/>
        <charset val="134"/>
      </rPr>
      <t>项目主管部门</t>
    </r>
  </si>
  <si>
    <r>
      <rPr>
        <sz val="11"/>
        <rFont val="方正黑体_GBK"/>
        <charset val="134"/>
      </rPr>
      <t>项目实施单位</t>
    </r>
  </si>
  <si>
    <r>
      <rPr>
        <sz val="11"/>
        <rFont val="方正黑体_GBK"/>
        <charset val="134"/>
      </rPr>
      <t>债券性质</t>
    </r>
  </si>
  <si>
    <r>
      <rPr>
        <sz val="11"/>
        <rFont val="方正黑体_GBK"/>
        <charset val="134"/>
      </rPr>
      <t>发行金额</t>
    </r>
  </si>
  <si>
    <r>
      <rPr>
        <sz val="11"/>
        <rFont val="方正黑体_GBK"/>
        <charset val="134"/>
      </rPr>
      <t>发行时间</t>
    </r>
    <r>
      <rPr>
        <sz val="11"/>
        <rFont val="Times New Roman"/>
        <charset val="0"/>
      </rPr>
      <t xml:space="preserve">
</t>
    </r>
    <r>
      <rPr>
        <sz val="11"/>
        <rFont val="方正黑体_GBK"/>
        <charset val="134"/>
      </rPr>
      <t>（年</t>
    </r>
    <r>
      <rPr>
        <sz val="11"/>
        <rFont val="Times New Roman"/>
        <charset val="0"/>
      </rPr>
      <t>/</t>
    </r>
    <r>
      <rPr>
        <sz val="11"/>
        <rFont val="方正黑体_GBK"/>
        <charset val="134"/>
      </rPr>
      <t>月）</t>
    </r>
  </si>
  <si>
    <t>西区</t>
  </si>
  <si>
    <t>12中新建综合教学楼（高中）</t>
  </si>
  <si>
    <t>社会事业</t>
  </si>
  <si>
    <t>区教育和体育局</t>
  </si>
  <si>
    <t>一般债券</t>
  </si>
  <si>
    <t>12中健康教室光源改造</t>
  </si>
  <si>
    <t>12中宿舍楼太阳能改造项目</t>
  </si>
  <si>
    <t>攀枝花市西区内涝整治工程</t>
  </si>
  <si>
    <t>供排水</t>
  </si>
  <si>
    <t>区住房城乡建设局</t>
  </si>
  <si>
    <t>攀枝花格里坪化工园区基础设施建设项目</t>
  </si>
  <si>
    <t>产业园区基础设施</t>
  </si>
  <si>
    <t>园区管委会</t>
  </si>
  <si>
    <t>西鼎公司</t>
  </si>
  <si>
    <t>专项债券</t>
  </si>
  <si>
    <t>攀枝花市西区河门口老旧小区燃气管网更新改造项目</t>
  </si>
  <si>
    <t>天然气管道</t>
  </si>
  <si>
    <t>攀枝花市西区城市燃气管网更新改造建设项目</t>
  </si>
  <si>
    <t>区综合执法局</t>
  </si>
  <si>
    <t>西区攀煤三供一业改造项目</t>
  </si>
  <si>
    <t>其他</t>
  </si>
  <si>
    <t>攀枝花市华阳煤业河门口项目</t>
  </si>
  <si>
    <t>区土储中心</t>
  </si>
  <si>
    <t>云南省金沙江木材水运局格里坪项目</t>
  </si>
  <si>
    <t>西区新庄桥北直排口污水治理项目</t>
  </si>
  <si>
    <t>格里坪镇</t>
  </si>
  <si>
    <r>
      <rPr>
        <sz val="12"/>
        <rFont val="方正黑体_GBK"/>
        <charset val="134"/>
      </rPr>
      <t>表</t>
    </r>
    <r>
      <rPr>
        <sz val="12"/>
        <rFont val="Times New Roman"/>
        <charset val="134"/>
      </rPr>
      <t>40</t>
    </r>
  </si>
  <si>
    <r>
      <rPr>
        <b/>
        <sz val="16"/>
        <rFont val="Times New Roman"/>
        <charset val="0"/>
      </rPr>
      <t>2024</t>
    </r>
    <r>
      <rPr>
        <b/>
        <sz val="16"/>
        <rFont val="宋体"/>
        <charset val="0"/>
      </rPr>
      <t>年攀枝花市西区一般公共预算收入预算表</t>
    </r>
  </si>
  <si>
    <t>单位：万元</t>
  </si>
  <si>
    <r>
      <rPr>
        <b/>
        <sz val="11"/>
        <rFont val="仿宋_GB2312"/>
        <charset val="134"/>
      </rPr>
      <t>预算数</t>
    </r>
  </si>
  <si>
    <r>
      <rPr>
        <b/>
        <sz val="11"/>
        <rFont val="仿宋_GB2312"/>
        <charset val="134"/>
      </rPr>
      <t>一、税收收入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</si>
  <si>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增值税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</si>
  <si>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企业所得税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</si>
  <si>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个人所得税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</si>
  <si>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资源税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</si>
  <si>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城市维护建设税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</si>
  <si>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房产税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</si>
  <si>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印花税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</si>
  <si>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城镇土地使用税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</si>
  <si>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土地增值税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</si>
  <si>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车船税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</si>
  <si>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耕地占用税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</si>
  <si>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契税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</si>
  <si>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烟叶税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</si>
  <si>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环境保护税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</si>
  <si>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其他税收收入</t>
    </r>
  </si>
  <si>
    <r>
      <rPr>
        <b/>
        <sz val="11"/>
        <rFont val="仿宋_GB2312"/>
        <charset val="134"/>
      </rPr>
      <t>二、非税收入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</si>
  <si>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专项收入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</si>
  <si>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行政事业性收费收入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</si>
  <si>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罚没收入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</si>
  <si>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国有资本经营收入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</si>
  <si>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国有资源</t>
    </r>
    <r>
      <rPr>
        <sz val="11"/>
        <rFont val="Times New Roman"/>
        <charset val="0"/>
      </rPr>
      <t>(</t>
    </r>
    <r>
      <rPr>
        <sz val="11"/>
        <rFont val="仿宋_GB2312"/>
        <charset val="134"/>
      </rPr>
      <t>资产</t>
    </r>
    <r>
      <rPr>
        <sz val="11"/>
        <rFont val="Times New Roman"/>
        <charset val="0"/>
      </rPr>
      <t>)</t>
    </r>
    <r>
      <rPr>
        <sz val="11"/>
        <rFont val="仿宋_GB2312"/>
        <charset val="134"/>
      </rPr>
      <t>有偿使用收入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</si>
  <si>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政府住房基金收入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</si>
  <si>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其他收入</t>
    </r>
  </si>
  <si>
    <r>
      <rPr>
        <b/>
        <sz val="11"/>
        <rFont val="仿宋_GB2312"/>
        <charset val="134"/>
      </rPr>
      <t>一般公共预算收入合计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</si>
  <si>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41</t>
    </r>
  </si>
  <si>
    <r>
      <rPr>
        <b/>
        <sz val="16"/>
        <color rgb="FF000000"/>
        <rFont val="Times New Roman"/>
        <charset val="0"/>
      </rPr>
      <t>2024</t>
    </r>
    <r>
      <rPr>
        <b/>
        <sz val="16"/>
        <color rgb="FF000000"/>
        <rFont val="宋体"/>
        <charset val="0"/>
      </rPr>
      <t>年攀枝花市西区一般公共预算支出预算表</t>
    </r>
  </si>
  <si>
    <r>
      <rPr>
        <sz val="11"/>
        <color rgb="FF000000"/>
        <rFont val="仿宋_GB2312"/>
        <charset val="134"/>
      </rPr>
      <t>单位</t>
    </r>
    <r>
      <rPr>
        <sz val="11"/>
        <color indexed="8"/>
        <rFont val="Times New Roman"/>
        <charset val="0"/>
      </rPr>
      <t>:</t>
    </r>
    <r>
      <rPr>
        <sz val="11"/>
        <color indexed="8"/>
        <rFont val="仿宋_GB2312"/>
        <charset val="134"/>
      </rPr>
      <t>万元，</t>
    </r>
    <r>
      <rPr>
        <sz val="11"/>
        <color indexed="8"/>
        <rFont val="Times New Roman"/>
        <charset val="0"/>
      </rPr>
      <t>%</t>
    </r>
  </si>
  <si>
    <r>
      <rPr>
        <b/>
        <sz val="11"/>
        <rFont val="仿宋_GB2312"/>
        <charset val="134"/>
      </rPr>
      <t>上年决算数</t>
    </r>
  </si>
  <si>
    <r>
      <rPr>
        <b/>
        <sz val="11"/>
        <rFont val="仿宋_GB2312"/>
        <charset val="134"/>
      </rPr>
      <t>为上年执行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</si>
  <si>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信访事务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</si>
  <si>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信访业务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</si>
  <si>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其他信访事务支出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</si>
  <si>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法治建设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</si>
  <si>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对机关事业单位职业年金的补助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</si>
  <si>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促进创业补贴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</si>
  <si>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军供保障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</si>
  <si>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农村供水</t>
    </r>
  </si>
  <si>
    <r>
      <rPr>
        <b/>
        <sz val="11"/>
        <rFont val="Times New Roman"/>
        <charset val="0"/>
      </rPr>
      <t xml:space="preserve">   </t>
    </r>
    <r>
      <rPr>
        <b/>
        <sz val="11"/>
        <rFont val="仿宋_GB2312"/>
        <charset val="134"/>
      </rPr>
      <t>巩固脱贫攻坚成果衔接乡村振兴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</si>
  <si>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对村级公益事业建设的补助</t>
    </r>
  </si>
  <si>
    <r>
      <rPr>
        <sz val="11"/>
        <rFont val="Times New Roman"/>
        <charset val="0"/>
      </rPr>
      <t xml:space="preserve">   </t>
    </r>
    <r>
      <rPr>
        <sz val="11"/>
        <rFont val="仿宋_GB2312"/>
        <charset val="134"/>
      </rPr>
      <t>无线电及信息通信监管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</si>
  <si>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工程建设及运行维护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</si>
  <si>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产业发展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</si>
  <si>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消防救援事务</t>
    </r>
  </si>
  <si>
    <r>
      <rPr>
        <b/>
        <sz val="11"/>
        <rFont val="仿宋_GB2312"/>
        <charset val="134"/>
      </rPr>
      <t>地方一般公共预算支出合计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</si>
  <si>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42</t>
    </r>
  </si>
  <si>
    <r>
      <rPr>
        <b/>
        <sz val="16"/>
        <rFont val="Times New Roman"/>
        <charset val="0"/>
      </rPr>
      <t>2024</t>
    </r>
    <r>
      <rPr>
        <b/>
        <sz val="16"/>
        <rFont val="宋体"/>
        <charset val="0"/>
      </rPr>
      <t>年攀枝花市西区一般公共预算收支平衡表</t>
    </r>
  </si>
  <si>
    <t>预算数</t>
  </si>
  <si>
    <r>
      <rPr>
        <b/>
        <sz val="11"/>
        <rFont val="仿宋_GB2312"/>
        <charset val="134"/>
      </rPr>
      <t>收入总计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</si>
  <si>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134"/>
      </rPr>
      <t>43</t>
    </r>
  </si>
  <si>
    <r>
      <rPr>
        <b/>
        <sz val="16"/>
        <rFont val="Times New Roman"/>
        <charset val="0"/>
      </rPr>
      <t>2024</t>
    </r>
    <r>
      <rPr>
        <b/>
        <sz val="16"/>
        <rFont val="宋体"/>
        <charset val="0"/>
      </rPr>
      <t>年攀枝花市西区区级一般公共预算收入预算表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</si>
  <si>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134"/>
      </rPr>
      <t>44</t>
    </r>
  </si>
  <si>
    <r>
      <rPr>
        <b/>
        <sz val="16"/>
        <color rgb="FF000000"/>
        <rFont val="Times New Roman"/>
        <charset val="0"/>
      </rPr>
      <t>2024</t>
    </r>
    <r>
      <rPr>
        <b/>
        <sz val="16"/>
        <color rgb="FF000000"/>
        <rFont val="宋体"/>
        <charset val="0"/>
      </rPr>
      <t>年攀枝花市西区区级一般公共预算支出预算表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</si>
  <si>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134"/>
      </rPr>
      <t>45</t>
    </r>
  </si>
  <si>
    <r>
      <rPr>
        <b/>
        <sz val="16"/>
        <rFont val="Times New Roman"/>
        <charset val="0"/>
      </rPr>
      <t>2024</t>
    </r>
    <r>
      <rPr>
        <b/>
        <sz val="16"/>
        <rFont val="宋体"/>
        <charset val="0"/>
      </rPr>
      <t>年攀枝花市西区区级一般公共预算收支平衡表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</si>
  <si>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46</t>
    </r>
  </si>
  <si>
    <r>
      <rPr>
        <b/>
        <sz val="16"/>
        <color rgb="FF000000"/>
        <rFont val="Times New Roman"/>
        <charset val="0"/>
      </rPr>
      <t>2024</t>
    </r>
    <r>
      <rPr>
        <b/>
        <sz val="16"/>
        <color rgb="FF000000"/>
        <rFont val="仿宋_GB2312"/>
        <charset val="0"/>
      </rPr>
      <t>年攀枝花市西区一般公共预算经济分类科目支出预算表</t>
    </r>
  </si>
  <si>
    <r>
      <rPr>
        <sz val="11"/>
        <color rgb="FF000000"/>
        <rFont val="仿宋_GB2312"/>
        <charset val="134"/>
      </rPr>
      <t>单位</t>
    </r>
    <r>
      <rPr>
        <sz val="11"/>
        <color indexed="8"/>
        <rFont val="Times New Roman"/>
        <charset val="0"/>
      </rPr>
      <t>:</t>
    </r>
    <r>
      <rPr>
        <sz val="11"/>
        <color rgb="FF000000"/>
        <rFont val="仿宋_GB2312"/>
        <charset val="134"/>
      </rPr>
      <t>万元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</si>
  <si>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47</t>
    </r>
  </si>
  <si>
    <r>
      <rPr>
        <sz val="16"/>
        <color rgb="FF000000"/>
        <rFont val="Times New Roman"/>
        <charset val="0"/>
      </rPr>
      <t>2024</t>
    </r>
    <r>
      <rPr>
        <sz val="16"/>
        <color rgb="FF000000"/>
        <rFont val="方正小标宋_GBK"/>
        <charset val="0"/>
      </rPr>
      <t>年攀枝花市西区一般公共预算经济分类科目支出预算表</t>
    </r>
  </si>
  <si>
    <r>
      <rPr>
        <sz val="11"/>
        <rFont val="方正黑体_GBK"/>
        <charset val="134"/>
      </rPr>
      <t>经济分类科目</t>
    </r>
  </si>
  <si>
    <r>
      <rPr>
        <b/>
        <sz val="11"/>
        <rFont val="方正仿宋_GBK"/>
        <charset val="134"/>
      </rPr>
      <t>一、机关工资福利支出</t>
    </r>
  </si>
  <si>
    <r>
      <rPr>
        <b/>
        <sz val="11"/>
        <rFont val="方正仿宋_GBK"/>
        <charset val="134"/>
      </rPr>
      <t>二、机关商品和服务支出</t>
    </r>
  </si>
  <si>
    <r>
      <rPr>
        <b/>
        <sz val="11"/>
        <rFont val="方正仿宋_GBK"/>
        <charset val="134"/>
      </rPr>
      <t>三、机关资本性支出</t>
    </r>
    <r>
      <rPr>
        <b/>
        <sz val="11"/>
        <rFont val="Times New Roman"/>
        <charset val="0"/>
      </rPr>
      <t>(</t>
    </r>
    <r>
      <rPr>
        <b/>
        <sz val="11"/>
        <rFont val="方正仿宋_GBK"/>
        <charset val="134"/>
      </rPr>
      <t>一</t>
    </r>
    <r>
      <rPr>
        <b/>
        <sz val="11"/>
        <rFont val="Times New Roman"/>
        <charset val="0"/>
      </rPr>
      <t>)</t>
    </r>
  </si>
  <si>
    <r>
      <rPr>
        <b/>
        <sz val="11"/>
        <rFont val="方正仿宋_GBK"/>
        <charset val="134"/>
      </rPr>
      <t>四、机关资本性支出</t>
    </r>
    <r>
      <rPr>
        <b/>
        <sz val="11"/>
        <rFont val="Times New Roman"/>
        <charset val="0"/>
      </rPr>
      <t>(</t>
    </r>
    <r>
      <rPr>
        <b/>
        <sz val="11"/>
        <rFont val="方正仿宋_GBK"/>
        <charset val="134"/>
      </rPr>
      <t>二</t>
    </r>
    <r>
      <rPr>
        <b/>
        <sz val="11"/>
        <rFont val="Times New Roman"/>
        <charset val="0"/>
      </rPr>
      <t>)</t>
    </r>
  </si>
  <si>
    <r>
      <rPr>
        <b/>
        <sz val="11"/>
        <rFont val="方正仿宋_GBK"/>
        <charset val="134"/>
      </rPr>
      <t>五、对事业单位经常性补助</t>
    </r>
  </si>
  <si>
    <r>
      <rPr>
        <b/>
        <sz val="11"/>
        <rFont val="方正仿宋_GBK"/>
        <charset val="134"/>
      </rPr>
      <t>六、对事业单位资本性补助</t>
    </r>
  </si>
  <si>
    <r>
      <rPr>
        <b/>
        <sz val="11"/>
        <rFont val="方正仿宋_GBK"/>
        <charset val="134"/>
      </rPr>
      <t>七、对企业补助</t>
    </r>
  </si>
  <si>
    <r>
      <rPr>
        <b/>
        <sz val="11"/>
        <rFont val="方正仿宋_GBK"/>
        <charset val="134"/>
      </rPr>
      <t>八、对企业资本性支出</t>
    </r>
  </si>
  <si>
    <r>
      <rPr>
        <b/>
        <sz val="11"/>
        <rFont val="方正仿宋_GBK"/>
        <charset val="134"/>
      </rPr>
      <t>九、对个人和家庭的补助</t>
    </r>
  </si>
  <si>
    <r>
      <rPr>
        <b/>
        <sz val="11"/>
        <rFont val="方正仿宋_GBK"/>
        <charset val="134"/>
      </rPr>
      <t>十、对社会保障基金补助</t>
    </r>
  </si>
  <si>
    <r>
      <rPr>
        <b/>
        <sz val="11"/>
        <rFont val="方正仿宋_GBK"/>
        <charset val="134"/>
      </rPr>
      <t>十一、债务利息及费用支出</t>
    </r>
  </si>
  <si>
    <t>十三、预备费及预留</t>
  </si>
  <si>
    <r>
      <rPr>
        <sz val="11"/>
        <rFont val="Times New Roman"/>
        <charset val="0"/>
      </rPr>
      <t xml:space="preserve">  </t>
    </r>
    <r>
      <rPr>
        <sz val="11"/>
        <rFont val="方正仿宋_GBK"/>
        <charset val="134"/>
      </rPr>
      <t>预备费</t>
    </r>
  </si>
  <si>
    <r>
      <rPr>
        <sz val="11"/>
        <rFont val="Times New Roman"/>
        <charset val="0"/>
      </rPr>
      <t xml:space="preserve">  </t>
    </r>
    <r>
      <rPr>
        <sz val="11"/>
        <rFont val="方正仿宋_GBK"/>
        <charset val="134"/>
      </rPr>
      <t>预留</t>
    </r>
  </si>
  <si>
    <t>十四、其他支出</t>
  </si>
  <si>
    <r>
      <rPr>
        <sz val="11"/>
        <rFont val="Times New Roman"/>
        <charset val="0"/>
      </rPr>
      <t xml:space="preserve">  </t>
    </r>
    <r>
      <rPr>
        <sz val="11"/>
        <rFont val="方正仿宋_GBK"/>
        <charset val="134"/>
      </rPr>
      <t>赠与</t>
    </r>
  </si>
  <si>
    <r>
      <rPr>
        <sz val="11"/>
        <rFont val="Times New Roman"/>
        <charset val="0"/>
      </rPr>
      <t xml:space="preserve">  </t>
    </r>
    <r>
      <rPr>
        <sz val="11"/>
        <rFont val="方正仿宋_GBK"/>
        <charset val="134"/>
      </rPr>
      <t>国家赔偿费用支出</t>
    </r>
  </si>
  <si>
    <r>
      <rPr>
        <sz val="11"/>
        <rFont val="Times New Roman"/>
        <charset val="0"/>
      </rPr>
      <t xml:space="preserve">  </t>
    </r>
    <r>
      <rPr>
        <sz val="11"/>
        <rFont val="方正仿宋_GBK"/>
        <charset val="134"/>
      </rPr>
      <t>对民间非营利组织和群众性自治组织补贴</t>
    </r>
  </si>
  <si>
    <r>
      <rPr>
        <sz val="11"/>
        <rFont val="Times New Roman"/>
        <charset val="0"/>
      </rPr>
      <t xml:space="preserve">  </t>
    </r>
    <r>
      <rPr>
        <sz val="11"/>
        <rFont val="方正仿宋_GBK"/>
        <charset val="134"/>
      </rPr>
      <t>其他支出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</si>
  <si>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48</t>
    </r>
  </si>
  <si>
    <r>
      <rPr>
        <sz val="16"/>
        <rFont val="Times New Roman"/>
        <charset val="0"/>
      </rPr>
      <t>2024</t>
    </r>
    <r>
      <rPr>
        <sz val="16"/>
        <rFont val="方正小标宋_GBK"/>
        <charset val="0"/>
      </rPr>
      <t>年上级对攀枝花市西区税收返还和转移支付补助预算表</t>
    </r>
  </si>
  <si>
    <r>
      <rPr>
        <sz val="10"/>
        <rFont val="方正仿宋_GBK"/>
        <charset val="134"/>
      </rPr>
      <t>单位：万元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</si>
  <si>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方正仿宋_GBK"/>
        <charset val="134"/>
      </rPr>
      <t>返还性收入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</si>
  <si>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所得税基数返还收入</t>
    </r>
  </si>
  <si>
    <r>
      <rPr>
        <b/>
        <sz val="11"/>
        <rFont val="Times New Roman"/>
        <charset val="0"/>
      </rPr>
      <t xml:space="preserve"> </t>
    </r>
    <r>
      <rPr>
        <b/>
        <sz val="11"/>
        <rFont val="方正仿宋_GBK"/>
        <charset val="134"/>
      </rPr>
      <t>一般性转移支付收入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</si>
  <si>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体制补助收入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</si>
  <si>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均衡性转移支付收入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</si>
  <si>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农村转移人口市民化奖励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</si>
  <si>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</t>
    </r>
    <r>
      <rPr>
        <sz val="11"/>
        <color indexed="8"/>
        <rFont val="方正仿宋_GBK"/>
        <charset val="134"/>
      </rPr>
      <t>县级基本财力保障机制奖补资金收入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</si>
  <si>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</t>
    </r>
    <r>
      <rPr>
        <sz val="11"/>
        <color indexed="8"/>
        <rFont val="方正仿宋_GBK"/>
        <charset val="134"/>
      </rPr>
      <t>结算补助收入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</si>
  <si>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资源枯竭型城市转移支付补助收入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</si>
  <si>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</t>
    </r>
    <r>
      <rPr>
        <sz val="11"/>
        <rFont val="方正仿宋_GBK"/>
        <charset val="134"/>
      </rPr>
      <t>企业事业单位划转补助收入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</si>
  <si>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公共安全共同财政事权转移支付收入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</si>
  <si>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教育共同财政事权转移支付收入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</si>
  <si>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交通运输共同财政事权转移支付收入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</si>
  <si>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住房保障共同财政事权转移支付收入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</si>
  <si>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重点生态功能区转移支付收入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</si>
  <si>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固定数额补助收入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</si>
  <si>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其他一般性转移支付收入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</si>
  <si>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方正仿宋_GBK"/>
        <charset val="134"/>
      </rPr>
      <t>专项转移支付收入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</si>
  <si>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</t>
    </r>
    <r>
      <rPr>
        <sz val="11"/>
        <rFont val="方正仿宋_GBK"/>
        <charset val="134"/>
      </rPr>
      <t>一般公共服务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</si>
  <si>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</t>
    </r>
    <r>
      <rPr>
        <sz val="11"/>
        <rFont val="方正仿宋_GBK"/>
        <charset val="134"/>
      </rPr>
      <t>外交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</si>
  <si>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</t>
    </r>
    <r>
      <rPr>
        <sz val="11"/>
        <rFont val="方正仿宋_GBK"/>
        <charset val="134"/>
      </rPr>
      <t>国防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</si>
  <si>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</t>
    </r>
    <r>
      <rPr>
        <sz val="11"/>
        <rFont val="方正仿宋_GBK"/>
        <charset val="134"/>
      </rPr>
      <t>公共安全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</si>
  <si>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</t>
    </r>
    <r>
      <rPr>
        <sz val="11"/>
        <rFont val="方正仿宋_GBK"/>
        <charset val="134"/>
      </rPr>
      <t>教育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</si>
  <si>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</t>
    </r>
    <r>
      <rPr>
        <sz val="11"/>
        <rFont val="方正仿宋_GBK"/>
        <charset val="134"/>
      </rPr>
      <t>科学技术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</si>
  <si>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</t>
    </r>
    <r>
      <rPr>
        <sz val="11"/>
        <rFont val="方正仿宋_GBK"/>
        <charset val="134"/>
      </rPr>
      <t>文化旅游体育与传媒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</si>
  <si>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</t>
    </r>
    <r>
      <rPr>
        <sz val="11"/>
        <rFont val="方正仿宋_GBK"/>
        <charset val="134"/>
      </rPr>
      <t>社会保障和就业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</si>
  <si>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卫生健康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</si>
  <si>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节能环保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</si>
  <si>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城乡社区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</si>
  <si>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农林水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</si>
  <si>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交通运输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</si>
  <si>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资源勘探信息等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</si>
  <si>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商业服务业等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</si>
  <si>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金融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</si>
  <si>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自然资源海洋气象等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</si>
  <si>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住房保障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</si>
  <si>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粮油物资储备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</si>
  <si>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灾害防治及应急管理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</si>
  <si>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其他收入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</si>
  <si>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49</t>
    </r>
  </si>
  <si>
    <r>
      <rPr>
        <sz val="16"/>
        <rFont val="Times New Roman"/>
        <charset val="0"/>
      </rPr>
      <t>2024</t>
    </r>
    <r>
      <rPr>
        <sz val="16"/>
        <rFont val="方正小标宋_GBK"/>
        <charset val="0"/>
      </rPr>
      <t>年上级对攀枝花市西区税收返还和转移支付补助预算表（分项目、分地区）</t>
    </r>
  </si>
  <si>
    <t>项目名称</t>
  </si>
  <si>
    <t xml:space="preserve">    文化旅游体育与传媒共同财政事权转移支付收入  </t>
  </si>
  <si>
    <t xml:space="preserve">    社会保障和就业共同财政事权转移支付收入  </t>
  </si>
  <si>
    <t xml:space="preserve">    医疗卫生共同财政事权转移支付收入  </t>
  </si>
  <si>
    <t xml:space="preserve">    节能环保共同财政事权转移支付收入  </t>
  </si>
  <si>
    <t xml:space="preserve">    农林水共同财政事权转移支付收入  </t>
  </si>
  <si>
    <t xml:space="preserve">    增值税留抵退税转移支付收入</t>
  </si>
  <si>
    <t xml:space="preserve">    其他退税减税降费转移支付收入</t>
  </si>
  <si>
    <r>
      <rPr>
        <sz val="12"/>
        <color rgb="FF000000"/>
        <rFont val="方正黑体_GBK"/>
        <charset val="134"/>
      </rPr>
      <t>表</t>
    </r>
    <r>
      <rPr>
        <sz val="12"/>
        <color indexed="8"/>
        <rFont val="Times New Roman"/>
        <charset val="0"/>
      </rPr>
      <t>50</t>
    </r>
  </si>
  <si>
    <r>
      <rPr>
        <sz val="16"/>
        <color rgb="FF000000"/>
        <rFont val="Times New Roman"/>
        <charset val="0"/>
      </rPr>
      <t>2024</t>
    </r>
    <r>
      <rPr>
        <sz val="16"/>
        <color rgb="FF000000"/>
        <rFont val="方正小标宋_GBK"/>
        <charset val="0"/>
      </rPr>
      <t>年攀枝花市西区区级预算内基本建设支出预算表</t>
    </r>
    <r>
      <rPr>
        <sz val="16"/>
        <color rgb="FF000000"/>
        <rFont val="Times New Roman"/>
        <charset val="0"/>
      </rPr>
      <t xml:space="preserve"> </t>
    </r>
  </si>
  <si>
    <r>
      <rPr>
        <sz val="11"/>
        <color indexed="8"/>
        <rFont val="方正仿宋_GBK"/>
        <charset val="134"/>
      </rPr>
      <t>单位</t>
    </r>
    <r>
      <rPr>
        <sz val="11"/>
        <color indexed="8"/>
        <rFont val="Times New Roman"/>
        <charset val="0"/>
      </rPr>
      <t>:</t>
    </r>
    <r>
      <rPr>
        <sz val="11"/>
        <color indexed="8"/>
        <rFont val="方正仿宋_GBK"/>
        <charset val="134"/>
      </rPr>
      <t>万元，</t>
    </r>
    <r>
      <rPr>
        <sz val="11"/>
        <color indexed="8"/>
        <rFont val="Times New Roman"/>
        <charset val="0"/>
      </rPr>
      <t>%</t>
    </r>
  </si>
  <si>
    <r>
      <rPr>
        <sz val="11"/>
        <color indexed="8"/>
        <rFont val="方正黑体_GBK"/>
        <charset val="134"/>
      </rPr>
      <t>上年执行数</t>
    </r>
  </si>
  <si>
    <r>
      <rPr>
        <sz val="11"/>
        <color indexed="8"/>
        <rFont val="方正黑体_GBK"/>
        <charset val="134"/>
      </rPr>
      <t>本年预算数</t>
    </r>
  </si>
  <si>
    <r>
      <rPr>
        <sz val="11"/>
        <color indexed="8"/>
        <rFont val="方正黑体_GBK"/>
        <charset val="134"/>
      </rPr>
      <t>为上年执行</t>
    </r>
  </si>
  <si>
    <r>
      <rPr>
        <b/>
        <sz val="11"/>
        <color indexed="8"/>
        <rFont val="方正仿宋_GBK"/>
        <charset val="134"/>
      </rPr>
      <t>一、本级支出</t>
    </r>
  </si>
  <si>
    <t>（一）社会保障和就业支出</t>
  </si>
  <si>
    <t>其中：康复辅助器具产业园项目</t>
  </si>
  <si>
    <t>（二）城乡社区支出</t>
  </si>
  <si>
    <t>其中：城市防洪排涝</t>
  </si>
  <si>
    <t xml:space="preserve">       城市市政道路及人行道、沟盖板等附属设施维护维修</t>
  </si>
  <si>
    <t xml:space="preserve">       生活垃圾中转站委托运营</t>
  </si>
  <si>
    <t xml:space="preserve">       西区生活垃圾填埋场封场管理委托运营</t>
  </si>
  <si>
    <t xml:space="preserve">       区级粮食轮换及储备</t>
  </si>
  <si>
    <t>（三）农林水支出</t>
  </si>
  <si>
    <t>其中：山洪灾害防治县级非工程措施维保项目</t>
  </si>
  <si>
    <t>西区农村公路养护、维修和道路环境整治</t>
  </si>
  <si>
    <t>（四）文化旅游体育与传媒支出</t>
  </si>
  <si>
    <t>其中：基层公共文化服务站点建设维护运行项目</t>
  </si>
  <si>
    <t xml:space="preserve">       西区图书馆分馆、馆外阅读点日常建设</t>
  </si>
  <si>
    <r>
      <rPr>
        <b/>
        <sz val="11"/>
        <color indexed="8"/>
        <rFont val="方正仿宋_GBK"/>
        <charset val="134"/>
      </rPr>
      <t>二、对地方转移支付</t>
    </r>
  </si>
  <si>
    <r>
      <rPr>
        <sz val="12"/>
        <color rgb="FF000000"/>
        <rFont val="方正黑体_GBK"/>
        <charset val="134"/>
      </rPr>
      <t>表</t>
    </r>
    <r>
      <rPr>
        <sz val="12"/>
        <color indexed="8"/>
        <rFont val="Times New Roman"/>
        <charset val="0"/>
      </rPr>
      <t>51</t>
    </r>
  </si>
  <si>
    <r>
      <rPr>
        <sz val="16"/>
        <color rgb="FF000000"/>
        <rFont val="Times New Roman"/>
        <charset val="0"/>
      </rPr>
      <t>2024</t>
    </r>
    <r>
      <rPr>
        <sz val="16"/>
        <color rgb="FF000000"/>
        <rFont val="方正小标宋_GBK"/>
        <charset val="0"/>
      </rPr>
      <t>年攀枝花市西区区级重大投资计划和项目情况表</t>
    </r>
  </si>
  <si>
    <r>
      <rPr>
        <sz val="11"/>
        <rFont val="方正黑体_GBK"/>
        <charset val="134"/>
      </rPr>
      <t>建设</t>
    </r>
    <r>
      <rPr>
        <sz val="11"/>
        <rFont val="Times New Roman"/>
        <charset val="0"/>
      </rPr>
      <t xml:space="preserve">
</t>
    </r>
    <r>
      <rPr>
        <sz val="11"/>
        <rFont val="方正黑体_GBK"/>
        <charset val="134"/>
      </rPr>
      <t>性质</t>
    </r>
  </si>
  <si>
    <r>
      <rPr>
        <sz val="11"/>
        <rFont val="方正黑体_GBK"/>
        <charset val="134"/>
      </rPr>
      <t>建设</t>
    </r>
    <r>
      <rPr>
        <sz val="11"/>
        <rFont val="Times New Roman"/>
        <charset val="0"/>
      </rPr>
      <t xml:space="preserve">
</t>
    </r>
    <r>
      <rPr>
        <sz val="11"/>
        <rFont val="方正黑体_GBK"/>
        <charset val="134"/>
      </rPr>
      <t>年限</t>
    </r>
  </si>
  <si>
    <r>
      <rPr>
        <sz val="11"/>
        <rFont val="方正黑体_GBK"/>
        <charset val="134"/>
      </rPr>
      <t>总投资</t>
    </r>
  </si>
  <si>
    <r>
      <rPr>
        <sz val="11"/>
        <rFont val="方正黑体_GBK"/>
        <charset val="134"/>
      </rPr>
      <t>预算内投资</t>
    </r>
  </si>
  <si>
    <r>
      <rPr>
        <sz val="11"/>
        <rFont val="方正黑体_GBK"/>
        <charset val="134"/>
      </rPr>
      <t>建设内容</t>
    </r>
  </si>
  <si>
    <r>
      <rPr>
        <sz val="11"/>
        <rFont val="方正黑体_GBK"/>
        <charset val="134"/>
      </rPr>
      <t>备注</t>
    </r>
  </si>
  <si>
    <r>
      <rPr>
        <sz val="11"/>
        <rFont val="方正黑体_GBK"/>
        <charset val="134"/>
      </rPr>
      <t>承诺</t>
    </r>
    <r>
      <rPr>
        <sz val="11"/>
        <rFont val="Times New Roman"/>
        <charset val="0"/>
      </rPr>
      <t xml:space="preserve">
</t>
    </r>
    <r>
      <rPr>
        <sz val="11"/>
        <rFont val="方正黑体_GBK"/>
        <charset val="134"/>
      </rPr>
      <t>资金</t>
    </r>
  </si>
  <si>
    <r>
      <rPr>
        <sz val="11"/>
        <rFont val="方正黑体_GBK"/>
        <charset val="134"/>
      </rPr>
      <t>已安排</t>
    </r>
    <r>
      <rPr>
        <sz val="11"/>
        <rFont val="Times New Roman"/>
        <charset val="0"/>
      </rPr>
      <t xml:space="preserve">
</t>
    </r>
    <r>
      <rPr>
        <sz val="11"/>
        <rFont val="方正黑体_GBK"/>
        <charset val="134"/>
      </rPr>
      <t>投资</t>
    </r>
  </si>
  <si>
    <r>
      <rPr>
        <sz val="11"/>
        <rFont val="Times New Roman"/>
        <charset val="0"/>
      </rPr>
      <t>2024</t>
    </r>
    <r>
      <rPr>
        <sz val="11"/>
        <rFont val="方正黑体_GBK"/>
        <charset val="0"/>
      </rPr>
      <t>年</t>
    </r>
    <r>
      <rPr>
        <sz val="11"/>
        <rFont val="Times New Roman"/>
        <charset val="0"/>
      </rPr>
      <t xml:space="preserve">
</t>
    </r>
    <r>
      <rPr>
        <sz val="11"/>
        <rFont val="方正黑体_GBK"/>
        <charset val="0"/>
      </rPr>
      <t>投资建议</t>
    </r>
  </si>
  <si>
    <r>
      <rPr>
        <sz val="11"/>
        <rFont val="方正黑体_GBK"/>
        <charset val="134"/>
      </rPr>
      <t>建设</t>
    </r>
    <r>
      <rPr>
        <sz val="11"/>
        <rFont val="Times New Roman"/>
        <charset val="0"/>
      </rPr>
      <t xml:space="preserve">
</t>
    </r>
    <r>
      <rPr>
        <sz val="11"/>
        <rFont val="方正黑体_GBK"/>
        <charset val="134"/>
      </rPr>
      <t>总规模</t>
    </r>
  </si>
  <si>
    <r>
      <rPr>
        <sz val="11"/>
        <rFont val="Times New Roman"/>
        <charset val="0"/>
      </rPr>
      <t>2023</t>
    </r>
    <r>
      <rPr>
        <sz val="11"/>
        <rFont val="方正黑体_GBK"/>
        <charset val="134"/>
      </rPr>
      <t>年</t>
    </r>
    <r>
      <rPr>
        <sz val="11"/>
        <rFont val="Times New Roman"/>
        <charset val="0"/>
      </rPr>
      <t xml:space="preserve">
</t>
    </r>
    <r>
      <rPr>
        <sz val="11"/>
        <rFont val="方正黑体_GBK"/>
        <charset val="134"/>
      </rPr>
      <t>建设内容</t>
    </r>
  </si>
  <si>
    <r>
      <rPr>
        <b/>
        <sz val="11"/>
        <rFont val="方正仿宋_GBK"/>
        <charset val="134"/>
      </rPr>
      <t>一、重大基础设施</t>
    </r>
  </si>
  <si>
    <r>
      <rPr>
        <sz val="11"/>
        <rFont val="方正仿宋_GBK"/>
        <charset val="134"/>
      </rPr>
      <t>攀枝花市把关河西区段河道综合治理工程</t>
    </r>
  </si>
  <si>
    <r>
      <rPr>
        <sz val="11"/>
        <rFont val="方正仿宋_GBK"/>
        <charset val="134"/>
      </rPr>
      <t>新建</t>
    </r>
  </si>
  <si>
    <t>2022-2024</t>
  </si>
  <si>
    <r>
      <rPr>
        <sz val="11"/>
        <color indexed="8"/>
        <rFont val="方正仿宋_GBK"/>
        <charset val="134"/>
      </rPr>
      <t>对把关河西区段全河约</t>
    </r>
    <r>
      <rPr>
        <sz val="11"/>
        <color indexed="8"/>
        <rFont val="Times New Roman"/>
        <charset val="0"/>
      </rPr>
      <t>3.6km</t>
    </r>
    <r>
      <rPr>
        <sz val="11"/>
        <color rgb="FF000000"/>
        <rFont val="方正仿宋_GBK"/>
        <charset val="134"/>
      </rPr>
      <t>河道进行清淤，清理污染底泥约</t>
    </r>
    <r>
      <rPr>
        <sz val="11"/>
        <color indexed="8"/>
        <rFont val="Times New Roman"/>
        <charset val="0"/>
      </rPr>
      <t>7.2</t>
    </r>
    <r>
      <rPr>
        <sz val="11"/>
        <color rgb="FF000000"/>
        <rFont val="方正仿宋_GBK"/>
        <charset val="134"/>
      </rPr>
      <t>万</t>
    </r>
    <r>
      <rPr>
        <sz val="11"/>
        <color indexed="8"/>
        <rFont val="Times New Roman"/>
        <charset val="0"/>
      </rPr>
      <t>m³</t>
    </r>
    <r>
      <rPr>
        <sz val="11"/>
        <color rgb="FF000000"/>
        <rFont val="方正仿宋_GBK"/>
        <charset val="134"/>
      </rPr>
      <t>，河道及周边垃圾收集清理约</t>
    </r>
    <r>
      <rPr>
        <sz val="11"/>
        <color indexed="8"/>
        <rFont val="Times New Roman"/>
        <charset val="0"/>
      </rPr>
      <t>40t</t>
    </r>
    <r>
      <rPr>
        <sz val="11"/>
        <color rgb="FF000000"/>
        <rFont val="方正仿宋_GBK"/>
        <charset val="134"/>
      </rPr>
      <t>；建设生态护岸约</t>
    </r>
    <r>
      <rPr>
        <sz val="11"/>
        <color indexed="8"/>
        <rFont val="Times New Roman"/>
        <charset val="0"/>
      </rPr>
      <t>5.3km</t>
    </r>
    <r>
      <rPr>
        <sz val="11"/>
        <color rgb="FF000000"/>
        <rFont val="方正仿宋_GBK"/>
        <charset val="134"/>
      </rPr>
      <t>；恢复河岸缓冲带植被，建设生态隔离带约</t>
    </r>
    <r>
      <rPr>
        <sz val="11"/>
        <color indexed="8"/>
        <rFont val="Times New Roman"/>
        <charset val="0"/>
      </rPr>
      <t>1.3km²</t>
    </r>
    <r>
      <rPr>
        <sz val="11"/>
        <color rgb="FF000000"/>
        <rFont val="方正仿宋_GBK"/>
        <charset val="134"/>
      </rPr>
      <t>；在河流汇入口建设人工湿地约</t>
    </r>
    <r>
      <rPr>
        <sz val="11"/>
        <color indexed="8"/>
        <rFont val="Times New Roman"/>
        <charset val="0"/>
      </rPr>
      <t>0.6km²</t>
    </r>
    <r>
      <rPr>
        <sz val="11"/>
        <color rgb="FF000000"/>
        <rFont val="方正仿宋_GBK"/>
        <charset val="134"/>
      </rPr>
      <t>；建设生态沟渠约</t>
    </r>
    <r>
      <rPr>
        <sz val="11"/>
        <color indexed="8"/>
        <rFont val="Times New Roman"/>
        <charset val="0"/>
      </rPr>
      <t>3.8km</t>
    </r>
    <r>
      <rPr>
        <sz val="11"/>
        <color rgb="FF000000"/>
        <rFont val="方正仿宋_GBK"/>
        <charset val="134"/>
      </rPr>
      <t>，配套相关附属设施</t>
    </r>
  </si>
  <si>
    <r>
      <rPr>
        <sz val="11"/>
        <color theme="1"/>
        <rFont val="方正仿宋_GBK"/>
        <charset val="134"/>
      </rPr>
      <t>对把关河西区段部分</t>
    </r>
    <r>
      <rPr>
        <sz val="11"/>
        <color indexed="8"/>
        <rFont val="方正仿宋_GBK"/>
        <charset val="134"/>
      </rPr>
      <t>河道进行清淤，建设生态护岸约；恢复河岸缓冲带植被，建设生态隔离带</t>
    </r>
  </si>
  <si>
    <r>
      <rPr>
        <sz val="11"/>
        <rFont val="方正仿宋_GBK"/>
        <charset val="134"/>
      </rPr>
      <t>攀枝花市西区西鼎投资有限责任公司</t>
    </r>
  </si>
  <si>
    <r>
      <rPr>
        <b/>
        <sz val="11"/>
        <rFont val="方正仿宋_GBK"/>
        <charset val="134"/>
      </rPr>
      <t>二、重大社会事业和民生工程</t>
    </r>
  </si>
  <si>
    <r>
      <rPr>
        <sz val="11"/>
        <rFont val="方正仿宋_GBK"/>
        <charset val="134"/>
      </rPr>
      <t>攀枝花市西区城市燃气管网更新改造建设项目</t>
    </r>
  </si>
  <si>
    <t>2023-2024</t>
  </si>
  <si>
    <r>
      <rPr>
        <sz val="11"/>
        <rFont val="方正仿宋_GBK"/>
        <charset val="134"/>
      </rPr>
      <t>改造</t>
    </r>
    <r>
      <rPr>
        <sz val="11"/>
        <rFont val="Times New Roman"/>
        <charset val="0"/>
      </rPr>
      <t>19</t>
    </r>
    <r>
      <rPr>
        <sz val="11"/>
        <rFont val="方正仿宋_GBK"/>
        <charset val="134"/>
      </rPr>
      <t>个燃气调压站，建设加气站</t>
    </r>
    <r>
      <rPr>
        <sz val="11"/>
        <rFont val="Times New Roman"/>
        <charset val="0"/>
      </rPr>
      <t>1</t>
    </r>
    <r>
      <rPr>
        <sz val="11"/>
        <rFont val="方正仿宋_GBK"/>
        <charset val="134"/>
      </rPr>
      <t>座，更新改造老旧小区连接支线管道约</t>
    </r>
    <r>
      <rPr>
        <sz val="11"/>
        <rFont val="Times New Roman"/>
        <charset val="0"/>
      </rPr>
      <t>75600m</t>
    </r>
    <r>
      <rPr>
        <sz val="11"/>
        <rFont val="方正仿宋_GBK"/>
        <charset val="134"/>
      </rPr>
      <t>、庭院管道约</t>
    </r>
    <r>
      <rPr>
        <sz val="11"/>
        <rFont val="Times New Roman"/>
        <charset val="0"/>
      </rPr>
      <t>8870m</t>
    </r>
    <r>
      <rPr>
        <sz val="11"/>
        <rFont val="方正仿宋_GBK"/>
        <charset val="134"/>
      </rPr>
      <t>，更换立管、户内不锈钢波纹软管、自闭阀、报警器、计量表等配套设施</t>
    </r>
    <r>
      <rPr>
        <sz val="11"/>
        <rFont val="Times New Roman"/>
        <charset val="0"/>
      </rPr>
      <t>9000</t>
    </r>
    <r>
      <rPr>
        <sz val="11"/>
        <rFont val="方正仿宋_GBK"/>
        <charset val="134"/>
      </rPr>
      <t>余套，并完善相关附属设施</t>
    </r>
  </si>
  <si>
    <r>
      <rPr>
        <sz val="11"/>
        <color theme="1"/>
        <rFont val="方正仿宋_GBK"/>
        <charset val="134"/>
      </rPr>
      <t>改造部分燃气调压站、老旧小区连接支线管道、庭院管道，更换部分相关附属设施</t>
    </r>
  </si>
  <si>
    <r>
      <rPr>
        <sz val="11"/>
        <color theme="1"/>
        <rFont val="方正仿宋_GBK"/>
        <charset val="134"/>
      </rPr>
      <t>攀枝花市西区综合行政执法局</t>
    </r>
  </si>
  <si>
    <r>
      <rPr>
        <b/>
        <sz val="11"/>
        <rFont val="方正仿宋_GBK"/>
        <charset val="0"/>
      </rPr>
      <t>攀枝花市西区梅子箐水库灌区</t>
    </r>
    <r>
      <rPr>
        <b/>
        <sz val="11"/>
        <rFont val="Times New Roman"/>
        <charset val="0"/>
      </rPr>
      <t>2023-2025</t>
    </r>
    <r>
      <rPr>
        <b/>
        <sz val="11"/>
        <rFont val="方正仿宋_GBK"/>
        <charset val="0"/>
      </rPr>
      <t>年续建配套与节水改造项目</t>
    </r>
  </si>
  <si>
    <r>
      <rPr>
        <sz val="11"/>
        <rFont val="方正仿宋_GBK"/>
        <charset val="0"/>
      </rPr>
      <t>新建</t>
    </r>
  </si>
  <si>
    <t>2023-2025</t>
  </si>
  <si>
    <r>
      <rPr>
        <sz val="11"/>
        <color theme="1"/>
        <rFont val="方正仿宋_GBK"/>
        <charset val="0"/>
      </rPr>
      <t>主要建设内容包括新建提灌站</t>
    </r>
    <r>
      <rPr>
        <sz val="11"/>
        <color theme="1"/>
        <rFont val="Times New Roman"/>
        <charset val="0"/>
      </rPr>
      <t>4</t>
    </r>
    <r>
      <rPr>
        <sz val="11"/>
        <color theme="1"/>
        <rFont val="方正仿宋_GBK"/>
        <charset val="0"/>
      </rPr>
      <t>座，整治渠道</t>
    </r>
    <r>
      <rPr>
        <sz val="11"/>
        <color theme="1"/>
        <rFont val="Times New Roman"/>
        <charset val="0"/>
      </rPr>
      <t>2</t>
    </r>
    <r>
      <rPr>
        <sz val="11"/>
        <color theme="1"/>
        <rFont val="方正仿宋_GBK"/>
        <charset val="0"/>
      </rPr>
      <t>条，新建水池</t>
    </r>
    <r>
      <rPr>
        <sz val="11"/>
        <color theme="1"/>
        <rFont val="Times New Roman"/>
        <charset val="0"/>
      </rPr>
      <t>17</t>
    </r>
    <r>
      <rPr>
        <sz val="11"/>
        <color theme="1"/>
        <rFont val="方正仿宋_GBK"/>
        <charset val="0"/>
      </rPr>
      <t>座，新建干管</t>
    </r>
    <r>
      <rPr>
        <sz val="11"/>
        <color theme="1"/>
        <rFont val="Times New Roman"/>
        <charset val="0"/>
      </rPr>
      <t>12</t>
    </r>
    <r>
      <rPr>
        <sz val="11"/>
        <color theme="1"/>
        <rFont val="方正仿宋_GBK"/>
        <charset val="0"/>
      </rPr>
      <t>条，新建支管</t>
    </r>
    <r>
      <rPr>
        <sz val="11"/>
        <color theme="1"/>
        <rFont val="Times New Roman"/>
        <charset val="0"/>
      </rPr>
      <t>27</t>
    </r>
    <r>
      <rPr>
        <sz val="11"/>
        <color theme="1"/>
        <rFont val="方正仿宋_GBK"/>
        <charset val="0"/>
      </rPr>
      <t>条，新建灌区信息化管理系统</t>
    </r>
    <r>
      <rPr>
        <sz val="11"/>
        <color theme="1"/>
        <rFont val="Times New Roman"/>
        <charset val="0"/>
      </rPr>
      <t>1</t>
    </r>
    <r>
      <rPr>
        <sz val="11"/>
        <color theme="1"/>
        <rFont val="方正仿宋_GBK"/>
        <charset val="0"/>
      </rPr>
      <t>套</t>
    </r>
  </si>
  <si>
    <r>
      <rPr>
        <sz val="11"/>
        <color theme="1"/>
        <rFont val="方正仿宋_GBK"/>
        <charset val="0"/>
      </rPr>
      <t>完成蓄水池</t>
    </r>
    <r>
      <rPr>
        <sz val="11"/>
        <color theme="1"/>
        <rFont val="Times New Roman"/>
        <charset val="0"/>
      </rPr>
      <t>3</t>
    </r>
    <r>
      <rPr>
        <sz val="11"/>
        <color theme="1"/>
        <rFont val="方正仿宋_GBK"/>
        <charset val="0"/>
      </rPr>
      <t>口，管道安装</t>
    </r>
    <r>
      <rPr>
        <sz val="11"/>
        <color theme="1"/>
        <rFont val="Times New Roman"/>
        <charset val="0"/>
      </rPr>
      <t>3</t>
    </r>
    <r>
      <rPr>
        <sz val="11"/>
        <color theme="1"/>
        <rFont val="方正仿宋_GBK"/>
        <charset val="0"/>
      </rPr>
      <t>公里</t>
    </r>
  </si>
  <si>
    <r>
      <rPr>
        <sz val="11"/>
        <color theme="1"/>
        <rFont val="方正仿宋_GBK"/>
        <charset val="134"/>
      </rPr>
      <t>攀枝花市西区水利局</t>
    </r>
  </si>
  <si>
    <r>
      <rPr>
        <sz val="11"/>
        <rFont val="方正仿宋_GBK"/>
        <charset val="134"/>
      </rPr>
      <t>攀枝花市西区格里坪镇庄上村小型灌区工程</t>
    </r>
  </si>
  <si>
    <t>2024-2025</t>
  </si>
  <si>
    <r>
      <rPr>
        <sz val="11"/>
        <color theme="1"/>
        <rFont val="方正仿宋_GBK"/>
        <charset val="0"/>
      </rPr>
      <t>新建太阳能提灌站</t>
    </r>
    <r>
      <rPr>
        <sz val="11"/>
        <color theme="1"/>
        <rFont val="Times New Roman"/>
        <charset val="0"/>
      </rPr>
      <t>2</t>
    </r>
    <r>
      <rPr>
        <sz val="11"/>
        <color theme="1"/>
        <rFont val="方正仿宋_GBK"/>
        <charset val="0"/>
      </rPr>
      <t>座，改造提灌站</t>
    </r>
    <r>
      <rPr>
        <sz val="11"/>
        <color theme="1"/>
        <rFont val="Times New Roman"/>
        <charset val="0"/>
      </rPr>
      <t>1</t>
    </r>
    <r>
      <rPr>
        <sz val="11"/>
        <color theme="1"/>
        <rFont val="方正仿宋_GBK"/>
        <charset val="0"/>
      </rPr>
      <t>座；整治山坪塘</t>
    </r>
    <r>
      <rPr>
        <sz val="11"/>
        <color theme="1"/>
        <rFont val="Times New Roman"/>
        <charset val="0"/>
      </rPr>
      <t>2</t>
    </r>
    <r>
      <rPr>
        <sz val="11"/>
        <color theme="1"/>
        <rFont val="方正仿宋_GBK"/>
        <charset val="0"/>
      </rPr>
      <t>处，新建水池</t>
    </r>
    <r>
      <rPr>
        <sz val="11"/>
        <color theme="1"/>
        <rFont val="Times New Roman"/>
        <charset val="0"/>
      </rPr>
      <t>3</t>
    </r>
    <r>
      <rPr>
        <sz val="11"/>
        <color theme="1"/>
        <rFont val="方正仿宋_GBK"/>
        <charset val="0"/>
      </rPr>
      <t>座；新建干管</t>
    </r>
    <r>
      <rPr>
        <sz val="11"/>
        <color theme="1"/>
        <rFont val="Times New Roman"/>
        <charset val="0"/>
      </rPr>
      <t>5</t>
    </r>
    <r>
      <rPr>
        <sz val="11"/>
        <color theme="1"/>
        <rFont val="方正仿宋_GBK"/>
        <charset val="0"/>
      </rPr>
      <t>条，新建支管</t>
    </r>
    <r>
      <rPr>
        <sz val="11"/>
        <color theme="1"/>
        <rFont val="Times New Roman"/>
        <charset val="0"/>
      </rPr>
      <t>15</t>
    </r>
    <r>
      <rPr>
        <sz val="11"/>
        <color theme="1"/>
        <rFont val="方正仿宋_GBK"/>
        <charset val="0"/>
      </rPr>
      <t>条；新建管护连接道路，新建灌区信息化管理系统</t>
    </r>
    <r>
      <rPr>
        <sz val="11"/>
        <color theme="1"/>
        <rFont val="Times New Roman"/>
        <charset val="0"/>
      </rPr>
      <t>1</t>
    </r>
    <r>
      <rPr>
        <sz val="11"/>
        <color theme="1"/>
        <rFont val="方正仿宋_GBK"/>
        <charset val="0"/>
      </rPr>
      <t>套。</t>
    </r>
  </si>
  <si>
    <r>
      <rPr>
        <sz val="11"/>
        <color theme="1"/>
        <rFont val="方正仿宋_GBK"/>
        <charset val="134"/>
      </rPr>
      <t>完成项目申报。</t>
    </r>
  </si>
  <si>
    <r>
      <rPr>
        <b/>
        <sz val="11"/>
        <rFont val="方正仿宋_GBK"/>
        <charset val="134"/>
      </rPr>
      <t>合</t>
    </r>
    <r>
      <rPr>
        <b/>
        <sz val="11"/>
        <rFont val="Times New Roman"/>
        <charset val="0"/>
      </rPr>
      <t xml:space="preserve">  </t>
    </r>
    <r>
      <rPr>
        <b/>
        <sz val="11"/>
        <rFont val="方正仿宋_GBK"/>
        <charset val="134"/>
      </rPr>
      <t>计</t>
    </r>
  </si>
  <si>
    <t>注：上述项目资金来源包含上级资金、区级资金和自筹资金。</t>
  </si>
  <si>
    <r>
      <rPr>
        <sz val="12"/>
        <color rgb="FF000000"/>
        <rFont val="方正黑体_GBK"/>
        <charset val="134"/>
      </rPr>
      <t>表</t>
    </r>
    <r>
      <rPr>
        <sz val="12"/>
        <color indexed="8"/>
        <rFont val="Times New Roman"/>
        <charset val="0"/>
      </rPr>
      <t>52</t>
    </r>
  </si>
  <si>
    <r>
      <rPr>
        <b/>
        <sz val="16"/>
        <rFont val="Times New Roman"/>
        <charset val="0"/>
      </rPr>
      <t>2024</t>
    </r>
    <r>
      <rPr>
        <b/>
        <sz val="16"/>
        <rFont val="仿宋_GB2312"/>
        <charset val="0"/>
      </rPr>
      <t>年攀枝花市西区政府性基金预算收入预算表</t>
    </r>
  </si>
  <si>
    <r>
      <rPr>
        <sz val="11"/>
        <rFont val="仿宋_GB2312"/>
        <charset val="134"/>
      </rPr>
      <t>一、农网还贷资金收入</t>
    </r>
  </si>
  <si>
    <r>
      <rPr>
        <sz val="11"/>
        <rFont val="仿宋_GB2312"/>
        <charset val="134"/>
      </rPr>
      <t>二、港口建设费收入</t>
    </r>
  </si>
  <si>
    <r>
      <rPr>
        <sz val="11"/>
        <rFont val="仿宋_GB2312"/>
        <charset val="134"/>
      </rPr>
      <t>三、新型墙体材料专项基金收入</t>
    </r>
  </si>
  <si>
    <r>
      <rPr>
        <sz val="11"/>
        <rFont val="仿宋_GB2312"/>
        <charset val="134"/>
      </rPr>
      <t>四、国家电影事业发展专项资金收入</t>
    </r>
  </si>
  <si>
    <r>
      <rPr>
        <sz val="11"/>
        <rFont val="仿宋_GB2312"/>
        <charset val="134"/>
      </rPr>
      <t>五、城市公用事业附加收入</t>
    </r>
  </si>
  <si>
    <r>
      <rPr>
        <sz val="11"/>
        <rFont val="仿宋_GB2312"/>
        <charset val="134"/>
      </rPr>
      <t>六、国有土地收益基金收入</t>
    </r>
  </si>
  <si>
    <r>
      <rPr>
        <sz val="11"/>
        <rFont val="仿宋_GB2312"/>
        <charset val="134"/>
      </rPr>
      <t>七、农业土地开发资金收入</t>
    </r>
  </si>
  <si>
    <r>
      <rPr>
        <sz val="11"/>
        <rFont val="仿宋_GB2312"/>
        <charset val="134"/>
      </rPr>
      <t>八、国有土地使用权出让收入</t>
    </r>
  </si>
  <si>
    <r>
      <rPr>
        <sz val="11"/>
        <rFont val="仿宋_GB2312"/>
        <charset val="134"/>
      </rPr>
      <t>九、大中型水库库区基金收入</t>
    </r>
  </si>
  <si>
    <r>
      <rPr>
        <sz val="11"/>
        <rFont val="仿宋_GB2312"/>
        <charset val="134"/>
      </rPr>
      <t>十、彩票公益金收入</t>
    </r>
  </si>
  <si>
    <r>
      <rPr>
        <sz val="11"/>
        <rFont val="仿宋_GB2312"/>
        <charset val="134"/>
      </rPr>
      <t>十一、城市基础设施配套费收入</t>
    </r>
  </si>
  <si>
    <r>
      <rPr>
        <sz val="11"/>
        <rFont val="仿宋_GB2312"/>
        <charset val="134"/>
      </rPr>
      <t>十二、小型水库移民扶助基金收入</t>
    </r>
  </si>
  <si>
    <r>
      <rPr>
        <sz val="11"/>
        <rFont val="仿宋_GB2312"/>
        <charset val="134"/>
      </rPr>
      <t>十三、国家重大水利工程建设基金收入</t>
    </r>
  </si>
  <si>
    <r>
      <rPr>
        <sz val="11"/>
        <rFont val="仿宋_GB2312"/>
        <charset val="134"/>
      </rPr>
      <t>十四、车辆通行费</t>
    </r>
  </si>
  <si>
    <r>
      <rPr>
        <sz val="11"/>
        <rFont val="仿宋_GB2312"/>
        <charset val="134"/>
      </rPr>
      <t>十五、污水处理费收入</t>
    </r>
  </si>
  <si>
    <r>
      <rPr>
        <sz val="11"/>
        <rFont val="仿宋_GB2312"/>
        <charset val="134"/>
      </rPr>
      <t>十六、彩票发行机构和彩票销售机构的业务费用</t>
    </r>
  </si>
  <si>
    <r>
      <rPr>
        <sz val="11"/>
        <rFont val="仿宋_GB2312"/>
        <charset val="134"/>
      </rPr>
      <t>十七、其他政府性基金收入</t>
    </r>
  </si>
  <si>
    <r>
      <rPr>
        <b/>
        <sz val="11"/>
        <rFont val="仿宋_GB2312"/>
        <charset val="134"/>
      </rPr>
      <t>政府性基金收入合计</t>
    </r>
  </si>
  <si>
    <r>
      <rPr>
        <sz val="12"/>
        <color rgb="FF000000"/>
        <rFont val="方正黑体_GBK"/>
        <charset val="134"/>
      </rPr>
      <t>表</t>
    </r>
    <r>
      <rPr>
        <sz val="12"/>
        <color indexed="8"/>
        <rFont val="Times New Roman"/>
        <charset val="0"/>
      </rPr>
      <t>53</t>
    </r>
  </si>
  <si>
    <r>
      <rPr>
        <b/>
        <sz val="16"/>
        <rFont val="Times New Roman"/>
        <charset val="0"/>
      </rPr>
      <t>2024</t>
    </r>
    <r>
      <rPr>
        <b/>
        <sz val="16"/>
        <rFont val="宋体"/>
        <charset val="0"/>
      </rPr>
      <t>年攀枝花市西区政府性基金预算支出预算表</t>
    </r>
  </si>
  <si>
    <r>
      <rPr>
        <b/>
        <sz val="11"/>
        <rFont val="仿宋_GB2312"/>
        <charset val="134"/>
      </rPr>
      <t xml:space="preserve">       </t>
    </r>
    <r>
      <rPr>
        <sz val="11"/>
        <rFont val="仿宋_GB2312"/>
        <charset val="134"/>
      </rPr>
      <t>基础设施建设和经济发展</t>
    </r>
  </si>
  <si>
    <r>
      <rPr>
        <sz val="12"/>
        <color rgb="FF000000"/>
        <rFont val="方正黑体_GBK"/>
        <charset val="134"/>
      </rPr>
      <t>表</t>
    </r>
    <r>
      <rPr>
        <sz val="12"/>
        <color indexed="8"/>
        <rFont val="Times New Roman"/>
        <charset val="0"/>
      </rPr>
      <t>54</t>
    </r>
  </si>
  <si>
    <r>
      <rPr>
        <b/>
        <sz val="16"/>
        <rFont val="Times New Roman"/>
        <charset val="0"/>
      </rPr>
      <t>2024</t>
    </r>
    <r>
      <rPr>
        <b/>
        <sz val="16"/>
        <rFont val="仿宋_GB2312"/>
        <charset val="0"/>
      </rPr>
      <t>年攀枝花市西区政府性基金预算收支平衡表</t>
    </r>
  </si>
  <si>
    <t>政府性基金收入</t>
  </si>
  <si>
    <t>政府性基金支出</t>
  </si>
  <si>
    <t>转移性收入</t>
  </si>
  <si>
    <t>转移性支出</t>
  </si>
  <si>
    <t>上解上级支出</t>
  </si>
  <si>
    <t>调入资金</t>
  </si>
  <si>
    <t>调出资金</t>
  </si>
  <si>
    <t>地方政府债务收入</t>
  </si>
  <si>
    <t>地方政府债务还本支出</t>
  </si>
  <si>
    <t>上年结转收入</t>
  </si>
  <si>
    <t>支出总计</t>
  </si>
  <si>
    <r>
      <rPr>
        <sz val="12"/>
        <color rgb="FF000000"/>
        <rFont val="方正黑体_GBK"/>
        <charset val="134"/>
      </rPr>
      <t>表</t>
    </r>
    <r>
      <rPr>
        <sz val="12"/>
        <color rgb="FF000000"/>
        <rFont val="Times New Roman"/>
        <charset val="134"/>
      </rPr>
      <t>55</t>
    </r>
  </si>
  <si>
    <r>
      <rPr>
        <b/>
        <sz val="16"/>
        <rFont val="Times New Roman"/>
        <charset val="0"/>
      </rPr>
      <t>2024</t>
    </r>
    <r>
      <rPr>
        <b/>
        <sz val="16"/>
        <rFont val="仿宋_GB2312"/>
        <charset val="0"/>
      </rPr>
      <t>年攀枝花市西区区级政府性基金预算收入预算表</t>
    </r>
  </si>
  <si>
    <r>
      <rPr>
        <sz val="12"/>
        <color rgb="FF000000"/>
        <rFont val="方正黑体_GBK"/>
        <charset val="134"/>
      </rPr>
      <t>表</t>
    </r>
    <r>
      <rPr>
        <sz val="12"/>
        <color rgb="FF000000"/>
        <rFont val="Times New Roman"/>
        <charset val="134"/>
      </rPr>
      <t>56</t>
    </r>
  </si>
  <si>
    <r>
      <rPr>
        <sz val="12"/>
        <color rgb="FF000000"/>
        <rFont val="方正黑体_GBK"/>
        <charset val="134"/>
      </rPr>
      <t>表</t>
    </r>
    <r>
      <rPr>
        <sz val="12"/>
        <color rgb="FF000000"/>
        <rFont val="Times New Roman"/>
        <charset val="134"/>
      </rPr>
      <t>57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</si>
  <si>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58</t>
    </r>
  </si>
  <si>
    <r>
      <rPr>
        <sz val="16"/>
        <rFont val="Times New Roman"/>
        <charset val="0"/>
      </rPr>
      <t>2024</t>
    </r>
    <r>
      <rPr>
        <sz val="16"/>
        <rFont val="方正小标宋_GBK"/>
        <charset val="0"/>
      </rPr>
      <t>年上级对攀枝花市西区政府性基金转移支付补助预算表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</si>
  <si>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一、国家电影事业发展专项资金收入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</si>
  <si>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二、大中型水库移民后期扶持基金收入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</si>
  <si>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三、小型水库移民扶助基金收入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</si>
  <si>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四、国有土地使用权出让收入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</si>
  <si>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五、城市公用事业附加收入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</si>
  <si>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六、国有土地收益基金收入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</si>
  <si>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七、农业土地开发资金收入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</si>
  <si>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八、新增建设用地土地有偿使用费收入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</si>
  <si>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九、城市基础设施配套费收入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</si>
  <si>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十、污水处理费收入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</si>
  <si>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十一、大中型水库库区基金收入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</si>
  <si>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十二、国家重大水利工程建设基金收入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</si>
  <si>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十三、车辆通行费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</si>
  <si>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十四、港口建设费收入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</si>
  <si>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十五、民航发展基金收入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</si>
  <si>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十六、新型墙体材料专项基金收入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</si>
  <si>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十七、农网还贷资金收入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</si>
  <si>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十八、旅游发展基金收入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</si>
  <si>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十九、其他政府性基金收入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</si>
  <si>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二十、彩票发行机构和彩票销售机构的业务费用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</si>
  <si>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二十一、彩票公益金收入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</si>
  <si>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二十二、抗疫特别国债收入</t>
    </r>
  </si>
  <si>
    <r>
      <rPr>
        <sz val="11"/>
        <rFont val="方正仿宋_GBK"/>
        <charset val="134"/>
      </rPr>
      <t>注：此表无数据。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</si>
  <si>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59</t>
    </r>
  </si>
  <si>
    <r>
      <rPr>
        <sz val="16"/>
        <rFont val="Times New Roman"/>
        <charset val="0"/>
      </rPr>
      <t>2024</t>
    </r>
    <r>
      <rPr>
        <sz val="16"/>
        <rFont val="方正小标宋_GBK"/>
        <charset val="0"/>
      </rPr>
      <t>年上级对攀枝花市西区政府性基金转移支付补助预算表（分项目、分地区）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</si>
  <si>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基层组织活动和公共服务运行经费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</si>
  <si>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少数民族发展资金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</si>
  <si>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矿区困难群体社会救助联动机制专项经费补助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</si>
  <si>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优抚对象价格临时补贴补助资金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</si>
  <si>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基本公共卫生服务项目补助资金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</si>
  <si>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医疗救助补助资金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</si>
  <si>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村卫生室政补助资金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</si>
  <si>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基本药物制度补助资金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</si>
  <si>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大中型水库移民后期扶持资金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</si>
  <si>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居家和社区养老服务改革试点补助资金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</si>
  <si>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困难群众价格临时补贴补助资金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</si>
  <si>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财政残疾人事业发展补助资金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</si>
  <si>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国家登山健身步道维护补助经费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</si>
  <si>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退役安置补助资金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</si>
  <si>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福彩圆梦</t>
    </r>
    <r>
      <rPr>
        <sz val="11"/>
        <rFont val="Times New Roman"/>
        <charset val="0"/>
      </rPr>
      <t>.</t>
    </r>
    <r>
      <rPr>
        <sz val="11"/>
        <rFont val="方正仿宋_GBK"/>
        <charset val="134"/>
      </rPr>
      <t>孤儿助学工程资金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</si>
  <si>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体育彩票助学金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</si>
  <si>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乡村学校少年宫项目资金</t>
    </r>
  </si>
  <si>
    <t>表60</t>
  </si>
  <si>
    <r>
      <rPr>
        <sz val="16"/>
        <rFont val="Times New Roman"/>
        <charset val="0"/>
      </rPr>
      <t>2024</t>
    </r>
    <r>
      <rPr>
        <sz val="16"/>
        <rFont val="方正小标宋_GBK"/>
        <charset val="0"/>
      </rPr>
      <t>年攀枝花市西区国有资本经营预算收入预算表</t>
    </r>
  </si>
  <si>
    <r>
      <rPr>
        <sz val="11"/>
        <rFont val="方正黑体_GBK"/>
        <charset val="134"/>
      </rPr>
      <t>预</t>
    </r>
    <r>
      <rPr>
        <sz val="11"/>
        <rFont val="Times New Roman"/>
        <charset val="0"/>
      </rPr>
      <t xml:space="preserve">  </t>
    </r>
    <r>
      <rPr>
        <sz val="11"/>
        <rFont val="方正黑体_GBK"/>
        <charset val="134"/>
      </rPr>
      <t>算</t>
    </r>
    <r>
      <rPr>
        <sz val="11"/>
        <rFont val="Times New Roman"/>
        <charset val="0"/>
      </rPr>
      <t xml:space="preserve">  </t>
    </r>
    <r>
      <rPr>
        <sz val="11"/>
        <rFont val="方正黑体_GBK"/>
        <charset val="134"/>
      </rPr>
      <t>科</t>
    </r>
    <r>
      <rPr>
        <sz val="11"/>
        <rFont val="Times New Roman"/>
        <charset val="0"/>
      </rPr>
      <t xml:space="preserve">  </t>
    </r>
    <r>
      <rPr>
        <sz val="11"/>
        <rFont val="方正黑体_GBK"/>
        <charset val="134"/>
      </rPr>
      <t>目</t>
    </r>
  </si>
  <si>
    <t>2023年执行数</t>
  </si>
  <si>
    <t>2024年预算数</t>
  </si>
  <si>
    <t>为上年执行</t>
  </si>
  <si>
    <r>
      <rPr>
        <b/>
        <sz val="11"/>
        <rFont val="方正仿宋_GBK"/>
        <charset val="134"/>
      </rPr>
      <t>一、利润收入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</si>
  <si>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石油石化企业利润收入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</si>
  <si>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电力企业利润收入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</si>
  <si>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运输企业利润收入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</si>
  <si>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电子企业利润收入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</si>
  <si>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机械企业利润收入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</si>
  <si>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投资服务企业利润收入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</si>
  <si>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贸易企业利润收入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</si>
  <si>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建筑施工企业利润收入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</si>
  <si>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房地产企业利润收入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</si>
  <si>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建材企业利润收入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</si>
  <si>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农林牧渔企业利润收入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</si>
  <si>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转制科研院所利润收入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</si>
  <si>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地质勘查企业利润收入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</si>
  <si>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教育文化广播企业利润收入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</si>
  <si>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机关社团所属企业利润收入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</si>
  <si>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</t>
    </r>
    <r>
      <rPr>
        <sz val="11"/>
        <rFont val="方正仿宋_GBK"/>
        <charset val="134"/>
      </rPr>
      <t>金融企业利润收入（国资预算）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</si>
  <si>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其他国有资本经营预算企业利润收入</t>
    </r>
  </si>
  <si>
    <r>
      <rPr>
        <b/>
        <sz val="11"/>
        <rFont val="方正仿宋_GBK"/>
        <charset val="134"/>
      </rPr>
      <t>二、股利、股息收入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</si>
  <si>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国有控股公司股利、股息收入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</si>
  <si>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国有参股公司股利、股息收入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</si>
  <si>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金融企业股利、股息收入（国资预算）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</si>
  <si>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其他国有资本经营预算企业股利、股息收入</t>
    </r>
  </si>
  <si>
    <r>
      <rPr>
        <b/>
        <sz val="11"/>
        <rFont val="方正仿宋_GBK"/>
        <charset val="134"/>
      </rPr>
      <t>三、产权转让收入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</si>
  <si>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国有股权、股份转让收入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</si>
  <si>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国有独资企业产权转让收入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</si>
  <si>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其他国有资本经营预算企业产权转让收入</t>
    </r>
  </si>
  <si>
    <r>
      <rPr>
        <b/>
        <sz val="11"/>
        <rFont val="方正仿宋_GBK"/>
        <charset val="134"/>
      </rPr>
      <t>四、清算收入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</si>
  <si>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国有股权、股份清算收入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</si>
  <si>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国有独资企业清算收入</t>
    </r>
  </si>
  <si>
    <r>
      <rPr>
        <b/>
        <sz val="11"/>
        <rFont val="方正仿宋_GBK"/>
        <charset val="134"/>
      </rPr>
      <t>五、其他收入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</si>
  <si>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其他国有资本经营预算收入</t>
    </r>
  </si>
  <si>
    <r>
      <rPr>
        <b/>
        <sz val="11"/>
        <rFont val="方正仿宋_GBK"/>
        <charset val="134"/>
      </rPr>
      <t>国有资本经营收入合计</t>
    </r>
  </si>
  <si>
    <t>表61</t>
  </si>
  <si>
    <r>
      <rPr>
        <sz val="16"/>
        <rFont val="Times New Roman"/>
        <charset val="0"/>
      </rPr>
      <t>2024</t>
    </r>
    <r>
      <rPr>
        <sz val="16"/>
        <rFont val="方正小标宋_GBK"/>
        <charset val="0"/>
      </rPr>
      <t>年攀枝花市西区国有资本经营预算支出预算表</t>
    </r>
  </si>
  <si>
    <t>一、国有资本经营预算支出</t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</si>
  <si>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（一）解决历史遗留问题及改革成本支出</t>
    </r>
  </si>
  <si>
    <r>
      <rPr>
        <sz val="11"/>
        <rFont val="Times New Roman"/>
        <charset val="0"/>
      </rPr>
      <t xml:space="preserve">          </t>
    </r>
    <r>
      <rPr>
        <sz val="11"/>
        <color indexed="8"/>
        <rFont val="方正仿宋_GBK"/>
        <charset val="134"/>
      </rPr>
      <t>其中：</t>
    </r>
    <r>
      <rPr>
        <sz val="11"/>
        <color indexed="8"/>
        <rFont val="Times New Roman"/>
        <charset val="0"/>
      </rPr>
      <t>“</t>
    </r>
    <r>
      <rPr>
        <sz val="11"/>
        <color indexed="8"/>
        <rFont val="方正仿宋_GBK"/>
        <charset val="134"/>
      </rPr>
      <t>三供一业</t>
    </r>
    <r>
      <rPr>
        <sz val="11"/>
        <color indexed="8"/>
        <rFont val="Times New Roman"/>
        <charset val="0"/>
      </rPr>
      <t>”</t>
    </r>
    <r>
      <rPr>
        <sz val="11"/>
        <color indexed="8"/>
        <rFont val="方正仿宋_GBK"/>
        <charset val="134"/>
      </rPr>
      <t>移交补助支出</t>
    </r>
  </si>
  <si>
    <r>
      <rPr>
        <sz val="11"/>
        <rFont val="Times New Roman"/>
        <charset val="0"/>
      </rPr>
      <t xml:space="preserve"> </t>
    </r>
    <r>
      <rPr>
        <sz val="11"/>
        <color rgb="FF000000"/>
        <rFont val="Times New Roman"/>
        <charset val="0"/>
      </rPr>
      <t xml:space="preserve">               </t>
    </r>
    <r>
      <rPr>
        <sz val="11"/>
        <color indexed="8"/>
        <rFont val="方正仿宋_GBK"/>
        <charset val="134"/>
      </rPr>
      <t>国有企业办职教幼教补助支出</t>
    </r>
  </si>
  <si>
    <r>
      <rPr>
        <sz val="11"/>
        <rFont val="Times New Roman"/>
        <charset val="0"/>
      </rPr>
      <t xml:space="preserve">                </t>
    </r>
    <r>
      <rPr>
        <sz val="11"/>
        <rFont val="方正仿宋_GBK"/>
        <charset val="134"/>
      </rPr>
      <t>国有企业办公共服务机构移交补助支出</t>
    </r>
  </si>
  <si>
    <r>
      <rPr>
        <sz val="11"/>
        <rFont val="Times New Roman"/>
        <charset val="0"/>
      </rPr>
      <t xml:space="preserve">              </t>
    </r>
    <r>
      <rPr>
        <sz val="11"/>
        <color indexed="8"/>
        <rFont val="Times New Roman"/>
        <charset val="0"/>
      </rPr>
      <t xml:space="preserve">  </t>
    </r>
    <r>
      <rPr>
        <sz val="11"/>
        <rFont val="方正仿宋_GBK"/>
        <charset val="134"/>
      </rPr>
      <t>国有企业退休人员社会化管理补助支出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</si>
  <si>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          </t>
    </r>
    <r>
      <rPr>
        <sz val="11"/>
        <color indexed="8"/>
        <rFont val="方正仿宋_GBK"/>
        <charset val="134"/>
      </rPr>
      <t>国有企业改革成本支出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</si>
  <si>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          </t>
    </r>
    <r>
      <rPr>
        <sz val="11"/>
        <color indexed="8"/>
        <rFont val="方正仿宋_GBK"/>
        <charset val="134"/>
      </rPr>
      <t>其他解决历史遗留问题及改革成本支出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</si>
  <si>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（二）国有企业资本金注入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</si>
  <si>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    </t>
    </r>
    <r>
      <rPr>
        <sz val="11"/>
        <color indexed="8"/>
        <rFont val="方正仿宋_GBK"/>
        <charset val="134"/>
      </rPr>
      <t>其中：国有经济结构调整支出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</si>
  <si>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          </t>
    </r>
    <r>
      <rPr>
        <sz val="11"/>
        <color indexed="8"/>
        <rFont val="方正仿宋_GBK"/>
        <charset val="134"/>
      </rPr>
      <t>公益性设施投资支出</t>
    </r>
  </si>
  <si>
    <r>
      <rPr>
        <sz val="11"/>
        <rFont val="Times New Roman"/>
        <charset val="0"/>
      </rPr>
      <t xml:space="preserve">              </t>
    </r>
    <r>
      <rPr>
        <sz val="11"/>
        <color indexed="8"/>
        <rFont val="Times New Roman"/>
        <charset val="0"/>
      </rPr>
      <t xml:space="preserve">  </t>
    </r>
    <r>
      <rPr>
        <sz val="11"/>
        <rFont val="方正仿宋_GBK"/>
        <charset val="134"/>
      </rPr>
      <t>前瞻性战略性产业发展支出</t>
    </r>
  </si>
  <si>
    <r>
      <rPr>
        <sz val="11"/>
        <rFont val="Times New Roman"/>
        <charset val="0"/>
      </rPr>
      <t xml:space="preserve">              </t>
    </r>
    <r>
      <rPr>
        <sz val="11"/>
        <color indexed="8"/>
        <rFont val="Times New Roman"/>
        <charset val="0"/>
      </rPr>
      <t xml:space="preserve">  </t>
    </r>
    <r>
      <rPr>
        <sz val="11"/>
        <rFont val="方正仿宋_GBK"/>
        <charset val="134"/>
      </rPr>
      <t>生态环境保护支出</t>
    </r>
  </si>
  <si>
    <r>
      <rPr>
        <sz val="11"/>
        <rFont val="Times New Roman"/>
        <charset val="0"/>
      </rPr>
      <t xml:space="preserve">              </t>
    </r>
    <r>
      <rPr>
        <sz val="11"/>
        <color indexed="8"/>
        <rFont val="Times New Roman"/>
        <charset val="0"/>
      </rPr>
      <t xml:space="preserve">  </t>
    </r>
    <r>
      <rPr>
        <sz val="11"/>
        <rFont val="方正仿宋_GBK"/>
        <charset val="134"/>
      </rPr>
      <t>支持科技进步支出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</si>
  <si>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          </t>
    </r>
    <r>
      <rPr>
        <sz val="11"/>
        <color indexed="8"/>
        <rFont val="方正仿宋_GBK"/>
        <charset val="134"/>
      </rPr>
      <t>对外投资合作支出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</si>
  <si>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          </t>
    </r>
    <r>
      <rPr>
        <sz val="11"/>
        <color indexed="8"/>
        <rFont val="方正仿宋_GBK"/>
        <charset val="134"/>
      </rPr>
      <t>其他国有企业资本金注入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</si>
  <si>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（三）国有企业政策性补贴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</si>
  <si>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    </t>
    </r>
    <r>
      <rPr>
        <sz val="11"/>
        <color indexed="8"/>
        <rFont val="方正仿宋_GBK"/>
        <charset val="134"/>
      </rPr>
      <t>其中：国有企业政策性补贴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</si>
  <si>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（四）金融国有资本经营预算支出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</si>
  <si>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    </t>
    </r>
    <r>
      <rPr>
        <sz val="11"/>
        <color indexed="8"/>
        <rFont val="方正仿宋_GBK"/>
        <charset val="134"/>
      </rPr>
      <t>其中：其他金融国有资本经营预算支出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</si>
  <si>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（五）其他国有资本经营预算支出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</si>
  <si>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    </t>
    </r>
    <r>
      <rPr>
        <sz val="11"/>
        <color indexed="8"/>
        <rFont val="方正仿宋_GBK"/>
        <charset val="134"/>
      </rPr>
      <t>其中：其他国有资本经营预算支出</t>
    </r>
  </si>
  <si>
    <r>
      <rPr>
        <b/>
        <sz val="11"/>
        <rFont val="方正仿宋_GBK"/>
        <charset val="134"/>
      </rPr>
      <t>二、转移性支出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</si>
  <si>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（一）调出资金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</si>
  <si>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其中：国有资本经营预算调出资金</t>
    </r>
  </si>
  <si>
    <r>
      <rPr>
        <b/>
        <sz val="11"/>
        <rFont val="方正仿宋_GBK"/>
        <charset val="134"/>
      </rPr>
      <t>国有资本经营预算支出总计</t>
    </r>
  </si>
  <si>
    <t>表62</t>
  </si>
  <si>
    <r>
      <rPr>
        <sz val="16"/>
        <rFont val="Times New Roman"/>
        <charset val="0"/>
      </rPr>
      <t>2024</t>
    </r>
    <r>
      <rPr>
        <sz val="16"/>
        <rFont val="方正小标宋_GBK"/>
        <charset val="0"/>
      </rPr>
      <t>年攀枝花市西区国有资本经营预算收支预算平衡表</t>
    </r>
  </si>
  <si>
    <t>国有资本经营预算收入</t>
  </si>
  <si>
    <r>
      <rPr>
        <b/>
        <sz val="11"/>
        <rFont val="方正仿宋_GBK"/>
        <charset val="134"/>
      </rPr>
      <t>国有资本经营预算支出</t>
    </r>
  </si>
  <si>
    <r>
      <rPr>
        <sz val="11"/>
        <rFont val="Times New Roman"/>
        <charset val="0"/>
      </rPr>
      <t xml:space="preserve">  </t>
    </r>
    <r>
      <rPr>
        <sz val="11"/>
        <rFont val="方正仿宋_GBK"/>
        <charset val="134"/>
      </rPr>
      <t>上级补助收入</t>
    </r>
  </si>
  <si>
    <r>
      <rPr>
        <sz val="11"/>
        <rFont val="Times New Roman"/>
        <charset val="0"/>
      </rPr>
      <t xml:space="preserve">  </t>
    </r>
    <r>
      <rPr>
        <sz val="11"/>
        <rFont val="方正仿宋_GBK"/>
        <charset val="134"/>
      </rPr>
      <t>调出资金</t>
    </r>
  </si>
  <si>
    <r>
      <rPr>
        <sz val="11"/>
        <rFont val="Times New Roman"/>
        <charset val="0"/>
      </rPr>
      <t xml:space="preserve">  </t>
    </r>
    <r>
      <rPr>
        <sz val="11"/>
        <rFont val="方正仿宋_GBK"/>
        <charset val="134"/>
      </rPr>
      <t>上年结余收入</t>
    </r>
  </si>
  <si>
    <t>表63</t>
  </si>
  <si>
    <r>
      <rPr>
        <sz val="16"/>
        <rFont val="Times New Roman"/>
        <charset val="0"/>
      </rPr>
      <t>2024</t>
    </r>
    <r>
      <rPr>
        <sz val="16"/>
        <rFont val="方正小标宋_GBK"/>
        <charset val="0"/>
      </rPr>
      <t>年攀枝花市西区区级国有资本经营预算收入预算表</t>
    </r>
  </si>
  <si>
    <t>表64</t>
  </si>
  <si>
    <r>
      <rPr>
        <sz val="16"/>
        <rFont val="Times New Roman"/>
        <charset val="0"/>
      </rPr>
      <t>2024</t>
    </r>
    <r>
      <rPr>
        <sz val="16"/>
        <rFont val="方正小标宋_GBK"/>
        <charset val="0"/>
      </rPr>
      <t>年攀枝花市西区区级国有资本经营预算支出预算表</t>
    </r>
  </si>
  <si>
    <t>表65</t>
  </si>
  <si>
    <r>
      <rPr>
        <sz val="16"/>
        <rFont val="Times New Roman"/>
        <charset val="0"/>
      </rPr>
      <t>2024</t>
    </r>
    <r>
      <rPr>
        <sz val="16"/>
        <rFont val="方正小标宋_GBK"/>
        <charset val="0"/>
      </rPr>
      <t>年攀枝花市西区区级国有资本经营预算收支预算平衡表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</si>
  <si>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66</t>
    </r>
  </si>
  <si>
    <r>
      <rPr>
        <sz val="16"/>
        <rFont val="Times New Roman"/>
        <charset val="0"/>
      </rPr>
      <t>2024</t>
    </r>
    <r>
      <rPr>
        <sz val="16"/>
        <rFont val="方正小标宋_GBK"/>
        <charset val="0"/>
      </rPr>
      <t>年攀枝花市西区对下国有资本经营预算转移支付预算表</t>
    </r>
  </si>
  <si>
    <r>
      <rPr>
        <sz val="12"/>
        <rFont val="方正仿宋_GBK"/>
        <charset val="134"/>
      </rPr>
      <t>单位：万元</t>
    </r>
  </si>
  <si>
    <r>
      <rPr>
        <sz val="11"/>
        <rFont val="方正黑体_GBK"/>
        <charset val="134"/>
      </rPr>
      <t>执行数</t>
    </r>
  </si>
  <si>
    <r>
      <rPr>
        <sz val="11"/>
        <rFont val="方正黑体_GBK"/>
        <charset val="134"/>
      </rPr>
      <t>为上年</t>
    </r>
    <r>
      <rPr>
        <sz val="11"/>
        <rFont val="Times New Roman"/>
        <charset val="0"/>
      </rPr>
      <t xml:space="preserve">
</t>
    </r>
    <r>
      <rPr>
        <sz val="11"/>
        <rFont val="方正黑体_GBK"/>
        <charset val="134"/>
      </rPr>
      <t>执行数</t>
    </r>
  </si>
  <si>
    <r>
      <rPr>
        <sz val="11"/>
        <rFont val="Times New Roman"/>
        <charset val="0"/>
      </rPr>
      <t xml:space="preserve">        </t>
    </r>
    <r>
      <rPr>
        <sz val="11"/>
        <rFont val="方正仿宋_GBK"/>
        <charset val="134"/>
      </rPr>
      <t>厂办大集体改革支出</t>
    </r>
    <r>
      <rPr>
        <sz val="11"/>
        <rFont val="Times New Roman"/>
        <charset val="0"/>
      </rPr>
      <t xml:space="preserve"> </t>
    </r>
  </si>
  <si>
    <r>
      <rPr>
        <sz val="11"/>
        <rFont val="Times New Roman"/>
        <charset val="0"/>
      </rPr>
      <t xml:space="preserve"> “</t>
    </r>
    <r>
      <rPr>
        <sz val="11"/>
        <rFont val="方正仿宋_GBK"/>
        <charset val="134"/>
      </rPr>
      <t>三供一业</t>
    </r>
    <r>
      <rPr>
        <sz val="11"/>
        <rFont val="Times New Roman"/>
        <charset val="0"/>
      </rPr>
      <t>”</t>
    </r>
    <r>
      <rPr>
        <sz val="11"/>
        <rFont val="方正仿宋_GBK"/>
        <charset val="134"/>
      </rPr>
      <t>移交补助支出</t>
    </r>
  </si>
  <si>
    <r>
      <rPr>
        <sz val="11"/>
        <rFont val="Times New Roman"/>
        <charset val="0"/>
      </rPr>
      <t xml:space="preserve"> </t>
    </r>
    <r>
      <rPr>
        <sz val="11"/>
        <rFont val="方正仿宋_GBK"/>
        <charset val="134"/>
      </rPr>
      <t>国有企业办职教幼教补助支出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</si>
  <si>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67</t>
    </r>
  </si>
  <si>
    <r>
      <rPr>
        <sz val="16"/>
        <rFont val="Times New Roman"/>
        <charset val="0"/>
      </rPr>
      <t>2024</t>
    </r>
    <r>
      <rPr>
        <sz val="16"/>
        <rFont val="方正小标宋_GBK"/>
        <charset val="0"/>
      </rPr>
      <t>年攀枝花市西区社会保险基金收入预算表</t>
    </r>
  </si>
  <si>
    <t>注：社保基金预算由市级统一编制，此表无数据。</t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</si>
  <si>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68</t>
    </r>
  </si>
  <si>
    <r>
      <rPr>
        <sz val="16"/>
        <rFont val="Times New Roman"/>
        <charset val="0"/>
      </rPr>
      <t>2024</t>
    </r>
    <r>
      <rPr>
        <sz val="16"/>
        <rFont val="方正小标宋_GBK"/>
        <charset val="0"/>
      </rPr>
      <t>年攀枝花市西区社会保险基金支出预算表</t>
    </r>
  </si>
  <si>
    <t>表69</t>
  </si>
  <si>
    <r>
      <rPr>
        <sz val="16"/>
        <rFont val="Times New Roman"/>
        <charset val="0"/>
      </rPr>
      <t>2024</t>
    </r>
    <r>
      <rPr>
        <sz val="16"/>
        <rFont val="方正小标宋_GBK"/>
        <charset val="0"/>
      </rPr>
      <t>年攀枝花市西区社会保险基金预算收支预算平衡表</t>
    </r>
  </si>
  <si>
    <t>表70</t>
  </si>
  <si>
    <r>
      <rPr>
        <sz val="16"/>
        <rFont val="Times New Roman"/>
        <charset val="0"/>
      </rPr>
      <t>2024</t>
    </r>
    <r>
      <rPr>
        <sz val="16"/>
        <rFont val="方正小标宋_GBK"/>
        <charset val="0"/>
      </rPr>
      <t>年攀枝花市西区区级社会保险基金收入预算表</t>
    </r>
  </si>
  <si>
    <t>表71</t>
  </si>
  <si>
    <r>
      <rPr>
        <sz val="16"/>
        <rFont val="Times New Roman"/>
        <charset val="0"/>
      </rPr>
      <t>2024</t>
    </r>
    <r>
      <rPr>
        <sz val="16"/>
        <rFont val="方正小标宋_GBK"/>
        <charset val="0"/>
      </rPr>
      <t>年攀枝花市西区区级社会保险基金支出预算表</t>
    </r>
  </si>
  <si>
    <t>表72</t>
  </si>
  <si>
    <r>
      <rPr>
        <sz val="16"/>
        <rFont val="Times New Roman"/>
        <charset val="0"/>
      </rPr>
      <t>2024</t>
    </r>
    <r>
      <rPr>
        <sz val="16"/>
        <rFont val="方正小标宋_GBK"/>
        <charset val="0"/>
      </rPr>
      <t>年攀枝花市西区区级社会保险基金预算收支预算平衡表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</si>
  <si>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73</t>
    </r>
  </si>
  <si>
    <t>2023年攀枝花市西区地方政府债务限额及余额预算情况表</t>
  </si>
  <si>
    <r>
      <rPr>
        <sz val="11"/>
        <rFont val="Times New Roman"/>
        <charset val="0"/>
      </rPr>
      <t>2023</t>
    </r>
    <r>
      <rPr>
        <sz val="11"/>
        <rFont val="方正黑体_GBK"/>
        <charset val="0"/>
      </rPr>
      <t>年债务余额预计执行数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</si>
  <si>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74</t>
    </r>
  </si>
  <si>
    <t>2024年攀枝花市西区地方政府一般债务余额情况表</t>
  </si>
  <si>
    <r>
      <rPr>
        <sz val="11"/>
        <rFont val="方正黑体_GBK"/>
        <charset val="134"/>
      </rPr>
      <t>项</t>
    </r>
    <r>
      <rPr>
        <sz val="11"/>
        <rFont val="Times New Roman"/>
        <charset val="0"/>
      </rPr>
      <t xml:space="preserve">    </t>
    </r>
    <r>
      <rPr>
        <sz val="11"/>
        <rFont val="方正黑体_GBK"/>
        <charset val="134"/>
      </rPr>
      <t>目</t>
    </r>
  </si>
  <si>
    <r>
      <rPr>
        <b/>
        <sz val="11"/>
        <rFont val="方正仿宋_GBK"/>
        <charset val="134"/>
      </rPr>
      <t>一、</t>
    </r>
    <r>
      <rPr>
        <b/>
        <sz val="11"/>
        <rFont val="Times New Roman"/>
        <charset val="134"/>
      </rPr>
      <t>2022</t>
    </r>
    <r>
      <rPr>
        <b/>
        <sz val="11"/>
        <rFont val="方正仿宋_GBK"/>
        <charset val="134"/>
      </rPr>
      <t>年末地方政府一般债务余额实际数</t>
    </r>
  </si>
  <si>
    <r>
      <rPr>
        <b/>
        <sz val="11"/>
        <rFont val="方正仿宋_GBK"/>
        <charset val="134"/>
      </rPr>
      <t>二、</t>
    </r>
    <r>
      <rPr>
        <b/>
        <sz val="11"/>
        <rFont val="Times New Roman"/>
        <charset val="134"/>
      </rPr>
      <t>2023</t>
    </r>
    <r>
      <rPr>
        <b/>
        <sz val="11"/>
        <rFont val="方正仿宋_GBK"/>
        <charset val="134"/>
      </rPr>
      <t>年末地方政府一般债务限额</t>
    </r>
  </si>
  <si>
    <r>
      <rPr>
        <b/>
        <sz val="11"/>
        <rFont val="方正仿宋_GBK"/>
        <charset val="134"/>
      </rPr>
      <t>三、</t>
    </r>
    <r>
      <rPr>
        <b/>
        <sz val="11"/>
        <rFont val="Times New Roman"/>
        <charset val="134"/>
      </rPr>
      <t>2023</t>
    </r>
    <r>
      <rPr>
        <b/>
        <sz val="11"/>
        <rFont val="方正仿宋_GBK"/>
        <charset val="134"/>
      </rPr>
      <t>年地方政府一般债务发行额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</si>
  <si>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中央转贷地方的国际金融组织和外国政府贷款</t>
    </r>
  </si>
  <si>
    <r>
      <rPr>
        <sz val="11"/>
        <rFont val="Times New Roman"/>
        <charset val="0"/>
      </rPr>
      <t xml:space="preserve">    2023</t>
    </r>
    <r>
      <rPr>
        <sz val="11"/>
        <rFont val="方正仿宋_GBK"/>
        <charset val="134"/>
      </rPr>
      <t>年地方政府一般债券发行额</t>
    </r>
  </si>
  <si>
    <r>
      <rPr>
        <b/>
        <sz val="11"/>
        <rFont val="方正仿宋_GBK"/>
        <charset val="134"/>
      </rPr>
      <t>四、</t>
    </r>
    <r>
      <rPr>
        <b/>
        <sz val="11"/>
        <rFont val="Times New Roman"/>
        <charset val="134"/>
      </rPr>
      <t>2023</t>
    </r>
    <r>
      <rPr>
        <b/>
        <sz val="11"/>
        <rFont val="方正仿宋_GBK"/>
        <charset val="134"/>
      </rPr>
      <t>年地方政府一般债务还本额</t>
    </r>
  </si>
  <si>
    <r>
      <rPr>
        <b/>
        <sz val="11"/>
        <rFont val="方正仿宋_GBK"/>
        <charset val="134"/>
      </rPr>
      <t>五、</t>
    </r>
    <r>
      <rPr>
        <b/>
        <sz val="11"/>
        <rFont val="Times New Roman"/>
        <charset val="134"/>
      </rPr>
      <t>2023</t>
    </r>
    <r>
      <rPr>
        <b/>
        <sz val="11"/>
        <rFont val="方正仿宋_GBK"/>
        <charset val="134"/>
      </rPr>
      <t>年末地方政府一般债务余额预计执行数</t>
    </r>
  </si>
  <si>
    <r>
      <rPr>
        <b/>
        <sz val="11"/>
        <rFont val="方正仿宋_GBK"/>
        <charset val="134"/>
      </rPr>
      <t>六、</t>
    </r>
    <r>
      <rPr>
        <b/>
        <sz val="11"/>
        <rFont val="Times New Roman"/>
        <charset val="134"/>
      </rPr>
      <t>2023</t>
    </r>
    <r>
      <rPr>
        <b/>
        <sz val="11"/>
        <rFont val="方正仿宋_GBK"/>
        <charset val="134"/>
      </rPr>
      <t>年末地方政府一般债务剩余年限（年）</t>
    </r>
  </si>
  <si>
    <r>
      <rPr>
        <b/>
        <sz val="11"/>
        <rFont val="方正仿宋_GBK"/>
        <charset val="134"/>
      </rPr>
      <t>七、</t>
    </r>
    <r>
      <rPr>
        <b/>
        <sz val="11"/>
        <rFont val="Times New Roman"/>
        <charset val="134"/>
      </rPr>
      <t>2024</t>
    </r>
    <r>
      <rPr>
        <b/>
        <sz val="11"/>
        <rFont val="方正仿宋_GBK"/>
        <charset val="134"/>
      </rPr>
      <t>年地方政府一般债务新增举债额度</t>
    </r>
  </si>
  <si>
    <r>
      <rPr>
        <b/>
        <sz val="11"/>
        <rFont val="方正仿宋_GBK"/>
        <charset val="134"/>
      </rPr>
      <t>八、</t>
    </r>
    <r>
      <rPr>
        <b/>
        <sz val="11"/>
        <rFont val="Times New Roman"/>
        <charset val="134"/>
      </rPr>
      <t>2024</t>
    </r>
    <r>
      <rPr>
        <b/>
        <sz val="11"/>
        <rFont val="方正仿宋_GBK"/>
        <charset val="134"/>
      </rPr>
      <t>年地方政府一般债务限额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</si>
  <si>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75</t>
    </r>
  </si>
  <si>
    <r>
      <rPr>
        <sz val="16"/>
        <rFont val="Times New Roman"/>
        <charset val="0"/>
      </rPr>
      <t>2024</t>
    </r>
    <r>
      <rPr>
        <sz val="16"/>
        <rFont val="方正小标宋_GBK"/>
        <charset val="0"/>
      </rPr>
      <t>年攀枝花市西区地方政府专项债务余额情况表</t>
    </r>
  </si>
  <si>
    <r>
      <rPr>
        <sz val="11"/>
        <rFont val="方正仿宋_GBK"/>
        <charset val="134"/>
      </rPr>
      <t>一、</t>
    </r>
    <r>
      <rPr>
        <sz val="11"/>
        <rFont val="Times New Roman"/>
        <charset val="134"/>
      </rPr>
      <t>2022</t>
    </r>
    <r>
      <rPr>
        <sz val="11"/>
        <rFont val="方正仿宋_GBK"/>
        <charset val="134"/>
      </rPr>
      <t>年末地方政府专项债务余额实际数</t>
    </r>
  </si>
  <si>
    <r>
      <rPr>
        <sz val="11"/>
        <rFont val="方正仿宋_GBK"/>
        <charset val="134"/>
      </rPr>
      <t>二、</t>
    </r>
    <r>
      <rPr>
        <sz val="11"/>
        <rFont val="Times New Roman"/>
        <charset val="134"/>
      </rPr>
      <t>2023</t>
    </r>
    <r>
      <rPr>
        <sz val="11"/>
        <rFont val="方正仿宋_GBK"/>
        <charset val="134"/>
      </rPr>
      <t>年末地方政府专项债务限额</t>
    </r>
  </si>
  <si>
    <r>
      <rPr>
        <sz val="11"/>
        <rFont val="方正仿宋_GBK"/>
        <charset val="134"/>
      </rPr>
      <t>三、</t>
    </r>
    <r>
      <rPr>
        <sz val="11"/>
        <rFont val="Times New Roman"/>
        <charset val="134"/>
      </rPr>
      <t>2023</t>
    </r>
    <r>
      <rPr>
        <sz val="11"/>
        <rFont val="方正仿宋_GBK"/>
        <charset val="134"/>
      </rPr>
      <t>年地方政府专项债务发行额</t>
    </r>
  </si>
  <si>
    <r>
      <rPr>
        <sz val="11"/>
        <rFont val="方正仿宋_GBK"/>
        <charset val="134"/>
      </rPr>
      <t>四、</t>
    </r>
    <r>
      <rPr>
        <sz val="11"/>
        <rFont val="Times New Roman"/>
        <charset val="134"/>
      </rPr>
      <t>2023</t>
    </r>
    <r>
      <rPr>
        <sz val="11"/>
        <rFont val="方正仿宋_GBK"/>
        <charset val="134"/>
      </rPr>
      <t>年地方政府专项债务还本额</t>
    </r>
  </si>
  <si>
    <r>
      <rPr>
        <sz val="11"/>
        <rFont val="方正仿宋_GBK"/>
        <charset val="134"/>
      </rPr>
      <t>五、</t>
    </r>
    <r>
      <rPr>
        <sz val="11"/>
        <rFont val="Times New Roman"/>
        <charset val="134"/>
      </rPr>
      <t>2023</t>
    </r>
    <r>
      <rPr>
        <sz val="11"/>
        <rFont val="方正仿宋_GBK"/>
        <charset val="134"/>
      </rPr>
      <t>年末地方政府专项债务余额预计执行数</t>
    </r>
  </si>
  <si>
    <r>
      <rPr>
        <sz val="11"/>
        <rFont val="方正仿宋_GBK"/>
        <charset val="134"/>
      </rPr>
      <t>六、</t>
    </r>
    <r>
      <rPr>
        <sz val="11"/>
        <rFont val="Times New Roman"/>
        <charset val="0"/>
      </rPr>
      <t>2022</t>
    </r>
    <r>
      <rPr>
        <sz val="11"/>
        <rFont val="方正仿宋_GBK"/>
        <charset val="134"/>
      </rPr>
      <t>年末地方政府专项债务剩余年限（年）</t>
    </r>
  </si>
  <si>
    <r>
      <rPr>
        <sz val="11"/>
        <rFont val="方正仿宋_GBK"/>
        <charset val="134"/>
      </rPr>
      <t>七、</t>
    </r>
    <r>
      <rPr>
        <sz val="11"/>
        <rFont val="Times New Roman"/>
        <charset val="134"/>
      </rPr>
      <t>2024</t>
    </r>
    <r>
      <rPr>
        <sz val="11"/>
        <rFont val="方正仿宋_GBK"/>
        <charset val="134"/>
      </rPr>
      <t>年地方政府专项债务新增举债额度</t>
    </r>
  </si>
  <si>
    <r>
      <rPr>
        <sz val="11"/>
        <rFont val="方正仿宋_GBK"/>
        <charset val="134"/>
      </rPr>
      <t>八、</t>
    </r>
    <r>
      <rPr>
        <sz val="11"/>
        <rFont val="Times New Roman"/>
        <charset val="134"/>
      </rPr>
      <t>2024</t>
    </r>
    <r>
      <rPr>
        <sz val="11"/>
        <rFont val="方正仿宋_GBK"/>
        <charset val="134"/>
      </rPr>
      <t>年末地方政府专项债务限额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</si>
  <si>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76</t>
    </r>
  </si>
  <si>
    <r>
      <rPr>
        <sz val="16"/>
        <rFont val="Times New Roman"/>
        <charset val="0"/>
      </rPr>
      <t>2024</t>
    </r>
    <r>
      <rPr>
        <sz val="16"/>
        <rFont val="方正小标宋_GBK"/>
        <charset val="0"/>
      </rPr>
      <t>年攀枝花市西区地方政府债券发行及还本付息情况表</t>
    </r>
  </si>
  <si>
    <r>
      <rPr>
        <sz val="11"/>
        <rFont val="方正黑体_GBK"/>
        <charset val="134"/>
      </rPr>
      <t>本地区</t>
    </r>
  </si>
  <si>
    <r>
      <rPr>
        <sz val="11"/>
        <rFont val="方正黑体_GBK"/>
        <charset val="134"/>
      </rPr>
      <t>本级</t>
    </r>
  </si>
  <si>
    <r>
      <rPr>
        <b/>
        <sz val="11"/>
        <rFont val="方正仿宋_GBK"/>
        <charset val="134"/>
      </rPr>
      <t>一、</t>
    </r>
    <r>
      <rPr>
        <b/>
        <sz val="11"/>
        <rFont val="Times New Roman"/>
        <charset val="134"/>
      </rPr>
      <t>2023</t>
    </r>
    <r>
      <rPr>
        <b/>
        <sz val="11"/>
        <rFont val="方正仿宋_GBK"/>
        <charset val="134"/>
      </rPr>
      <t>年发行预计执行数</t>
    </r>
  </si>
  <si>
    <r>
      <rPr>
        <sz val="11"/>
        <rFont val="方正仿宋_GBK"/>
        <charset val="134"/>
      </rPr>
      <t>（一）一般债券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</si>
  <si>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其中：再融资债券</t>
    </r>
  </si>
  <si>
    <r>
      <rPr>
        <sz val="11"/>
        <rFont val="方正仿宋_GBK"/>
        <charset val="134"/>
      </rPr>
      <t>（二）专项债券</t>
    </r>
  </si>
  <si>
    <r>
      <rPr>
        <b/>
        <sz val="11"/>
        <rFont val="方正仿宋_GBK"/>
        <charset val="134"/>
      </rPr>
      <t>二、</t>
    </r>
    <r>
      <rPr>
        <b/>
        <sz val="11"/>
        <rFont val="Times New Roman"/>
        <charset val="134"/>
      </rPr>
      <t>2023</t>
    </r>
    <r>
      <rPr>
        <b/>
        <sz val="11"/>
        <rFont val="方正仿宋_GBK"/>
        <charset val="134"/>
      </rPr>
      <t>年还本预计执行数</t>
    </r>
  </si>
  <si>
    <r>
      <rPr>
        <b/>
        <sz val="11"/>
        <rFont val="方正仿宋_GBK"/>
        <charset val="134"/>
      </rPr>
      <t>三、</t>
    </r>
    <r>
      <rPr>
        <b/>
        <sz val="11"/>
        <rFont val="Times New Roman"/>
        <charset val="134"/>
      </rPr>
      <t>2023</t>
    </r>
    <r>
      <rPr>
        <b/>
        <sz val="11"/>
        <rFont val="方正仿宋_GBK"/>
        <charset val="134"/>
      </rPr>
      <t>年付息预计执行数</t>
    </r>
  </si>
  <si>
    <r>
      <rPr>
        <b/>
        <sz val="11"/>
        <rFont val="方正仿宋_GBK"/>
        <charset val="134"/>
      </rPr>
      <t>四、</t>
    </r>
    <r>
      <rPr>
        <b/>
        <sz val="11"/>
        <rFont val="Times New Roman"/>
        <charset val="134"/>
      </rPr>
      <t>2024</t>
    </r>
    <r>
      <rPr>
        <b/>
        <sz val="11"/>
        <rFont val="方正仿宋_GBK"/>
        <charset val="134"/>
      </rPr>
      <t>年还本预算数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</si>
  <si>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其中：再融资</t>
    </r>
  </si>
  <si>
    <r>
      <rPr>
        <sz val="11"/>
        <rFont val="Times New Roman"/>
        <charset val="0"/>
      </rPr>
      <t xml:space="preserve">         </t>
    </r>
    <r>
      <rPr>
        <sz val="11"/>
        <rFont val="方正仿宋_GBK"/>
        <charset val="134"/>
      </rPr>
      <t>财政预算安排</t>
    </r>
    <r>
      <rPr>
        <sz val="11"/>
        <rFont val="Times New Roman"/>
        <charset val="0"/>
      </rPr>
      <t xml:space="preserve"> </t>
    </r>
  </si>
  <si>
    <r>
      <rPr>
        <sz val="11"/>
        <rFont val="Times New Roman"/>
        <charset val="0"/>
      </rPr>
      <t xml:space="preserve">         </t>
    </r>
    <r>
      <rPr>
        <sz val="11"/>
        <rFont val="方正仿宋_GBK"/>
        <charset val="134"/>
      </rPr>
      <t>财政预算安排</t>
    </r>
  </si>
  <si>
    <r>
      <rPr>
        <b/>
        <sz val="11"/>
        <rFont val="方正仿宋_GBK"/>
        <charset val="134"/>
      </rPr>
      <t>五、</t>
    </r>
    <r>
      <rPr>
        <b/>
        <sz val="11"/>
        <rFont val="Times New Roman"/>
        <charset val="134"/>
      </rPr>
      <t>2024</t>
    </r>
    <r>
      <rPr>
        <b/>
        <sz val="11"/>
        <rFont val="方正仿宋_GBK"/>
        <charset val="134"/>
      </rPr>
      <t>年付息预算数</t>
    </r>
  </si>
  <si>
    <r>
      <rPr>
        <sz val="12"/>
        <color rgb="FF000000"/>
        <rFont val="方正黑体_GBK"/>
        <charset val="134"/>
      </rPr>
      <t>表</t>
    </r>
    <r>
      <rPr>
        <sz val="12"/>
        <color indexed="8"/>
        <rFont val="Times New Roman"/>
        <charset val="0"/>
      </rPr>
      <t>77</t>
    </r>
  </si>
  <si>
    <r>
      <rPr>
        <sz val="16"/>
        <color theme="1"/>
        <rFont val="Times New Roman"/>
        <charset val="0"/>
      </rPr>
      <t>2023</t>
    </r>
    <r>
      <rPr>
        <sz val="16"/>
        <color rgb="FF000000"/>
        <rFont val="方正小标宋_GBK"/>
        <charset val="0"/>
      </rPr>
      <t>年攀枝花市西区区级地方政府专项债务表</t>
    </r>
  </si>
  <si>
    <r>
      <rPr>
        <sz val="11"/>
        <color theme="1"/>
        <rFont val="Times New Roman"/>
        <charset val="0"/>
      </rPr>
      <t xml:space="preserve">    </t>
    </r>
    <r>
      <rPr>
        <sz val="11"/>
        <color indexed="8"/>
        <rFont val="方正仿宋_GBK"/>
        <charset val="134"/>
      </rPr>
      <t>其中：还本预计执行数</t>
    </r>
  </si>
  <si>
    <r>
      <rPr>
        <sz val="11"/>
        <color theme="1"/>
        <rFont val="Times New Roman"/>
        <charset val="0"/>
      </rPr>
      <t xml:space="preserve">          </t>
    </r>
    <r>
      <rPr>
        <sz val="11"/>
        <color indexed="8"/>
        <rFont val="方正仿宋_GBK"/>
        <charset val="134"/>
      </rPr>
      <t>付息预计执行数</t>
    </r>
  </si>
  <si>
    <t>五、已发行专项债券期限（年）</t>
  </si>
  <si>
    <r>
      <rPr>
        <sz val="12"/>
        <color theme="1"/>
        <rFont val="方正黑体_GBK"/>
        <charset val="134"/>
      </rPr>
      <t>表</t>
    </r>
    <r>
      <rPr>
        <sz val="12"/>
        <color indexed="8"/>
        <rFont val="Times New Roman"/>
        <charset val="0"/>
      </rPr>
      <t>78</t>
    </r>
  </si>
  <si>
    <r>
      <rPr>
        <sz val="16"/>
        <rFont val="Times New Roman"/>
        <charset val="134"/>
      </rPr>
      <t>2023</t>
    </r>
    <r>
      <rPr>
        <sz val="16"/>
        <rFont val="方正小标宋_GBK"/>
        <charset val="134"/>
      </rPr>
      <t>年攀枝花市西区区级新增政府债券项目实施情况表</t>
    </r>
  </si>
  <si>
    <r>
      <rPr>
        <sz val="11"/>
        <color indexed="8"/>
        <rFont val="方正仿宋_GBK"/>
        <charset val="134"/>
      </rPr>
      <t>单位：万元，</t>
    </r>
    <r>
      <rPr>
        <sz val="11"/>
        <color indexed="8"/>
        <rFont val="Times New Roman"/>
        <charset val="0"/>
      </rPr>
      <t>%</t>
    </r>
  </si>
  <si>
    <r>
      <rPr>
        <sz val="11"/>
        <color indexed="8"/>
        <rFont val="方正黑体_GBK"/>
        <charset val="134"/>
      </rPr>
      <t>区划名称</t>
    </r>
  </si>
  <si>
    <r>
      <rPr>
        <sz val="11"/>
        <color indexed="8"/>
        <rFont val="方正黑体_GBK"/>
        <charset val="134"/>
      </rPr>
      <t>项目实施单位</t>
    </r>
  </si>
  <si>
    <r>
      <rPr>
        <sz val="11"/>
        <color indexed="8"/>
        <rFont val="方正黑体_GBK"/>
        <charset val="134"/>
      </rPr>
      <t>项目名称</t>
    </r>
  </si>
  <si>
    <r>
      <rPr>
        <sz val="11"/>
        <rFont val="方正黑体_GBK"/>
        <charset val="134"/>
      </rPr>
      <t>新增债券资金发行金额</t>
    </r>
  </si>
  <si>
    <r>
      <rPr>
        <sz val="11"/>
        <rFont val="方正黑体_GBK"/>
        <charset val="134"/>
      </rPr>
      <t>财政部门资金拨付</t>
    </r>
  </si>
  <si>
    <r>
      <rPr>
        <sz val="11"/>
        <rFont val="方正黑体_GBK"/>
        <charset val="134"/>
      </rPr>
      <t>项目概况</t>
    </r>
  </si>
  <si>
    <r>
      <rPr>
        <sz val="11"/>
        <rFont val="方正黑体_GBK"/>
        <charset val="134"/>
      </rPr>
      <t>一般债券</t>
    </r>
  </si>
  <si>
    <r>
      <rPr>
        <sz val="11"/>
        <rFont val="方正黑体_GBK"/>
        <charset val="134"/>
      </rPr>
      <t>专项债券</t>
    </r>
  </si>
  <si>
    <r>
      <rPr>
        <sz val="11"/>
        <rFont val="方正黑体_GBK"/>
        <charset val="134"/>
      </rPr>
      <t>拨付金额</t>
    </r>
  </si>
  <si>
    <r>
      <rPr>
        <sz val="11"/>
        <rFont val="方正黑体_GBK"/>
        <charset val="134"/>
      </rPr>
      <t>拨付进度</t>
    </r>
  </si>
  <si>
    <r>
      <rPr>
        <sz val="11"/>
        <color indexed="8"/>
        <rFont val="方正仿宋_GBK"/>
        <charset val="134"/>
      </rPr>
      <t>西区</t>
    </r>
  </si>
  <si>
    <r>
      <rPr>
        <sz val="11"/>
        <rFont val="方正仿宋_GBK"/>
        <charset val="134"/>
      </rPr>
      <t>区教育和体育局</t>
    </r>
  </si>
  <si>
    <r>
      <rPr>
        <sz val="11"/>
        <rFont val="Times New Roman"/>
        <charset val="134"/>
      </rPr>
      <t>12</t>
    </r>
    <r>
      <rPr>
        <sz val="11"/>
        <rFont val="方正仿宋_GBK"/>
        <charset val="134"/>
      </rPr>
      <t>中新建综合教学楼（高中）</t>
    </r>
  </si>
  <si>
    <r>
      <rPr>
        <sz val="11"/>
        <rFont val="方正仿宋_GBK"/>
        <charset val="134"/>
      </rPr>
      <t>新建</t>
    </r>
    <r>
      <rPr>
        <sz val="11"/>
        <rFont val="Times New Roman"/>
        <charset val="134"/>
      </rPr>
      <t>12</t>
    </r>
    <r>
      <rPr>
        <sz val="11"/>
        <rFont val="方正仿宋_GBK"/>
        <charset val="134"/>
      </rPr>
      <t>中综合教学楼</t>
    </r>
  </si>
  <si>
    <r>
      <rPr>
        <sz val="11"/>
        <rFont val="Times New Roman"/>
        <charset val="134"/>
      </rPr>
      <t>12</t>
    </r>
    <r>
      <rPr>
        <sz val="11"/>
        <rFont val="方正仿宋_GBK"/>
        <charset val="134"/>
      </rPr>
      <t>中健康教室光源改造</t>
    </r>
  </si>
  <si>
    <r>
      <rPr>
        <sz val="11"/>
        <color rgb="FF000000"/>
        <rFont val="方正仿宋_GBK"/>
        <charset val="0"/>
      </rPr>
      <t>西区</t>
    </r>
  </si>
  <si>
    <r>
      <rPr>
        <sz val="11"/>
        <rFont val="Times New Roman"/>
        <charset val="134"/>
      </rPr>
      <t>12</t>
    </r>
    <r>
      <rPr>
        <sz val="11"/>
        <rFont val="方正仿宋_GBK"/>
        <charset val="134"/>
      </rPr>
      <t>中宿舍楼太阳能改造项目</t>
    </r>
  </si>
  <si>
    <r>
      <rPr>
        <sz val="11"/>
        <rFont val="Times New Roman"/>
        <charset val="134"/>
      </rPr>
      <t>12</t>
    </r>
    <r>
      <rPr>
        <sz val="11"/>
        <rFont val="方正仿宋_GBK"/>
        <charset val="134"/>
      </rPr>
      <t>中宿舍楼太阳能改造</t>
    </r>
  </si>
  <si>
    <r>
      <rPr>
        <sz val="11"/>
        <rFont val="方正仿宋_GBK"/>
        <charset val="134"/>
      </rPr>
      <t>区住房城乡建设局</t>
    </r>
  </si>
  <si>
    <r>
      <rPr>
        <sz val="11"/>
        <rFont val="方正仿宋_GBK"/>
        <charset val="134"/>
      </rPr>
      <t>攀枝花市西区内涝整治工程</t>
    </r>
  </si>
  <si>
    <r>
      <rPr>
        <sz val="11"/>
        <color theme="1"/>
        <rFont val="方正仿宋_GBK"/>
        <charset val="0"/>
      </rPr>
      <t>西区内涝整治</t>
    </r>
  </si>
  <si>
    <r>
      <rPr>
        <sz val="11"/>
        <rFont val="方正仿宋_GBK"/>
        <charset val="134"/>
      </rPr>
      <t>西鼎公司</t>
    </r>
  </si>
  <si>
    <r>
      <rPr>
        <sz val="11"/>
        <rFont val="方正仿宋_GBK"/>
        <charset val="134"/>
      </rPr>
      <t>攀枝花格里坪化工园区基础设施建设项目</t>
    </r>
  </si>
  <si>
    <r>
      <rPr>
        <sz val="11"/>
        <rFont val="方正仿宋_GBK"/>
        <charset val="134"/>
      </rPr>
      <t>格里坪化工园区基础设施建设</t>
    </r>
  </si>
  <si>
    <r>
      <rPr>
        <sz val="11"/>
        <rFont val="方正仿宋_GBK"/>
        <charset val="134"/>
      </rPr>
      <t>攀枝花市西区河门口老旧小区燃气管网更新改造项目</t>
    </r>
  </si>
  <si>
    <r>
      <rPr>
        <sz val="11"/>
        <color theme="1"/>
        <rFont val="方正仿宋_GBK"/>
        <charset val="0"/>
      </rPr>
      <t>河门口老旧小区燃气管网更新改造</t>
    </r>
  </si>
  <si>
    <r>
      <rPr>
        <sz val="11"/>
        <color theme="1"/>
        <rFont val="方正仿宋_GBK"/>
        <charset val="134"/>
      </rPr>
      <t>区综合执法局</t>
    </r>
  </si>
  <si>
    <r>
      <rPr>
        <sz val="11"/>
        <color theme="1"/>
        <rFont val="方正仿宋_GBK"/>
        <charset val="134"/>
      </rPr>
      <t>攀枝花市西区城市燃气管网更新改造建设项目</t>
    </r>
  </si>
  <si>
    <r>
      <rPr>
        <sz val="11"/>
        <color theme="1"/>
        <rFont val="方正仿宋_GBK"/>
        <charset val="0"/>
      </rPr>
      <t>城市燃气管网更新改造</t>
    </r>
  </si>
  <si>
    <r>
      <rPr>
        <sz val="11"/>
        <color theme="1"/>
        <rFont val="方正仿宋_GBK"/>
        <charset val="134"/>
      </rPr>
      <t>区住房城乡建设局</t>
    </r>
  </si>
  <si>
    <r>
      <rPr>
        <sz val="11"/>
        <color theme="1"/>
        <rFont val="方正仿宋_GBK"/>
        <charset val="134"/>
      </rPr>
      <t>西区攀煤三供一业改造项目</t>
    </r>
  </si>
  <si>
    <r>
      <rPr>
        <sz val="11"/>
        <color theme="1"/>
        <rFont val="方正仿宋_GBK"/>
        <charset val="134"/>
      </rPr>
      <t>区土储中心</t>
    </r>
  </si>
  <si>
    <r>
      <rPr>
        <sz val="11"/>
        <color theme="1"/>
        <rFont val="方正仿宋_GBK"/>
        <charset val="134"/>
      </rPr>
      <t>攀枝花市华阳煤业河门口项目</t>
    </r>
  </si>
  <si>
    <r>
      <rPr>
        <sz val="11"/>
        <color theme="1"/>
        <rFont val="方正仿宋_GBK"/>
        <charset val="134"/>
      </rPr>
      <t>云南省金沙江木材水运局格里坪项目</t>
    </r>
  </si>
  <si>
    <r>
      <rPr>
        <sz val="11"/>
        <color theme="1"/>
        <rFont val="方正仿宋_GBK"/>
        <charset val="134"/>
      </rPr>
      <t>格里坪镇</t>
    </r>
  </si>
  <si>
    <r>
      <rPr>
        <sz val="11"/>
        <color theme="1"/>
        <rFont val="方正仿宋_GBK"/>
        <charset val="134"/>
      </rPr>
      <t>西区新庄桥北直排口污水治理项目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</si>
  <si>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79</t>
    </r>
  </si>
  <si>
    <r>
      <rPr>
        <sz val="16"/>
        <rFont val="Times New Roman"/>
        <charset val="0"/>
      </rPr>
      <t>2024</t>
    </r>
    <r>
      <rPr>
        <sz val="16"/>
        <rFont val="方正小标宋_GBK"/>
        <charset val="0"/>
      </rPr>
      <t>年攀枝花市西区地方政府债务限额提前下达情况表</t>
    </r>
  </si>
  <si>
    <r>
      <rPr>
        <sz val="11"/>
        <rFont val="方正黑体_GBK"/>
        <charset val="134"/>
      </rPr>
      <t>项目</t>
    </r>
  </si>
  <si>
    <r>
      <rPr>
        <sz val="11"/>
        <rFont val="方正黑体_GBK"/>
        <charset val="134"/>
      </rPr>
      <t>下级</t>
    </r>
  </si>
  <si>
    <r>
      <rPr>
        <b/>
        <sz val="11"/>
        <rFont val="方正仿宋_GBK"/>
        <charset val="134"/>
      </rPr>
      <t>一、</t>
    </r>
    <r>
      <rPr>
        <b/>
        <sz val="11"/>
        <rFont val="Times New Roman"/>
        <charset val="134"/>
      </rPr>
      <t>2023</t>
    </r>
    <r>
      <rPr>
        <b/>
        <sz val="11"/>
        <rFont val="方正仿宋_GBK"/>
        <charset val="134"/>
      </rPr>
      <t>年地方政府债务限额</t>
    </r>
  </si>
  <si>
    <r>
      <rPr>
        <sz val="11"/>
        <rFont val="方正仿宋_GBK"/>
        <charset val="134"/>
      </rPr>
      <t>其中：</t>
    </r>
    <r>
      <rPr>
        <sz val="11"/>
        <rFont val="Times New Roman"/>
        <charset val="0"/>
      </rPr>
      <t xml:space="preserve"> </t>
    </r>
    <r>
      <rPr>
        <sz val="11"/>
        <rFont val="方正仿宋_GBK"/>
        <charset val="134"/>
      </rPr>
      <t>一般债务限额</t>
    </r>
  </si>
  <si>
    <r>
      <rPr>
        <sz val="11"/>
        <rFont val="Times New Roman"/>
        <charset val="0"/>
      </rPr>
      <t xml:space="preserve">            </t>
    </r>
    <r>
      <rPr>
        <sz val="11"/>
        <rFont val="方正仿宋_GBK"/>
        <charset val="134"/>
      </rPr>
      <t>专项债务限额</t>
    </r>
  </si>
  <si>
    <r>
      <rPr>
        <b/>
        <sz val="11"/>
        <rFont val="方正仿宋_GBK"/>
        <charset val="134"/>
      </rPr>
      <t>二、提前下达的</t>
    </r>
    <r>
      <rPr>
        <b/>
        <sz val="11"/>
        <rFont val="Times New Roman"/>
        <charset val="134"/>
      </rPr>
      <t>2024</t>
    </r>
    <r>
      <rPr>
        <b/>
        <sz val="11"/>
        <rFont val="方正仿宋_GBK"/>
        <charset val="134"/>
      </rPr>
      <t>年新增地方政府债务限额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</si>
  <si>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80</t>
    </r>
  </si>
  <si>
    <r>
      <rPr>
        <sz val="16"/>
        <rFont val="Times New Roman"/>
        <charset val="0"/>
      </rPr>
      <t>2024</t>
    </r>
    <r>
      <rPr>
        <sz val="16"/>
        <rFont val="方正小标宋_GBK"/>
        <charset val="0"/>
      </rPr>
      <t>年攀枝花市西区区级提前下达新增地方政府债券资金安排情况表</t>
    </r>
  </si>
  <si>
    <r>
      <rPr>
        <sz val="11"/>
        <color indexed="8"/>
        <rFont val="方正仿宋_GBK"/>
        <charset val="134"/>
      </rPr>
      <t>注：此表无数据。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</si>
  <si>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81</t>
    </r>
  </si>
  <si>
    <r>
      <rPr>
        <sz val="16"/>
        <rFont val="Times New Roman"/>
        <charset val="0"/>
      </rPr>
      <t>2024</t>
    </r>
    <r>
      <rPr>
        <sz val="16"/>
        <rFont val="方正小标宋_GBK"/>
        <charset val="0"/>
      </rPr>
      <t>年攀枝花市西区地方政府债务限额调整情况表</t>
    </r>
  </si>
  <si>
    <r>
      <rPr>
        <sz val="11"/>
        <rFont val="Times New Roman"/>
        <charset val="0"/>
      </rPr>
      <t xml:space="preserve">             </t>
    </r>
    <r>
      <rPr>
        <sz val="11"/>
        <rFont val="方正仿宋_GBK"/>
        <charset val="134"/>
      </rPr>
      <t>专项债务限额</t>
    </r>
  </si>
  <si>
    <r>
      <rPr>
        <b/>
        <sz val="11"/>
        <rFont val="方正仿宋_GBK"/>
        <charset val="134"/>
      </rPr>
      <t>二、</t>
    </r>
    <r>
      <rPr>
        <b/>
        <sz val="11"/>
        <rFont val="Times New Roman"/>
        <charset val="134"/>
      </rPr>
      <t>2024</t>
    </r>
    <r>
      <rPr>
        <b/>
        <sz val="11"/>
        <rFont val="方正仿宋_GBK"/>
        <charset val="134"/>
      </rPr>
      <t>年新增地方政府债务限额</t>
    </r>
  </si>
  <si>
    <r>
      <rPr>
        <sz val="11"/>
        <rFont val="方正仿宋_GBK"/>
        <charset val="0"/>
      </rPr>
      <t>附：提前下达的</t>
    </r>
    <r>
      <rPr>
        <sz val="11"/>
        <rFont val="Times New Roman"/>
        <charset val="0"/>
      </rPr>
      <t>2024</t>
    </r>
    <r>
      <rPr>
        <sz val="11"/>
        <rFont val="方正仿宋_GBK"/>
        <charset val="0"/>
      </rPr>
      <t>年新增地方政府债务限额</t>
    </r>
  </si>
  <si>
    <r>
      <rPr>
        <b/>
        <sz val="11"/>
        <rFont val="方正仿宋_GBK"/>
        <charset val="134"/>
      </rPr>
      <t>三、</t>
    </r>
    <r>
      <rPr>
        <b/>
        <sz val="11"/>
        <rFont val="Times New Roman"/>
        <charset val="134"/>
      </rPr>
      <t>2024</t>
    </r>
    <r>
      <rPr>
        <b/>
        <sz val="11"/>
        <rFont val="方正仿宋_GBK"/>
        <charset val="134"/>
      </rPr>
      <t>年地方政府债务限额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</si>
  <si>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82</t>
    </r>
  </si>
  <si>
    <r>
      <rPr>
        <sz val="16"/>
        <rFont val="Times New Roman"/>
        <charset val="0"/>
      </rPr>
      <t>2024</t>
    </r>
    <r>
      <rPr>
        <sz val="16"/>
        <rFont val="方正小标宋_GBK"/>
        <charset val="0"/>
      </rPr>
      <t>年攀枝花市西区限额调整地方政府债券资金安排表</t>
    </r>
  </si>
  <si>
    <r>
      <rPr>
        <sz val="11"/>
        <rFont val="方正黑体_GBK"/>
        <charset val="134"/>
      </rPr>
      <t>序号</t>
    </r>
  </si>
  <si>
    <t>注：此表无数据。</t>
  </si>
</sst>
</file>

<file path=xl/styles.xml><?xml version="1.0" encoding="utf-8"?>
<styleSheet xmlns="http://schemas.openxmlformats.org/spreadsheetml/2006/main">
  <numFmts count="16">
    <numFmt numFmtId="176" formatCode="#,##0.00_);\(#,##0.00\)"/>
    <numFmt numFmtId="177" formatCode="#,##0.0_ "/>
    <numFmt numFmtId="178" formatCode="_ * #,##0_ ;_ * \-#,##0_ ;_ * &quot;-&quot;??_ ;_ @_ "/>
    <numFmt numFmtId="179" formatCode="0.00_);[Red]\(0.00\)"/>
    <numFmt numFmtId="43" formatCode="_ * #,##0.00_ ;_ * \-#,##0.00_ ;_ * &quot;-&quot;??_ ;_ @_ "/>
    <numFmt numFmtId="44" formatCode="_ &quot;￥&quot;* #,##0.00_ ;_ &quot;￥&quot;* \-#,##0.00_ ;_ &quot;￥&quot;* &quot;-&quot;??_ ;_ @_ "/>
    <numFmt numFmtId="180" formatCode="____@"/>
    <numFmt numFmtId="42" formatCode="_ &quot;￥&quot;* #,##0_ ;_ &quot;￥&quot;* \-#,##0_ ;_ &quot;￥&quot;* &quot;-&quot;_ ;_ @_ "/>
    <numFmt numFmtId="181" formatCode="0.0_ "/>
    <numFmt numFmtId="41" formatCode="_ * #,##0_ ;_ * \-#,##0_ ;_ * &quot;-&quot;_ ;_ @_ "/>
    <numFmt numFmtId="182" formatCode="0.00_ "/>
    <numFmt numFmtId="183" formatCode="yyyy&quot;年&quot;m&quot;月&quot;;@"/>
    <numFmt numFmtId="184" formatCode="#,##0_);[Red]\(#,##0\)"/>
    <numFmt numFmtId="185" formatCode="#,##0_ "/>
    <numFmt numFmtId="186" formatCode="0_ "/>
    <numFmt numFmtId="187" formatCode="0_);[Red]\(0\)"/>
  </numFmts>
  <fonts count="123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20"/>
      <name val="Times New Roman"/>
      <charset val="0"/>
    </font>
    <font>
      <sz val="11"/>
      <name val="Times New Roman"/>
      <charset val="0"/>
    </font>
    <font>
      <sz val="11"/>
      <color theme="1"/>
      <name val="Times New Roman"/>
      <charset val="0"/>
    </font>
    <font>
      <sz val="12"/>
      <name val="方正黑体_GBK"/>
      <charset val="134"/>
    </font>
    <font>
      <sz val="16"/>
      <name val="Times New Roman"/>
      <charset val="0"/>
    </font>
    <font>
      <sz val="11"/>
      <color indexed="8"/>
      <name val="方正仿宋_GBK"/>
      <charset val="134"/>
    </font>
    <font>
      <sz val="20"/>
      <color indexed="8"/>
      <name val="Times New Roman"/>
      <charset val="0"/>
    </font>
    <font>
      <sz val="11"/>
      <color indexed="8"/>
      <name val="Times New Roman"/>
      <charset val="0"/>
    </font>
    <font>
      <b/>
      <sz val="11"/>
      <name val="方正仿宋_GBK"/>
      <charset val="134"/>
    </font>
    <font>
      <b/>
      <sz val="11"/>
      <name val="Times New Roman"/>
      <charset val="0"/>
    </font>
    <font>
      <sz val="11"/>
      <name val="方正仿宋_GBK"/>
      <charset val="0"/>
    </font>
    <font>
      <sz val="12"/>
      <color indexed="8"/>
      <name val="Times New Roman"/>
      <charset val="0"/>
    </font>
    <font>
      <b/>
      <sz val="11"/>
      <color indexed="8"/>
      <name val="Times New Roman"/>
      <charset val="0"/>
    </font>
    <font>
      <sz val="12"/>
      <color theme="1"/>
      <name val="Times New Roman"/>
      <charset val="0"/>
    </font>
    <font>
      <sz val="20"/>
      <color theme="1"/>
      <name val="Times New Roman"/>
      <charset val="0"/>
    </font>
    <font>
      <sz val="12"/>
      <color theme="1"/>
      <name val="Times New Roman"/>
      <charset val="134"/>
    </font>
    <font>
      <sz val="16"/>
      <name val="Times New Roman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sz val="11"/>
      <color rgb="FF000000"/>
      <name val="Times New Roman"/>
      <charset val="0"/>
    </font>
    <font>
      <sz val="11"/>
      <color theme="1"/>
      <name val="Times New Roman"/>
      <charset val="134"/>
    </font>
    <font>
      <b/>
      <sz val="11"/>
      <color theme="1"/>
      <name val="Times New Roman"/>
      <charset val="0"/>
    </font>
    <font>
      <sz val="12"/>
      <color rgb="FF000000"/>
      <name val="方正黑体_GBK"/>
      <charset val="134"/>
    </font>
    <font>
      <sz val="16"/>
      <color theme="1"/>
      <name val="Times New Roman"/>
      <charset val="0"/>
    </font>
    <font>
      <b/>
      <sz val="11"/>
      <color rgb="FF000000"/>
      <name val="方正仿宋_GBK"/>
      <charset val="134"/>
    </font>
    <font>
      <sz val="11"/>
      <name val="方正仿宋_GBK"/>
      <charset val="134"/>
    </font>
    <font>
      <sz val="16"/>
      <color indexed="8"/>
      <name val="Times New Roman"/>
      <charset val="0"/>
    </font>
    <font>
      <sz val="16"/>
      <name val="方正小标宋_GBK"/>
      <charset val="134"/>
    </font>
    <font>
      <b/>
      <sz val="20"/>
      <name val="Times New Roman"/>
      <charset val="0"/>
    </font>
    <font>
      <sz val="11"/>
      <name val="方正黑体_GBK"/>
      <charset val="134"/>
    </font>
    <font>
      <b/>
      <sz val="16"/>
      <name val="Times New Roman"/>
      <charset val="0"/>
    </font>
    <font>
      <b/>
      <sz val="20"/>
      <color indexed="8"/>
      <name val="Times New Roman"/>
      <charset val="0"/>
    </font>
    <font>
      <b/>
      <sz val="12"/>
      <name val="Times New Roman"/>
      <charset val="0"/>
    </font>
    <font>
      <sz val="12"/>
      <color indexed="10"/>
      <name val="Times New Roman"/>
      <charset val="0"/>
    </font>
    <font>
      <sz val="11"/>
      <color rgb="FF000000"/>
      <name val="方正黑体_GBK"/>
      <charset val="134"/>
    </font>
    <font>
      <sz val="11"/>
      <color indexed="10"/>
      <name val="Times New Roman"/>
      <charset val="0"/>
    </font>
    <font>
      <sz val="12"/>
      <name val="宋体"/>
      <charset val="134"/>
    </font>
    <font>
      <sz val="11"/>
      <name val="仿宋_GB2312"/>
      <charset val="134"/>
    </font>
    <font>
      <b/>
      <sz val="11"/>
      <name val="仿宋_GB2312"/>
      <charset val="134"/>
    </font>
    <font>
      <sz val="11"/>
      <color indexed="8"/>
      <name val="仿宋_GB2312"/>
      <charset val="134"/>
    </font>
    <font>
      <sz val="11"/>
      <color rgb="FF000000"/>
      <name val="仿宋_GB2312"/>
      <charset val="134"/>
    </font>
    <font>
      <b/>
      <sz val="10"/>
      <color theme="1"/>
      <name val="Times New Roman"/>
      <charset val="0"/>
    </font>
    <font>
      <sz val="16"/>
      <color rgb="FF000000"/>
      <name val="Times New Roman"/>
      <charset val="0"/>
    </font>
    <font>
      <b/>
      <sz val="11"/>
      <name val="Times New Roman"/>
      <charset val="134"/>
    </font>
    <font>
      <sz val="11"/>
      <color rgb="FF000000"/>
      <name val="方正仿宋_GBK"/>
      <charset val="134"/>
    </font>
    <font>
      <b/>
      <sz val="11"/>
      <color rgb="FF000000"/>
      <name val="方正仿宋_GBK"/>
      <charset val="0"/>
    </font>
    <font>
      <b/>
      <sz val="12"/>
      <color theme="1"/>
      <name val="Times New Roman"/>
      <charset val="0"/>
    </font>
    <font>
      <b/>
      <sz val="18"/>
      <color rgb="FF000000"/>
      <name val="Times New Roman"/>
      <charset val="0"/>
    </font>
    <font>
      <sz val="10"/>
      <name val="Times New Roman"/>
      <charset val="0"/>
    </font>
    <font>
      <b/>
      <sz val="16"/>
      <color rgb="FF000000"/>
      <name val="Times New Roman"/>
      <charset val="0"/>
    </font>
    <font>
      <b/>
      <sz val="10"/>
      <name val="Times New Roman"/>
      <charset val="0"/>
    </font>
    <font>
      <b/>
      <sz val="10"/>
      <color indexed="8"/>
      <name val="Times New Roman"/>
      <charset val="0"/>
    </font>
    <font>
      <sz val="11"/>
      <name val="宋体"/>
      <charset val="134"/>
    </font>
    <font>
      <b/>
      <sz val="16"/>
      <color indexed="8"/>
      <name val="Times New Roman"/>
      <charset val="0"/>
    </font>
    <font>
      <sz val="11"/>
      <color theme="1"/>
      <name val="方正仿宋_GBK"/>
      <charset val="134"/>
    </font>
    <font>
      <b/>
      <sz val="20"/>
      <color theme="1"/>
      <name val="Times New Roman"/>
      <charset val="0"/>
    </font>
    <font>
      <sz val="16"/>
      <color theme="1"/>
      <name val="方正小标宋_GBK"/>
      <charset val="134"/>
    </font>
    <font>
      <sz val="12"/>
      <color theme="1"/>
      <name val="方正黑体_GBK"/>
      <charset val="134"/>
    </font>
    <font>
      <sz val="10"/>
      <color indexed="8"/>
      <name val="Times New Roman"/>
      <charset val="0"/>
    </font>
    <font>
      <sz val="11"/>
      <color rgb="FF000000"/>
      <name val="方正仿宋_GBK"/>
      <charset val="0"/>
    </font>
    <font>
      <sz val="11"/>
      <name val="宋体"/>
      <charset val="0"/>
    </font>
    <font>
      <b/>
      <sz val="11"/>
      <color indexed="8"/>
      <name val="仿宋_GB2312"/>
      <charset val="134"/>
    </font>
    <font>
      <b/>
      <sz val="11"/>
      <color rgb="FF000000"/>
      <name val="仿宋_GB2312"/>
      <charset val="134"/>
    </font>
    <font>
      <b/>
      <sz val="16"/>
      <name val="仿宋_GB2312"/>
      <charset val="134"/>
    </font>
    <font>
      <sz val="11"/>
      <color rgb="FFFF0000"/>
      <name val="Times New Roman"/>
      <charset val="0"/>
    </font>
    <font>
      <sz val="12"/>
      <color rgb="FFFF0000"/>
      <name val="Times New Roman"/>
      <charset val="0"/>
    </font>
    <font>
      <b/>
      <sz val="16"/>
      <color rgb="FFFF0000"/>
      <name val="Times New Roman"/>
      <charset val="0"/>
    </font>
    <font>
      <b/>
      <sz val="11"/>
      <name val="仿宋_GB2312"/>
      <charset val="0"/>
    </font>
    <font>
      <b/>
      <sz val="11"/>
      <name val="宋体"/>
      <charset val="134"/>
    </font>
    <font>
      <sz val="15"/>
      <name val="方正小标宋_GBK"/>
      <charset val="134"/>
    </font>
    <font>
      <sz val="10"/>
      <color rgb="FF000000"/>
      <name val="方正仿宋_GBK"/>
      <charset val="134"/>
    </font>
    <font>
      <sz val="12"/>
      <color theme="1"/>
      <name val="宋体"/>
      <charset val="0"/>
    </font>
    <font>
      <b/>
      <sz val="12"/>
      <color indexed="8"/>
      <name val="Times New Roman"/>
      <charset val="0"/>
    </font>
    <font>
      <sz val="10"/>
      <name val="方正黑体_GBK"/>
      <charset val="134"/>
    </font>
    <font>
      <sz val="9"/>
      <name val="方正仿宋_GBK"/>
      <charset val="134"/>
    </font>
    <font>
      <sz val="9"/>
      <name val="Times New Roman"/>
      <charset val="0"/>
    </font>
    <font>
      <sz val="10"/>
      <name val="方正仿宋_GBK"/>
      <charset val="134"/>
    </font>
    <font>
      <sz val="10"/>
      <name val="仿宋_GB2312"/>
      <charset val="134"/>
    </font>
    <font>
      <sz val="40"/>
      <name val="方正小标宋_GBK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6"/>
      <name val="方正小标宋_GBK"/>
      <charset val="0"/>
    </font>
    <font>
      <sz val="12"/>
      <name val="方正仿宋_GBK"/>
      <charset val="134"/>
    </font>
    <font>
      <sz val="11"/>
      <color indexed="8"/>
      <name val="方正黑体_GBK"/>
      <charset val="134"/>
    </font>
    <font>
      <sz val="11"/>
      <color theme="1"/>
      <name val="方正仿宋_GBK"/>
      <charset val="0"/>
    </font>
    <font>
      <sz val="16"/>
      <color rgb="FF000000"/>
      <name val="方正小标宋_GBK"/>
      <charset val="0"/>
    </font>
    <font>
      <b/>
      <sz val="11"/>
      <color indexed="8"/>
      <name val="方正仿宋_GBK"/>
      <charset val="134"/>
    </font>
    <font>
      <sz val="11"/>
      <name val="方正黑体_GBK"/>
      <charset val="0"/>
    </font>
    <font>
      <sz val="12"/>
      <color rgb="FF000000"/>
      <name val="Times New Roman"/>
      <charset val="134"/>
    </font>
    <font>
      <b/>
      <sz val="16"/>
      <name val="仿宋_GB2312"/>
      <charset val="0"/>
    </font>
    <font>
      <b/>
      <sz val="16"/>
      <name val="宋体"/>
      <charset val="0"/>
    </font>
    <font>
      <b/>
      <sz val="11"/>
      <name val="方正仿宋_GBK"/>
      <charset val="0"/>
    </font>
    <font>
      <b/>
      <sz val="16"/>
      <color rgb="FF000000"/>
      <name val="仿宋_GB2312"/>
      <charset val="0"/>
    </font>
    <font>
      <sz val="12"/>
      <name val="Times New Roman"/>
      <charset val="134"/>
    </font>
    <font>
      <b/>
      <sz val="16"/>
      <color rgb="FF000000"/>
      <name val="宋体"/>
      <charset val="0"/>
    </font>
    <font>
      <b/>
      <sz val="12"/>
      <color indexed="8"/>
      <name val="仿宋_GB2312"/>
      <charset val="134"/>
    </font>
    <font>
      <b/>
      <sz val="11"/>
      <color rgb="FF000000"/>
      <name val="Times New Roman"/>
      <charset val="0"/>
    </font>
    <font>
      <sz val="10"/>
      <color indexed="8"/>
      <name val="方正仿宋_GBK"/>
      <charset val="134"/>
    </font>
    <font>
      <sz val="12"/>
      <color indexed="8"/>
      <name val="方正黑体_GBK"/>
      <charset val="134"/>
    </font>
    <font>
      <sz val="12"/>
      <color indexed="8"/>
      <name val="方正仿宋_GBK"/>
      <charset val="134"/>
    </font>
    <font>
      <sz val="11"/>
      <name val="Arial"/>
      <charset val="0"/>
    </font>
    <font>
      <sz val="16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77">
    <xf numFmtId="0" fontId="0" fillId="0" borderId="0">
      <alignment vertical="center"/>
    </xf>
    <xf numFmtId="0" fontId="0" fillId="0" borderId="0">
      <alignment vertical="center"/>
    </xf>
    <xf numFmtId="0" fontId="38" fillId="0" borderId="0">
      <alignment vertical="center"/>
    </xf>
    <xf numFmtId="0" fontId="96" fillId="0" borderId="0">
      <alignment vertical="center"/>
    </xf>
    <xf numFmtId="0" fontId="38" fillId="0" borderId="0">
      <alignment vertical="center"/>
    </xf>
    <xf numFmtId="0" fontId="38" fillId="0" borderId="0"/>
    <xf numFmtId="0" fontId="38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4" fillId="29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1" fillId="24" borderId="0" applyNumberFormat="0" applyBorder="0" applyAlignment="0" applyProtection="0">
      <alignment vertical="center"/>
    </xf>
    <xf numFmtId="0" fontId="84" fillId="22" borderId="0" applyNumberFormat="0" applyBorder="0" applyAlignment="0" applyProtection="0">
      <alignment vertical="center"/>
    </xf>
    <xf numFmtId="0" fontId="84" fillId="27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4" fillId="25" borderId="0" applyNumberFormat="0" applyBorder="0" applyAlignment="0" applyProtection="0">
      <alignment vertical="center"/>
    </xf>
    <xf numFmtId="0" fontId="85" fillId="0" borderId="19" applyNumberFormat="0" applyFill="0" applyAlignment="0" applyProtection="0">
      <alignment vertical="center"/>
    </xf>
    <xf numFmtId="0" fontId="96" fillId="0" borderId="0">
      <alignment vertical="center"/>
    </xf>
    <xf numFmtId="0" fontId="97" fillId="0" borderId="0" applyNumberFormat="0" applyFill="0" applyBorder="0" applyAlignment="0" applyProtection="0">
      <alignment vertical="center"/>
    </xf>
    <xf numFmtId="0" fontId="98" fillId="0" borderId="1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1" fillId="0" borderId="1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95" fillId="0" borderId="17" applyNumberFormat="0" applyFill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84" fillId="33" borderId="0" applyNumberFormat="0" applyBorder="0" applyAlignment="0" applyProtection="0">
      <alignment vertical="center"/>
    </xf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38" fillId="0" borderId="0"/>
    <xf numFmtId="0" fontId="84" fillId="23" borderId="0" applyNumberFormat="0" applyBorder="0" applyAlignment="0" applyProtection="0">
      <alignment vertical="center"/>
    </xf>
    <xf numFmtId="0" fontId="93" fillId="20" borderId="15" applyNumberFormat="0" applyAlignment="0" applyProtection="0">
      <alignment vertical="center"/>
    </xf>
    <xf numFmtId="0" fontId="38" fillId="0" borderId="0"/>
    <xf numFmtId="0" fontId="38" fillId="0" borderId="0"/>
    <xf numFmtId="0" fontId="8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1" fillId="11" borderId="0" applyNumberFormat="0" applyBorder="0" applyAlignment="0" applyProtection="0">
      <alignment vertical="center"/>
    </xf>
    <xf numFmtId="0" fontId="84" fillId="10" borderId="0" applyNumberFormat="0" applyBorder="0" applyAlignment="0" applyProtection="0">
      <alignment vertical="center"/>
    </xf>
    <xf numFmtId="0" fontId="81" fillId="26" borderId="0" applyNumberFormat="0" applyBorder="0" applyAlignment="0" applyProtection="0">
      <alignment vertical="center"/>
    </xf>
    <xf numFmtId="0" fontId="100" fillId="32" borderId="15" applyNumberFormat="0" applyAlignment="0" applyProtection="0">
      <alignment vertical="center"/>
    </xf>
    <xf numFmtId="0" fontId="94" fillId="20" borderId="16" applyNumberFormat="0" applyAlignment="0" applyProtection="0">
      <alignment vertical="center"/>
    </xf>
    <xf numFmtId="0" fontId="38" fillId="0" borderId="0"/>
    <xf numFmtId="0" fontId="87" fillId="9" borderId="13" applyNumberFormat="0" applyAlignment="0" applyProtection="0">
      <alignment vertical="center"/>
    </xf>
    <xf numFmtId="0" fontId="38" fillId="0" borderId="0"/>
    <xf numFmtId="0" fontId="92" fillId="0" borderId="14" applyNumberFormat="0" applyFill="0" applyAlignment="0" applyProtection="0">
      <alignment vertical="center"/>
    </xf>
    <xf numFmtId="0" fontId="8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81" fillId="31" borderId="0" applyNumberFormat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9" fillId="12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1" fillId="6" borderId="0" applyNumberFormat="0" applyBorder="0" applyAlignment="0" applyProtection="0">
      <alignment vertical="center"/>
    </xf>
    <xf numFmtId="0" fontId="83" fillId="0" borderId="0"/>
    <xf numFmtId="0" fontId="91" fillId="18" borderId="0" applyNumberFormat="0" applyBorder="0" applyAlignment="0" applyProtection="0">
      <alignment vertical="center"/>
    </xf>
    <xf numFmtId="0" fontId="84" fillId="7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84" fillId="28" borderId="0" applyNumberFormat="0" applyBorder="0" applyAlignment="0" applyProtection="0">
      <alignment vertical="center"/>
    </xf>
    <xf numFmtId="0" fontId="38" fillId="0" borderId="0"/>
    <xf numFmtId="0" fontId="81" fillId="4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81" fillId="3" borderId="0" applyNumberFormat="0" applyBorder="0" applyAlignment="0" applyProtection="0">
      <alignment vertical="center"/>
    </xf>
  </cellStyleXfs>
  <cellXfs count="674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187" fontId="3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justify" vertical="center" wrapText="1"/>
    </xf>
    <xf numFmtId="183" fontId="3" fillId="0" borderId="0" xfId="0" applyNumberFormat="1" applyFont="1" applyFill="1" applyBorder="1" applyAlignment="1" applyProtection="1">
      <alignment horizontal="right" vertical="center" wrapText="1"/>
    </xf>
    <xf numFmtId="0" fontId="8" fillId="0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right" vertical="center" wrapText="1"/>
    </xf>
    <xf numFmtId="0" fontId="10" fillId="0" borderId="1" xfId="0" applyFont="1" applyFill="1" applyBorder="1" applyAlignment="1" applyProtection="1">
      <alignment vertical="center" wrapText="1"/>
    </xf>
    <xf numFmtId="185" fontId="11" fillId="0" borderId="1" xfId="0" applyNumberFormat="1" applyFont="1" applyFill="1" applyBorder="1" applyAlignment="1" applyProtection="1">
      <alignment horizontal="right" vertical="center" wrapText="1"/>
    </xf>
    <xf numFmtId="181" fontId="3" fillId="0" borderId="1" xfId="0" applyNumberFormat="1" applyFont="1" applyFill="1" applyBorder="1" applyAlignment="1" applyProtection="1">
      <alignment horizontal="right" vertical="center" wrapText="1"/>
    </xf>
    <xf numFmtId="0" fontId="3" fillId="0" borderId="1" xfId="0" applyFont="1" applyFill="1" applyBorder="1" applyAlignment="1" applyProtection="1">
      <alignment vertical="center" wrapText="1"/>
    </xf>
    <xf numFmtId="185" fontId="3" fillId="0" borderId="1" xfId="0" applyNumberFormat="1" applyFont="1" applyFill="1" applyBorder="1" applyAlignment="1" applyProtection="1">
      <alignment horizontal="right" vertical="center" wrapText="1"/>
    </xf>
    <xf numFmtId="0" fontId="12" fillId="0" borderId="1" xfId="0" applyFont="1" applyFill="1" applyBorder="1" applyAlignment="1" applyProtection="1">
      <alignment vertical="center" wrapText="1"/>
    </xf>
    <xf numFmtId="0" fontId="9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right" vertical="center"/>
    </xf>
    <xf numFmtId="0" fontId="3" fillId="0" borderId="0" xfId="0" applyFont="1" applyFill="1" applyBorder="1" applyAlignment="1" applyProtection="1">
      <alignment horizontal="right" vertical="center"/>
    </xf>
    <xf numFmtId="0" fontId="3" fillId="0" borderId="1" xfId="41" applyFont="1" applyFill="1" applyBorder="1" applyAlignment="1">
      <alignment horizontal="left" vertical="center" wrapText="1"/>
    </xf>
    <xf numFmtId="187" fontId="3" fillId="0" borderId="1" xfId="0" applyNumberFormat="1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justify" vertical="center" wrapText="1"/>
    </xf>
    <xf numFmtId="0" fontId="13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right" vertical="center"/>
    </xf>
    <xf numFmtId="0" fontId="14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right" vertical="center" wrapText="1"/>
    </xf>
    <xf numFmtId="181" fontId="11" fillId="0" borderId="1" xfId="0" applyNumberFormat="1" applyFont="1" applyFill="1" applyBorder="1" applyAlignment="1" applyProtection="1">
      <alignment horizontal="right" vertical="center" wrapText="1"/>
    </xf>
    <xf numFmtId="0" fontId="15" fillId="0" borderId="0" xfId="0" applyFont="1" applyFill="1" applyBorder="1" applyAlignment="1" applyProtection="1">
      <alignment horizontal="left" vertical="center" wrapText="1"/>
    </xf>
    <xf numFmtId="0" fontId="16" fillId="0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right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186" fontId="4" fillId="0" borderId="0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Border="1" applyAlignment="1" applyProtection="1">
      <alignment horizontal="center" vertical="center" wrapText="1"/>
    </xf>
    <xf numFmtId="9" fontId="4" fillId="0" borderId="0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left" vertical="center"/>
    </xf>
    <xf numFmtId="186" fontId="15" fillId="0" borderId="0" xfId="0" applyNumberFormat="1" applyFont="1" applyFill="1" applyBorder="1" applyAlignment="1" applyProtection="1">
      <alignment horizontal="right"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right" vertical="center" wrapText="1"/>
    </xf>
    <xf numFmtId="186" fontId="1" fillId="0" borderId="0" xfId="0" applyNumberFormat="1" applyFont="1" applyFill="1" applyBorder="1" applyAlignment="1" applyProtection="1">
      <alignment horizontal="right" vertical="center" wrapText="1"/>
    </xf>
    <xf numFmtId="0" fontId="19" fillId="0" borderId="1" xfId="0" applyNumberFormat="1" applyFont="1" applyFill="1" applyBorder="1" applyAlignment="1" applyProtection="1">
      <alignment horizontal="center" vertical="center" wrapText="1"/>
    </xf>
    <xf numFmtId="0" fontId="19" fillId="0" borderId="2" xfId="0" applyNumberFormat="1" applyFont="1" applyFill="1" applyBorder="1" applyAlignment="1" applyProtection="1">
      <alignment horizontal="center" vertical="center" wrapText="1"/>
    </xf>
    <xf numFmtId="186" fontId="20" fillId="0" borderId="3" xfId="0" applyNumberFormat="1" applyFont="1" applyFill="1" applyBorder="1" applyAlignment="1" applyProtection="1">
      <alignment horizontal="right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186" fontId="20" fillId="0" borderId="1" xfId="0" applyNumberFormat="1" applyFont="1" applyFill="1" applyBorder="1" applyAlignment="1" applyProtection="1">
      <alignment horizontal="center" vertical="center" wrapText="1"/>
    </xf>
    <xf numFmtId="0" fontId="20" fillId="0" borderId="1" xfId="41" applyFont="1" applyFill="1" applyBorder="1" applyAlignment="1">
      <alignment horizontal="justify" vertical="center" wrapText="1"/>
    </xf>
    <xf numFmtId="0" fontId="21" fillId="0" borderId="1" xfId="0" applyNumberFormat="1" applyFont="1" applyFill="1" applyBorder="1" applyAlignment="1" applyProtection="1">
      <alignment horizontal="center" vertical="center" wrapText="1"/>
    </xf>
    <xf numFmtId="186" fontId="4" fillId="0" borderId="1" xfId="0" applyNumberFormat="1" applyFont="1" applyFill="1" applyBorder="1" applyAlignment="1" applyProtection="1">
      <alignment horizontal="right" vertical="center" wrapText="1"/>
    </xf>
    <xf numFmtId="0" fontId="22" fillId="0" borderId="1" xfId="0" applyFont="1" applyFill="1" applyBorder="1" applyAlignment="1" applyProtection="1">
      <alignment horizontal="center" vertical="center"/>
    </xf>
    <xf numFmtId="0" fontId="22" fillId="0" borderId="1" xfId="0" applyFont="1" applyFill="1" applyBorder="1" applyAlignment="1" applyProtection="1">
      <alignment horizontal="justify" vertical="center"/>
    </xf>
    <xf numFmtId="186" fontId="15" fillId="0" borderId="0" xfId="0" applyNumberFormat="1" applyFont="1" applyFill="1" applyBorder="1" applyAlignment="1" applyProtection="1">
      <alignment horizontal="left" vertical="center" wrapText="1"/>
    </xf>
    <xf numFmtId="9" fontId="15" fillId="0" borderId="0" xfId="0" applyNumberFormat="1" applyFont="1" applyFill="1" applyBorder="1" applyAlignment="1" applyProtection="1">
      <alignment horizontal="left" vertical="center" wrapText="1"/>
    </xf>
    <xf numFmtId="186" fontId="3" fillId="0" borderId="5" xfId="0" applyNumberFormat="1" applyFont="1" applyFill="1" applyBorder="1" applyAlignment="1" applyProtection="1">
      <alignment horizontal="center" vertical="center" wrapText="1"/>
    </xf>
    <xf numFmtId="186" fontId="3" fillId="0" borderId="6" xfId="0" applyNumberFormat="1" applyFont="1" applyFill="1" applyBorder="1" applyAlignment="1" applyProtection="1">
      <alignment horizontal="center" vertical="center" wrapText="1"/>
    </xf>
    <xf numFmtId="9" fontId="3" fillId="0" borderId="1" xfId="0" applyNumberFormat="1" applyFont="1" applyFill="1" applyBorder="1" applyAlignment="1" applyProtection="1">
      <alignment horizontal="center" vertical="center" wrapText="1"/>
    </xf>
    <xf numFmtId="9" fontId="20" fillId="0" borderId="1" xfId="0" applyNumberFormat="1" applyFont="1" applyFill="1" applyBorder="1" applyAlignment="1" applyProtection="1">
      <alignment horizontal="center" vertical="center" wrapText="1"/>
    </xf>
    <xf numFmtId="9" fontId="3" fillId="0" borderId="1" xfId="0" applyNumberFormat="1" applyFont="1" applyFill="1" applyBorder="1" applyAlignment="1" applyProtection="1">
      <alignment horizontal="right" vertical="center" wrapText="1"/>
    </xf>
    <xf numFmtId="0" fontId="19" fillId="0" borderId="0" xfId="0" applyFont="1" applyFill="1" applyBorder="1" applyAlignment="1" applyProtection="1">
      <alignment horizontal="right" vertical="center" wrapText="1"/>
    </xf>
    <xf numFmtId="9" fontId="20" fillId="0" borderId="2" xfId="0" applyNumberFormat="1" applyFont="1" applyFill="1" applyBorder="1" applyAlignment="1" applyProtection="1">
      <alignment horizontal="center" vertical="center" wrapText="1"/>
    </xf>
    <xf numFmtId="9" fontId="3" fillId="0" borderId="4" xfId="0" applyNumberFormat="1" applyFont="1" applyFill="1" applyBorder="1" applyAlignment="1" applyProtection="1">
      <alignment horizontal="center" vertical="center" wrapText="1"/>
    </xf>
    <xf numFmtId="0" fontId="4" fillId="0" borderId="1" xfId="41" applyFont="1" applyFill="1" applyBorder="1" applyAlignment="1">
      <alignment horizontal="justify" vertical="center" wrapText="1"/>
    </xf>
    <xf numFmtId="0" fontId="4" fillId="0" borderId="1" xfId="0" applyFont="1" applyFill="1" applyBorder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left" vertical="center"/>
    </xf>
    <xf numFmtId="0" fontId="16" fillId="0" borderId="0" xfId="0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right" vertical="center"/>
    </xf>
    <xf numFmtId="0" fontId="23" fillId="0" borderId="0" xfId="0" applyFont="1" applyFill="1" applyBorder="1" applyAlignment="1" applyProtection="1">
      <alignment vertical="center"/>
    </xf>
    <xf numFmtId="0" fontId="24" fillId="0" borderId="0" xfId="0" applyFont="1" applyFill="1" applyBorder="1" applyAlignment="1" applyProtection="1">
      <alignment horizontal="left" vertical="center"/>
    </xf>
    <xf numFmtId="0" fontId="25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right" vertical="center"/>
    </xf>
    <xf numFmtId="0" fontId="4" fillId="0" borderId="1" xfId="0" applyFont="1" applyFill="1" applyBorder="1" applyAlignment="1" applyProtection="1">
      <alignment horizontal="center" vertical="center"/>
    </xf>
    <xf numFmtId="0" fontId="23" fillId="0" borderId="1" xfId="0" applyFont="1" applyFill="1" applyBorder="1" applyAlignment="1" applyProtection="1">
      <alignment horizontal="justify" vertical="center"/>
    </xf>
    <xf numFmtId="185" fontId="23" fillId="0" borderId="1" xfId="0" applyNumberFormat="1" applyFont="1" applyFill="1" applyBorder="1" applyAlignment="1" applyProtection="1">
      <alignment horizontal="right" vertical="center"/>
    </xf>
    <xf numFmtId="0" fontId="4" fillId="0" borderId="1" xfId="0" applyFont="1" applyFill="1" applyBorder="1" applyAlignment="1" applyProtection="1">
      <alignment horizontal="justify" vertical="center"/>
    </xf>
    <xf numFmtId="185" fontId="4" fillId="0" borderId="1" xfId="0" applyNumberFormat="1" applyFont="1" applyFill="1" applyBorder="1" applyAlignment="1" applyProtection="1">
      <alignment horizontal="right" vertical="center"/>
    </xf>
    <xf numFmtId="0" fontId="26" fillId="0" borderId="1" xfId="0" applyFont="1" applyFill="1" applyBorder="1" applyAlignment="1" applyProtection="1">
      <alignment horizontal="justify" vertical="center"/>
    </xf>
    <xf numFmtId="0" fontId="3" fillId="0" borderId="0" xfId="0" applyFont="1" applyFill="1" applyAlignment="1" applyProtection="1">
      <alignment vertical="center"/>
    </xf>
    <xf numFmtId="0" fontId="10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27" fillId="0" borderId="1" xfId="0" applyFont="1" applyFill="1" applyBorder="1" applyAlignment="1" applyProtection="1">
      <alignment vertical="center" wrapText="1"/>
    </xf>
    <xf numFmtId="185" fontId="3" fillId="0" borderId="1" xfId="0" applyNumberFormat="1" applyFont="1" applyFill="1" applyBorder="1" applyAlignment="1" applyProtection="1">
      <alignment vertical="center" wrapText="1"/>
    </xf>
    <xf numFmtId="0" fontId="28" fillId="0" borderId="0" xfId="0" applyFont="1" applyFill="1" applyBorder="1" applyAlignment="1" applyProtection="1">
      <alignment horizontal="center" vertical="center"/>
    </xf>
    <xf numFmtId="0" fontId="29" fillId="0" borderId="0" xfId="0" applyFont="1" applyFill="1" applyBorder="1" applyAlignment="1" applyProtection="1">
      <alignment horizontal="center" vertical="center" wrapText="1"/>
    </xf>
    <xf numFmtId="185" fontId="3" fillId="0" borderId="1" xfId="0" applyNumberFormat="1" applyFont="1" applyFill="1" applyBorder="1" applyAlignment="1" applyProtection="1">
      <alignment horizontal="center" vertical="center" wrapText="1"/>
    </xf>
    <xf numFmtId="184" fontId="3" fillId="0" borderId="1" xfId="0" applyNumberFormat="1" applyFont="1" applyFill="1" applyBorder="1" applyAlignment="1" applyProtection="1">
      <alignment horizontal="center" vertical="center"/>
    </xf>
    <xf numFmtId="0" fontId="1" fillId="0" borderId="0" xfId="8" applyFont="1" applyFill="1" applyBorder="1" applyAlignment="1">
      <alignment horizontal="left" vertical="center"/>
    </xf>
    <xf numFmtId="0" fontId="30" fillId="0" borderId="0" xfId="30" applyFont="1" applyFill="1" applyBorder="1" applyAlignment="1">
      <alignment horizontal="center" vertical="center"/>
    </xf>
    <xf numFmtId="0" fontId="1" fillId="0" borderId="0" xfId="30" applyFont="1" applyFill="1" applyBorder="1" applyAlignment="1">
      <alignment horizontal="right" vertical="center"/>
    </xf>
    <xf numFmtId="0" fontId="11" fillId="0" borderId="0" xfId="30" applyFont="1" applyFill="1" applyBorder="1" applyAlignment="1">
      <alignment vertical="center"/>
    </xf>
    <xf numFmtId="0" fontId="9" fillId="0" borderId="0" xfId="30" applyFont="1" applyFill="1" applyBorder="1" applyAlignment="1">
      <alignment vertical="center"/>
    </xf>
    <xf numFmtId="0" fontId="3" fillId="0" borderId="0" xfId="30" applyFont="1" applyFill="1" applyBorder="1" applyAlignment="1">
      <alignment vertical="center"/>
    </xf>
    <xf numFmtId="0" fontId="1" fillId="0" borderId="0" xfId="30" applyFont="1" applyFill="1" applyBorder="1" applyAlignment="1">
      <alignment vertical="center"/>
    </xf>
    <xf numFmtId="0" fontId="31" fillId="0" borderId="0" xfId="8" applyFont="1" applyFill="1" applyBorder="1" applyAlignment="1">
      <alignment horizontal="left" vertical="center"/>
    </xf>
    <xf numFmtId="0" fontId="6" fillId="0" borderId="0" xfId="30" applyFont="1" applyFill="1" applyBorder="1" applyAlignment="1">
      <alignment horizontal="center" vertical="center" wrapText="1"/>
    </xf>
    <xf numFmtId="0" fontId="7" fillId="0" borderId="0" xfId="30" applyFont="1" applyFill="1" applyBorder="1" applyAlignment="1">
      <alignment horizontal="right" vertical="center"/>
    </xf>
    <xf numFmtId="0" fontId="3" fillId="0" borderId="2" xfId="47" applyNumberFormat="1" applyFont="1" applyFill="1" applyBorder="1" applyAlignment="1" applyProtection="1">
      <alignment horizontal="center" vertical="center"/>
    </xf>
    <xf numFmtId="0" fontId="31" fillId="0" borderId="7" xfId="47" applyNumberFormat="1" applyFont="1" applyFill="1" applyBorder="1" applyAlignment="1" applyProtection="1">
      <alignment horizontal="center" vertical="center"/>
    </xf>
    <xf numFmtId="0" fontId="3" fillId="0" borderId="1" xfId="47" applyNumberFormat="1" applyFont="1" applyFill="1" applyBorder="1" applyAlignment="1" applyProtection="1">
      <alignment horizontal="center" vertical="center"/>
    </xf>
    <xf numFmtId="0" fontId="31" fillId="0" borderId="1" xfId="47" applyNumberFormat="1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left" vertical="center" indent="1"/>
    </xf>
    <xf numFmtId="0" fontId="4" fillId="0" borderId="1" xfId="3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 applyProtection="1">
      <alignment horizontal="left" vertical="center" indent="2"/>
    </xf>
    <xf numFmtId="0" fontId="4" fillId="0" borderId="1" xfId="30" applyFont="1" applyFill="1" applyBorder="1" applyAlignment="1">
      <alignment vertical="center" wrapText="1"/>
    </xf>
    <xf numFmtId="0" fontId="11" fillId="0" borderId="1" xfId="0" applyFont="1" applyFill="1" applyBorder="1" applyAlignment="1" applyProtection="1">
      <alignment horizontal="center" vertical="center"/>
    </xf>
    <xf numFmtId="187" fontId="11" fillId="0" borderId="1" xfId="0" applyNumberFormat="1" applyFont="1" applyFill="1" applyBorder="1" applyAlignment="1" applyProtection="1">
      <alignment horizontal="center" vertical="center"/>
    </xf>
    <xf numFmtId="0" fontId="27" fillId="0" borderId="0" xfId="4" applyFont="1" applyFill="1" applyBorder="1" applyAlignment="1">
      <alignment vertical="center"/>
    </xf>
    <xf numFmtId="0" fontId="9" fillId="0" borderId="0" xfId="30" applyFont="1" applyFill="1" applyBorder="1" applyAlignment="1">
      <alignment vertical="center" wrapText="1"/>
    </xf>
    <xf numFmtId="0" fontId="14" fillId="0" borderId="0" xfId="0" applyFont="1" applyFill="1" applyBorder="1" applyAlignment="1" applyProtection="1">
      <alignment vertical="center"/>
      <protection locked="0"/>
    </xf>
    <xf numFmtId="0" fontId="1" fillId="0" borderId="0" xfId="9" applyFont="1" applyFill="1" applyBorder="1" applyAlignment="1">
      <alignment vertical="center"/>
    </xf>
    <xf numFmtId="0" fontId="32" fillId="0" borderId="0" xfId="7" applyFont="1" applyFill="1" applyBorder="1" applyAlignment="1">
      <alignment vertical="center"/>
    </xf>
    <xf numFmtId="0" fontId="1" fillId="0" borderId="0" xfId="7" applyFont="1" applyFill="1" applyBorder="1" applyAlignment="1">
      <alignment vertical="center"/>
    </xf>
    <xf numFmtId="0" fontId="5" fillId="0" borderId="0" xfId="9" applyFont="1" applyFill="1" applyBorder="1" applyAlignment="1">
      <alignment vertical="center"/>
    </xf>
    <xf numFmtId="0" fontId="6" fillId="0" borderId="0" xfId="7" applyFont="1" applyFill="1" applyBorder="1" applyAlignment="1">
      <alignment horizontal="center" vertical="center"/>
    </xf>
    <xf numFmtId="0" fontId="3" fillId="0" borderId="0" xfId="7" applyFont="1" applyFill="1" applyBorder="1" applyAlignment="1">
      <alignment vertical="center"/>
    </xf>
    <xf numFmtId="0" fontId="3" fillId="0" borderId="8" xfId="7" applyFont="1" applyFill="1" applyBorder="1" applyAlignment="1">
      <alignment horizontal="right"/>
    </xf>
    <xf numFmtId="185" fontId="3" fillId="0" borderId="1" xfId="11" applyNumberFormat="1" applyFont="1" applyFill="1" applyBorder="1" applyAlignment="1">
      <alignment horizontal="center" vertical="center"/>
    </xf>
    <xf numFmtId="0" fontId="31" fillId="0" borderId="1" xfId="9" applyFont="1" applyFill="1" applyBorder="1" applyAlignment="1">
      <alignment horizontal="center" vertical="center" wrapText="1"/>
    </xf>
    <xf numFmtId="0" fontId="11" fillId="0" borderId="1" xfId="9" applyFont="1" applyFill="1" applyBorder="1" applyAlignment="1">
      <alignment horizontal="center" vertical="center" wrapText="1"/>
    </xf>
    <xf numFmtId="0" fontId="11" fillId="0" borderId="1" xfId="7" applyFont="1" applyFill="1" applyBorder="1" applyAlignment="1">
      <alignment horizontal="justify" vertical="center" wrapText="1"/>
    </xf>
    <xf numFmtId="181" fontId="11" fillId="0" borderId="1" xfId="7" applyNumberFormat="1" applyFont="1" applyFill="1" applyBorder="1" applyAlignment="1">
      <alignment vertical="center" wrapText="1"/>
    </xf>
    <xf numFmtId="0" fontId="3" fillId="0" borderId="1" xfId="7" applyFont="1" applyFill="1" applyBorder="1" applyAlignment="1">
      <alignment vertical="center" wrapText="1"/>
    </xf>
    <xf numFmtId="0" fontId="3" fillId="0" borderId="1" xfId="7" applyFont="1" applyFill="1" applyBorder="1" applyAlignment="1">
      <alignment horizontal="justify" vertical="center" wrapText="1"/>
    </xf>
    <xf numFmtId="181" fontId="3" fillId="0" borderId="1" xfId="7" applyNumberFormat="1" applyFont="1" applyFill="1" applyBorder="1" applyAlignment="1">
      <alignment vertical="center" wrapText="1"/>
    </xf>
    <xf numFmtId="0" fontId="11" fillId="0" borderId="1" xfId="7" applyFont="1" applyFill="1" applyBorder="1" applyAlignment="1">
      <alignment horizontal="center" vertical="center" wrapText="1"/>
    </xf>
    <xf numFmtId="185" fontId="31" fillId="0" borderId="1" xfId="11" applyNumberFormat="1" applyFont="1" applyFill="1" applyBorder="1" applyAlignment="1">
      <alignment horizontal="center" vertical="center"/>
    </xf>
    <xf numFmtId="181" fontId="11" fillId="0" borderId="1" xfId="7" applyNumberFormat="1" applyFont="1" applyFill="1" applyBorder="1" applyAlignment="1">
      <alignment horizontal="right" vertical="center" wrapText="1"/>
    </xf>
    <xf numFmtId="181" fontId="3" fillId="0" borderId="1" xfId="7" applyNumberFormat="1" applyFont="1" applyFill="1" applyBorder="1" applyAlignment="1">
      <alignment horizontal="right" vertical="center" wrapText="1"/>
    </xf>
    <xf numFmtId="10" fontId="11" fillId="0" borderId="1" xfId="7" applyNumberFormat="1" applyFont="1" applyFill="1" applyBorder="1" applyAlignment="1">
      <alignment horizontal="right" vertical="center" wrapText="1"/>
    </xf>
    <xf numFmtId="0" fontId="33" fillId="0" borderId="0" xfId="67" applyFont="1" applyFill="1" applyBorder="1" applyAlignment="1">
      <alignment horizontal="center" vertical="center"/>
    </xf>
    <xf numFmtId="0" fontId="13" fillId="0" borderId="0" xfId="67" applyFont="1" applyFill="1" applyBorder="1" applyAlignment="1">
      <alignment horizontal="right" vertical="center"/>
    </xf>
    <xf numFmtId="0" fontId="14" fillId="0" borderId="0" xfId="67" applyFont="1" applyFill="1" applyBorder="1" applyAlignment="1">
      <alignment vertical="center"/>
    </xf>
    <xf numFmtId="0" fontId="9" fillId="0" borderId="0" xfId="67" applyFont="1" applyFill="1" applyBorder="1" applyAlignment="1">
      <alignment vertical="center"/>
    </xf>
    <xf numFmtId="0" fontId="4" fillId="0" borderId="0" xfId="67" applyFont="1" applyFill="1" applyBorder="1" applyAlignment="1">
      <alignment vertical="center"/>
    </xf>
    <xf numFmtId="0" fontId="5" fillId="0" borderId="0" xfId="8" applyFont="1" applyFill="1" applyBorder="1" applyAlignment="1">
      <alignment horizontal="left" vertical="center"/>
    </xf>
    <xf numFmtId="0" fontId="6" fillId="0" borderId="0" xfId="13" applyFont="1" applyFill="1" applyBorder="1" applyAlignment="1">
      <alignment horizontal="center" vertical="center" wrapText="1"/>
    </xf>
    <xf numFmtId="0" fontId="6" fillId="0" borderId="0" xfId="13" applyFont="1" applyFill="1" applyBorder="1" applyAlignment="1">
      <alignment horizontal="center" vertical="center"/>
    </xf>
    <xf numFmtId="0" fontId="1" fillId="0" borderId="0" xfId="10" applyFont="1" applyFill="1" applyBorder="1" applyAlignment="1">
      <alignment horizontal="right" vertical="center"/>
    </xf>
    <xf numFmtId="0" fontId="3" fillId="0" borderId="1" xfId="10" applyFont="1" applyFill="1" applyBorder="1" applyAlignment="1">
      <alignment horizontal="center" vertical="center"/>
    </xf>
    <xf numFmtId="0" fontId="3" fillId="0" borderId="1" xfId="10" applyFont="1" applyFill="1" applyBorder="1" applyAlignment="1">
      <alignment horizontal="center" vertical="center" wrapText="1"/>
    </xf>
    <xf numFmtId="0" fontId="11" fillId="0" borderId="1" xfId="13" applyFont="1" applyFill="1" applyBorder="1" applyAlignment="1">
      <alignment vertical="center"/>
    </xf>
    <xf numFmtId="0" fontId="9" fillId="0" borderId="1" xfId="67" applyFont="1" applyFill="1" applyBorder="1" applyAlignment="1">
      <alignment vertical="center"/>
    </xf>
    <xf numFmtId="0" fontId="3" fillId="0" borderId="1" xfId="13" applyFont="1" applyFill="1" applyBorder="1" applyAlignment="1">
      <alignment vertical="center"/>
    </xf>
    <xf numFmtId="0" fontId="3" fillId="0" borderId="1" xfId="13" applyFont="1" applyFill="1" applyBorder="1" applyAlignment="1">
      <alignment horizontal="left" vertical="center" indent="2"/>
    </xf>
    <xf numFmtId="0" fontId="11" fillId="0" borderId="3" xfId="13" applyFont="1" applyFill="1" applyBorder="1" applyAlignment="1">
      <alignment horizontal="center" vertical="center"/>
    </xf>
    <xf numFmtId="0" fontId="11" fillId="0" borderId="1" xfId="13" applyFont="1" applyFill="1" applyBorder="1" applyAlignment="1">
      <alignment horizontal="right" vertical="center" wrapText="1"/>
    </xf>
    <xf numFmtId="181" fontId="11" fillId="0" borderId="1" xfId="12" applyNumberFormat="1" applyFont="1" applyFill="1" applyBorder="1" applyAlignment="1">
      <alignment horizontal="right" vertical="center" wrapText="1"/>
    </xf>
    <xf numFmtId="0" fontId="3" fillId="0" borderId="0" xfId="4" applyFont="1" applyFill="1" applyBorder="1" applyAlignment="1">
      <alignment vertical="center"/>
    </xf>
    <xf numFmtId="0" fontId="30" fillId="0" borderId="0" xfId="57" applyFont="1" applyFill="1" applyBorder="1" applyAlignment="1">
      <alignment horizontal="center" vertical="center"/>
    </xf>
    <xf numFmtId="0" fontId="1" fillId="0" borderId="0" xfId="57" applyFont="1" applyFill="1" applyBorder="1" applyAlignment="1">
      <alignment horizontal="right" vertical="center"/>
    </xf>
    <xf numFmtId="0" fontId="11" fillId="0" borderId="0" xfId="57" applyFont="1" applyFill="1" applyBorder="1" applyAlignment="1"/>
    <xf numFmtId="0" fontId="3" fillId="0" borderId="0" xfId="57" applyFont="1" applyFill="1" applyBorder="1" applyAlignment="1"/>
    <xf numFmtId="0" fontId="1" fillId="0" borderId="0" xfId="57" applyFont="1" applyFill="1" applyBorder="1" applyAlignment="1"/>
    <xf numFmtId="0" fontId="6" fillId="0" borderId="0" xfId="57" applyNumberFormat="1" applyFont="1" applyFill="1" applyBorder="1" applyAlignment="1" applyProtection="1">
      <alignment horizontal="center" vertical="center" wrapText="1"/>
    </xf>
    <xf numFmtId="0" fontId="6" fillId="0" borderId="0" xfId="57" applyNumberFormat="1" applyFont="1" applyFill="1" applyBorder="1" applyAlignment="1" applyProtection="1">
      <alignment horizontal="center" vertical="center"/>
    </xf>
    <xf numFmtId="0" fontId="3" fillId="0" borderId="0" xfId="57" applyFont="1" applyFill="1" applyBorder="1" applyAlignment="1">
      <alignment horizontal="right" vertical="center"/>
    </xf>
    <xf numFmtId="0" fontId="3" fillId="0" borderId="8" xfId="57" applyNumberFormat="1" applyFont="1" applyFill="1" applyBorder="1" applyAlignment="1" applyProtection="1">
      <alignment horizontal="right" vertical="center"/>
    </xf>
    <xf numFmtId="187" fontId="31" fillId="0" borderId="1" xfId="30" applyNumberFormat="1" applyFont="1" applyFill="1" applyBorder="1" applyAlignment="1">
      <alignment horizontal="center" vertical="center" wrapText="1"/>
    </xf>
    <xf numFmtId="0" fontId="10" fillId="0" borderId="1" xfId="14" applyFont="1" applyFill="1" applyBorder="1" applyAlignment="1">
      <alignment horizontal="left" vertical="center"/>
    </xf>
    <xf numFmtId="187" fontId="11" fillId="0" borderId="1" xfId="55" applyNumberFormat="1" applyFont="1" applyFill="1" applyBorder="1" applyAlignment="1">
      <alignment horizontal="right" vertical="center" wrapText="1"/>
    </xf>
    <xf numFmtId="0" fontId="11" fillId="0" borderId="3" xfId="17" applyFont="1" applyFill="1" applyBorder="1" applyAlignment="1">
      <alignment horizontal="left" vertical="center"/>
    </xf>
    <xf numFmtId="0" fontId="11" fillId="0" borderId="1" xfId="14" applyFont="1" applyFill="1" applyBorder="1" applyAlignment="1">
      <alignment vertical="center"/>
    </xf>
    <xf numFmtId="0" fontId="3" fillId="0" borderId="1" xfId="14" applyFont="1" applyFill="1" applyBorder="1" applyAlignment="1">
      <alignment vertical="center"/>
    </xf>
    <xf numFmtId="187" fontId="3" fillId="0" borderId="1" xfId="14" applyNumberFormat="1" applyFont="1" applyFill="1" applyBorder="1" applyAlignment="1">
      <alignment horizontal="right" vertical="center" wrapText="1"/>
    </xf>
    <xf numFmtId="0" fontId="3" fillId="0" borderId="3" xfId="17" applyFont="1" applyFill="1" applyBorder="1" applyAlignment="1">
      <alignment vertical="center"/>
    </xf>
    <xf numFmtId="187" fontId="3" fillId="0" borderId="1" xfId="55" applyNumberFormat="1" applyFont="1" applyFill="1" applyBorder="1" applyAlignment="1">
      <alignment horizontal="right" vertical="center" wrapText="1"/>
    </xf>
    <xf numFmtId="0" fontId="11" fillId="0" borderId="1" xfId="14" applyFont="1" applyFill="1" applyBorder="1" applyAlignment="1">
      <alignment horizontal="left" vertical="center"/>
    </xf>
    <xf numFmtId="0" fontId="11" fillId="0" borderId="1" xfId="17" applyFont="1" applyFill="1" applyBorder="1" applyAlignment="1">
      <alignment horizontal="right" vertical="center"/>
    </xf>
    <xf numFmtId="187" fontId="11" fillId="0" borderId="1" xfId="14" applyNumberFormat="1" applyFont="1" applyFill="1" applyBorder="1" applyAlignment="1">
      <alignment horizontal="right" vertical="center" wrapText="1"/>
    </xf>
    <xf numFmtId="0" fontId="11" fillId="0" borderId="1" xfId="46" applyFont="1" applyFill="1" applyBorder="1" applyAlignment="1">
      <alignment horizontal="center" vertical="center"/>
    </xf>
    <xf numFmtId="0" fontId="3" fillId="0" borderId="0" xfId="47" applyFont="1" applyFill="1" applyBorder="1" applyAlignment="1"/>
    <xf numFmtId="0" fontId="3" fillId="0" borderId="0" xfId="57" applyFont="1" applyFill="1" applyBorder="1" applyAlignment="1" applyProtection="1">
      <protection locked="0"/>
    </xf>
    <xf numFmtId="0" fontId="32" fillId="0" borderId="0" xfId="4" applyFont="1" applyFill="1" applyBorder="1" applyAlignment="1">
      <alignment vertical="center"/>
    </xf>
    <xf numFmtId="0" fontId="34" fillId="0" borderId="0" xfId="4" applyFont="1" applyFill="1" applyBorder="1" applyAlignment="1">
      <alignment vertical="center"/>
    </xf>
    <xf numFmtId="0" fontId="1" fillId="0" borderId="0" xfId="4" applyFont="1" applyFill="1" applyBorder="1" applyAlignment="1">
      <alignment vertical="center"/>
    </xf>
    <xf numFmtId="0" fontId="35" fillId="0" borderId="0" xfId="4" applyFont="1" applyFill="1" applyBorder="1" applyAlignment="1">
      <alignment vertical="center"/>
    </xf>
    <xf numFmtId="0" fontId="6" fillId="0" borderId="0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right"/>
    </xf>
    <xf numFmtId="0" fontId="3" fillId="0" borderId="1" xfId="4" applyFont="1" applyFill="1" applyBorder="1" applyAlignment="1">
      <alignment horizontal="center" vertical="center"/>
    </xf>
    <xf numFmtId="0" fontId="36" fillId="0" borderId="1" xfId="0" applyFont="1" applyFill="1" applyBorder="1" applyAlignment="1" applyProtection="1">
      <alignment horizontal="center" vertical="center" wrapText="1"/>
    </xf>
    <xf numFmtId="0" fontId="10" fillId="0" borderId="3" xfId="17" applyFont="1" applyFill="1" applyBorder="1" applyAlignment="1">
      <alignment vertical="center"/>
    </xf>
    <xf numFmtId="185" fontId="11" fillId="0" borderId="1" xfId="4" applyNumberFormat="1" applyFont="1" applyFill="1" applyBorder="1" applyAlignment="1">
      <alignment horizontal="right" vertical="center" wrapText="1"/>
    </xf>
    <xf numFmtId="185" fontId="11" fillId="0" borderId="1" xfId="4" applyNumberFormat="1" applyFont="1" applyFill="1" applyBorder="1" applyAlignment="1">
      <alignment vertical="center"/>
    </xf>
    <xf numFmtId="10" fontId="11" fillId="0" borderId="1" xfId="4" applyNumberFormat="1" applyFont="1" applyFill="1" applyBorder="1" applyAlignment="1">
      <alignment vertical="center"/>
    </xf>
    <xf numFmtId="185" fontId="3" fillId="0" borderId="1" xfId="4" applyNumberFormat="1" applyFont="1" applyFill="1" applyBorder="1" applyAlignment="1">
      <alignment horizontal="right" vertical="center" wrapText="1"/>
    </xf>
    <xf numFmtId="0" fontId="3" fillId="0" borderId="1" xfId="4" applyFont="1" applyFill="1" applyBorder="1" applyAlignment="1">
      <alignment vertical="center"/>
    </xf>
    <xf numFmtId="0" fontId="37" fillId="0" borderId="1" xfId="4" applyFont="1" applyFill="1" applyBorder="1" applyAlignment="1">
      <alignment vertical="center"/>
    </xf>
    <xf numFmtId="0" fontId="3" fillId="0" borderId="3" xfId="17" applyFont="1" applyFill="1" applyBorder="1" applyAlignment="1">
      <alignment horizontal="left" vertical="center"/>
    </xf>
    <xf numFmtId="185" fontId="3" fillId="0" borderId="1" xfId="4" applyNumberFormat="1" applyFont="1" applyFill="1" applyBorder="1" applyAlignment="1">
      <alignment vertical="center"/>
    </xf>
    <xf numFmtId="10" fontId="3" fillId="0" borderId="1" xfId="4" applyNumberFormat="1" applyFont="1" applyFill="1" applyBorder="1" applyAlignment="1">
      <alignment vertical="center"/>
    </xf>
    <xf numFmtId="0" fontId="11" fillId="0" borderId="3" xfId="17" applyFont="1" applyFill="1" applyBorder="1" applyAlignment="1">
      <alignment vertical="center"/>
    </xf>
    <xf numFmtId="0" fontId="11" fillId="0" borderId="3" xfId="17" applyFont="1" applyFill="1" applyBorder="1" applyAlignment="1">
      <alignment horizontal="center" vertical="center"/>
    </xf>
    <xf numFmtId="0" fontId="11" fillId="0" borderId="1" xfId="4" applyFont="1" applyFill="1" applyBorder="1" applyAlignment="1">
      <alignment vertical="center"/>
    </xf>
    <xf numFmtId="0" fontId="1" fillId="0" borderId="1" xfId="4" applyFont="1" applyFill="1" applyBorder="1" applyAlignment="1">
      <alignment vertical="center"/>
    </xf>
    <xf numFmtId="182" fontId="11" fillId="0" borderId="1" xfId="55" applyNumberFormat="1" applyFont="1" applyFill="1" applyBorder="1" applyAlignment="1">
      <alignment horizontal="center" vertical="center"/>
    </xf>
    <xf numFmtId="184" fontId="11" fillId="0" borderId="1" xfId="14" applyNumberFormat="1" applyFont="1" applyFill="1" applyBorder="1" applyAlignment="1">
      <alignment horizontal="right" vertical="center" wrapText="1"/>
    </xf>
    <xf numFmtId="9" fontId="11" fillId="0" borderId="1" xfId="4" applyNumberFormat="1" applyFont="1" applyFill="1" applyBorder="1" applyAlignment="1">
      <alignment horizontal="right" vertical="center"/>
    </xf>
    <xf numFmtId="0" fontId="38" fillId="0" borderId="0" xfId="4" applyFont="1" applyFill="1" applyBorder="1" applyAlignment="1">
      <alignment vertical="center"/>
    </xf>
    <xf numFmtId="0" fontId="32" fillId="0" borderId="0" xfId="47" applyFont="1" applyFill="1" applyBorder="1" applyAlignment="1"/>
    <xf numFmtId="0" fontId="1" fillId="0" borderId="0" xfId="47" applyFont="1" applyFill="1" applyBorder="1" applyAlignment="1"/>
    <xf numFmtId="0" fontId="5" fillId="0" borderId="0" xfId="47" applyFont="1" applyFill="1" applyBorder="1" applyAlignment="1">
      <alignment vertical="center"/>
    </xf>
    <xf numFmtId="0" fontId="6" fillId="0" borderId="0" xfId="47" applyFont="1" applyFill="1" applyBorder="1" applyAlignment="1">
      <alignment horizontal="center" vertical="center" wrapText="1"/>
    </xf>
    <xf numFmtId="0" fontId="11" fillId="0" borderId="0" xfId="47" applyFont="1" applyFill="1" applyBorder="1" applyAlignment="1"/>
    <xf numFmtId="185" fontId="3" fillId="0" borderId="0" xfId="43" applyNumberFormat="1" applyFont="1" applyFill="1" applyBorder="1" applyAlignment="1">
      <alignment horizontal="right" wrapText="1"/>
    </xf>
    <xf numFmtId="0" fontId="3" fillId="0" borderId="1" xfId="47" applyFont="1" applyFill="1" applyBorder="1" applyAlignment="1">
      <alignment horizontal="center" vertical="center"/>
    </xf>
    <xf numFmtId="0" fontId="11" fillId="0" borderId="1" xfId="47" applyNumberFormat="1" applyFont="1" applyFill="1" applyBorder="1" applyAlignment="1" applyProtection="1">
      <alignment horizontal="left" vertical="center"/>
    </xf>
    <xf numFmtId="185" fontId="11" fillId="0" borderId="1" xfId="47" applyNumberFormat="1" applyFont="1" applyFill="1" applyBorder="1" applyAlignment="1" applyProtection="1">
      <alignment horizontal="right" vertical="center"/>
    </xf>
    <xf numFmtId="0" fontId="3" fillId="0" borderId="1" xfId="43" applyFont="1" applyFill="1" applyBorder="1" applyAlignment="1">
      <alignment horizontal="left" vertical="center"/>
    </xf>
    <xf numFmtId="185" fontId="3" fillId="0" borderId="1" xfId="26" applyNumberFormat="1" applyFont="1" applyFill="1" applyBorder="1" applyAlignment="1">
      <alignment horizontal="right" vertical="center" wrapText="1"/>
    </xf>
    <xf numFmtId="185" fontId="3" fillId="0" borderId="1" xfId="47" applyNumberFormat="1" applyFont="1" applyFill="1" applyBorder="1" applyAlignment="1">
      <alignment horizontal="right" vertical="center"/>
    </xf>
    <xf numFmtId="185" fontId="3" fillId="0" borderId="1" xfId="47" applyNumberFormat="1" applyFont="1" applyFill="1" applyBorder="1" applyAlignment="1">
      <alignment horizontal="right" vertical="center" wrapText="1"/>
    </xf>
    <xf numFmtId="0" fontId="6" fillId="0" borderId="0" xfId="47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/>
    <xf numFmtId="186" fontId="3" fillId="0" borderId="0" xfId="0" applyNumberFormat="1" applyFont="1" applyFill="1" applyBorder="1" applyAlignment="1" applyProtection="1">
      <alignment horizontal="center"/>
    </xf>
    <xf numFmtId="0" fontId="24" fillId="0" borderId="0" xfId="0" applyFont="1" applyFill="1" applyBorder="1" applyAlignment="1" applyProtection="1">
      <alignment horizontal="left" vertical="center" wrapText="1"/>
    </xf>
    <xf numFmtId="0" fontId="32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vertical="center"/>
    </xf>
    <xf numFmtId="186" fontId="11" fillId="0" borderId="0" xfId="0" applyNumberFormat="1" applyFont="1" applyFill="1" applyBorder="1" applyAlignment="1" applyProtection="1">
      <alignment horizontal="center" vertical="center"/>
    </xf>
    <xf numFmtId="185" fontId="39" fillId="0" borderId="0" xfId="0" applyNumberFormat="1" applyFont="1" applyFill="1" applyBorder="1" applyAlignment="1" applyProtection="1">
      <alignment horizontal="right" vertical="center" wrapText="1"/>
    </xf>
    <xf numFmtId="0" fontId="40" fillId="0" borderId="1" xfId="0" applyFont="1" applyFill="1" applyBorder="1" applyAlignment="1" applyProtection="1">
      <alignment horizontal="center" vertical="center"/>
    </xf>
    <xf numFmtId="186" fontId="40" fillId="0" borderId="1" xfId="0" applyNumberFormat="1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left" vertical="center"/>
    </xf>
    <xf numFmtId="0" fontId="41" fillId="0" borderId="1" xfId="0" applyFont="1" applyFill="1" applyBorder="1" applyAlignment="1" applyProtection="1">
      <alignment horizontal="left" vertical="center"/>
    </xf>
    <xf numFmtId="0" fontId="41" fillId="0" borderId="1" xfId="0" applyFont="1" applyFill="1" applyBorder="1" applyAlignment="1" applyProtection="1">
      <alignment vertical="center"/>
    </xf>
    <xf numFmtId="180" fontId="41" fillId="0" borderId="1" xfId="0" applyNumberFormat="1" applyFont="1" applyFill="1" applyBorder="1" applyAlignment="1" applyProtection="1">
      <alignment horizontal="left" vertical="center"/>
    </xf>
    <xf numFmtId="0" fontId="42" fillId="0" borderId="1" xfId="0" applyFont="1" applyFill="1" applyBorder="1" applyAlignment="1" applyProtection="1">
      <alignment vertical="center"/>
    </xf>
    <xf numFmtId="180" fontId="9" fillId="0" borderId="1" xfId="0" applyNumberFormat="1" applyFont="1" applyFill="1" applyBorder="1" applyAlignment="1" applyProtection="1">
      <alignment horizontal="left" vertical="center"/>
    </xf>
    <xf numFmtId="185" fontId="11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/>
    <xf numFmtId="0" fontId="9" fillId="0" borderId="0" xfId="0" applyFont="1" applyFill="1" applyBorder="1" applyAlignment="1" applyProtection="1"/>
    <xf numFmtId="185" fontId="3" fillId="0" borderId="0" xfId="0" applyNumberFormat="1" applyFont="1" applyFill="1" applyBorder="1" applyAlignment="1" applyProtection="1">
      <alignment vertical="center"/>
    </xf>
    <xf numFmtId="0" fontId="43" fillId="0" borderId="0" xfId="0" applyFont="1" applyFill="1" applyBorder="1" applyAlignment="1">
      <alignment vertical="center"/>
    </xf>
    <xf numFmtId="185" fontId="3" fillId="0" borderId="0" xfId="0" applyNumberFormat="1" applyFont="1" applyFill="1" applyBorder="1" applyAlignment="1" applyProtection="1"/>
    <xf numFmtId="185" fontId="32" fillId="0" borderId="0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right" vertical="center"/>
    </xf>
    <xf numFmtId="185" fontId="4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40" fillId="0" borderId="1" xfId="0" applyFont="1" applyFill="1" applyBorder="1" applyAlignment="1" applyProtection="1">
      <alignment horizontal="left" vertical="center" wrapText="1"/>
      <protection locked="0"/>
    </xf>
    <xf numFmtId="0" fontId="39" fillId="0" borderId="1" xfId="0" applyFont="1" applyFill="1" applyBorder="1" applyAlignment="1" applyProtection="1">
      <alignment horizontal="left" vertical="center" wrapText="1"/>
      <protection locked="0"/>
    </xf>
    <xf numFmtId="185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185" fontId="3" fillId="0" borderId="1" xfId="0" applyNumberFormat="1" applyFont="1" applyFill="1" applyBorder="1" applyAlignment="1" applyProtection="1">
      <alignment horizontal="center" vertical="center"/>
    </xf>
    <xf numFmtId="49" fontId="40" fillId="0" borderId="1" xfId="0" applyNumberFormat="1" applyFont="1" applyFill="1" applyBorder="1" applyAlignment="1" applyProtection="1">
      <alignment vertical="center" wrapText="1"/>
      <protection locked="0"/>
    </xf>
    <xf numFmtId="49" fontId="39" fillId="0" borderId="1" xfId="0" applyNumberFormat="1" applyFont="1" applyFill="1" applyBorder="1" applyAlignment="1" applyProtection="1">
      <alignment vertical="center" wrapText="1"/>
      <protection locked="0"/>
    </xf>
    <xf numFmtId="185" fontId="14" fillId="0" borderId="1" xfId="0" applyNumberFormat="1" applyFont="1" applyFill="1" applyBorder="1" applyAlignment="1" applyProtection="1">
      <alignment horizontal="center" vertical="center"/>
    </xf>
    <xf numFmtId="49" fontId="40" fillId="0" borderId="1" xfId="0" applyNumberFormat="1" applyFont="1" applyFill="1" applyBorder="1" applyAlignment="1" applyProtection="1">
      <alignment horizontal="center" vertical="center" wrapText="1"/>
      <protection locked="0"/>
    </xf>
    <xf numFmtId="185" fontId="6" fillId="0" borderId="0" xfId="0" applyNumberFormat="1" applyFont="1" applyFill="1" applyBorder="1" applyAlignment="1" applyProtection="1"/>
    <xf numFmtId="184" fontId="11" fillId="0" borderId="1" xfId="0" applyNumberFormat="1" applyFont="1" applyFill="1" applyBorder="1" applyAlignment="1" applyProtection="1">
      <alignment horizontal="center" vertical="center" wrapText="1"/>
    </xf>
    <xf numFmtId="184" fontId="3" fillId="0" borderId="1" xfId="0" applyNumberFormat="1" applyFont="1" applyFill="1" applyBorder="1" applyAlignment="1" applyProtection="1">
      <alignment horizontal="center" vertical="center" wrapText="1"/>
    </xf>
    <xf numFmtId="185" fontId="9" fillId="0" borderId="0" xfId="0" applyNumberFormat="1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vertical="center" wrapText="1"/>
    </xf>
    <xf numFmtId="0" fontId="44" fillId="0" borderId="0" xfId="0" applyFont="1" applyFill="1" applyBorder="1" applyAlignment="1" applyProtection="1">
      <alignment horizontal="center" vertical="center"/>
    </xf>
    <xf numFmtId="0" fontId="45" fillId="0" borderId="1" xfId="0" applyFont="1" applyFill="1" applyBorder="1" applyAlignment="1" applyProtection="1">
      <alignment vertical="center" wrapText="1"/>
    </xf>
    <xf numFmtId="0" fontId="11" fillId="0" borderId="1" xfId="0" applyFont="1" applyFill="1" applyBorder="1" applyAlignment="1" applyProtection="1">
      <alignment vertical="center" wrapText="1"/>
    </xf>
    <xf numFmtId="186" fontId="11" fillId="0" borderId="1" xfId="0" applyNumberFormat="1" applyFont="1" applyFill="1" applyBorder="1" applyAlignment="1" applyProtection="1">
      <alignment horizontal="right" vertical="center" wrapText="1"/>
    </xf>
    <xf numFmtId="0" fontId="20" fillId="0" borderId="1" xfId="0" applyFont="1" applyFill="1" applyBorder="1" applyAlignment="1" applyProtection="1">
      <alignment horizontal="justify" vertical="center" wrapText="1"/>
    </xf>
    <xf numFmtId="0" fontId="20" fillId="2" borderId="1" xfId="0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justify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45" fillId="0" borderId="1" xfId="0" applyFont="1" applyFill="1" applyBorder="1" applyAlignment="1" applyProtection="1">
      <alignment horizontal="center" vertical="center" wrapText="1"/>
    </xf>
    <xf numFmtId="0" fontId="46" fillId="0" borderId="0" xfId="0" applyFont="1" applyFill="1" applyBorder="1" applyAlignment="1" applyProtection="1">
      <alignment vertical="center"/>
    </xf>
    <xf numFmtId="186" fontId="9" fillId="0" borderId="0" xfId="0" applyNumberFormat="1" applyFont="1" applyFill="1" applyBorder="1" applyAlignment="1" applyProtection="1">
      <alignment horizontal="right" vertical="center" wrapText="1"/>
    </xf>
    <xf numFmtId="0" fontId="9" fillId="0" borderId="0" xfId="0" applyFont="1" applyFill="1" applyBorder="1" applyAlignment="1" applyProtection="1">
      <alignment horizontal="right" vertical="center" wrapText="1"/>
    </xf>
    <xf numFmtId="0" fontId="28" fillId="0" borderId="0" xfId="0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 wrapText="1"/>
    </xf>
    <xf numFmtId="186" fontId="11" fillId="0" borderId="1" xfId="0" applyNumberFormat="1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 applyProtection="1">
      <alignment horizontal="justify" vertical="center" wrapText="1"/>
    </xf>
    <xf numFmtId="186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justify" vertical="center" wrapText="1"/>
    </xf>
    <xf numFmtId="0" fontId="22" fillId="0" borderId="1" xfId="0" applyFont="1" applyFill="1" applyBorder="1" applyAlignment="1" applyProtection="1">
      <alignment horizontal="justify" vertical="center" wrapText="1"/>
    </xf>
    <xf numFmtId="0" fontId="14" fillId="0" borderId="0" xfId="0" applyFont="1" applyFill="1" applyBorder="1" applyAlignment="1" applyProtection="1">
      <alignment horizontal="center" vertical="center"/>
    </xf>
    <xf numFmtId="0" fontId="44" fillId="0" borderId="0" xfId="0" applyFont="1" applyFill="1" applyBorder="1" applyAlignment="1" applyProtection="1">
      <alignment horizontal="center" vertical="center" wrapText="1"/>
    </xf>
    <xf numFmtId="0" fontId="28" fillId="0" borderId="0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left" vertical="center" wrapText="1"/>
    </xf>
    <xf numFmtId="185" fontId="14" fillId="0" borderId="1" xfId="0" applyNumberFormat="1" applyFont="1" applyFill="1" applyBorder="1" applyAlignment="1" applyProtection="1">
      <alignment horizontal="right" vertical="center" wrapText="1"/>
    </xf>
    <xf numFmtId="9" fontId="3" fillId="0" borderId="1" xfId="29" applyNumberFormat="1" applyFont="1" applyFill="1" applyBorder="1" applyAlignment="1">
      <alignment horizontal="right" vertical="center" wrapText="1"/>
    </xf>
    <xf numFmtId="0" fontId="47" fillId="0" borderId="1" xfId="0" applyFont="1" applyFill="1" applyBorder="1" applyAlignment="1" applyProtection="1">
      <alignment horizontal="left" vertical="center" wrapText="1" indent="1"/>
    </xf>
    <xf numFmtId="0" fontId="46" fillId="0" borderId="1" xfId="0" applyFont="1" applyFill="1" applyBorder="1" applyAlignment="1" applyProtection="1">
      <alignment horizontal="left" vertical="center" wrapText="1" indent="1"/>
    </xf>
    <xf numFmtId="185" fontId="9" fillId="0" borderId="1" xfId="0" applyNumberFormat="1" applyFont="1" applyFill="1" applyBorder="1" applyAlignment="1" applyProtection="1">
      <alignment horizontal="right" vertical="center" wrapText="1"/>
    </xf>
    <xf numFmtId="0" fontId="26" fillId="0" borderId="1" xfId="0" applyFont="1" applyFill="1" applyBorder="1" applyAlignment="1" applyProtection="1">
      <alignment horizontal="left" vertical="center" wrapText="1" indent="1"/>
    </xf>
    <xf numFmtId="0" fontId="7" fillId="0" borderId="1" xfId="0" applyFont="1" applyFill="1" applyBorder="1" applyAlignment="1" applyProtection="1">
      <alignment horizontal="left" vertical="center" wrapText="1" indent="4"/>
    </xf>
    <xf numFmtId="0" fontId="9" fillId="0" borderId="1" xfId="0" applyFont="1" applyFill="1" applyBorder="1" applyAlignment="1" applyProtection="1">
      <alignment horizontal="left" vertical="center" wrapText="1" indent="4"/>
    </xf>
    <xf numFmtId="0" fontId="14" fillId="0" borderId="1" xfId="0" applyFont="1" applyFill="1" applyBorder="1" applyAlignment="1" applyProtection="1">
      <alignment horizontal="center" vertical="center" wrapText="1"/>
    </xf>
    <xf numFmtId="186" fontId="14" fillId="0" borderId="1" xfId="0" applyNumberFormat="1" applyFont="1" applyFill="1" applyBorder="1" applyAlignment="1" applyProtection="1">
      <alignment horizontal="right" vertical="center" wrapText="1"/>
    </xf>
    <xf numFmtId="9" fontId="11" fillId="0" borderId="1" xfId="29" applyNumberFormat="1" applyFont="1" applyFill="1" applyBorder="1" applyAlignment="1">
      <alignment horizontal="right" vertical="center" wrapText="1"/>
    </xf>
    <xf numFmtId="181" fontId="9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11" applyFont="1" applyFill="1" applyBorder="1" applyAlignment="1">
      <alignment horizontal="left" vertical="center"/>
    </xf>
    <xf numFmtId="0" fontId="4" fillId="0" borderId="0" xfId="0" applyFont="1" applyFill="1" applyBorder="1" applyAlignment="1" applyProtection="1"/>
    <xf numFmtId="0" fontId="15" fillId="0" borderId="0" xfId="0" applyFont="1" applyFill="1" applyBorder="1" applyAlignment="1" applyProtection="1">
      <alignment horizontal="center" vertical="center"/>
    </xf>
    <xf numFmtId="0" fontId="48" fillId="0" borderId="0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vertical="center"/>
    </xf>
    <xf numFmtId="0" fontId="6" fillId="0" borderId="0" xfId="6" applyFont="1" applyFill="1" applyBorder="1" applyAlignment="1">
      <alignment horizontal="center" vertical="center" wrapText="1"/>
    </xf>
    <xf numFmtId="0" fontId="49" fillId="0" borderId="0" xfId="0" applyFont="1" applyFill="1" applyBorder="1" applyAlignment="1" applyProtection="1">
      <alignment vertical="center"/>
    </xf>
    <xf numFmtId="0" fontId="49" fillId="0" borderId="0" xfId="0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 applyProtection="1">
      <alignment horizontal="right" vertical="center"/>
    </xf>
    <xf numFmtId="0" fontId="3" fillId="0" borderId="1" xfId="6" applyFont="1" applyFill="1" applyBorder="1" applyAlignment="1">
      <alignment horizontal="center" vertical="center"/>
    </xf>
    <xf numFmtId="0" fontId="11" fillId="0" borderId="1" xfId="6" applyFont="1" applyFill="1" applyBorder="1" applyAlignment="1">
      <alignment horizontal="left" vertical="center"/>
    </xf>
    <xf numFmtId="185" fontId="11" fillId="0" borderId="1" xfId="6" applyNumberFormat="1" applyFont="1" applyFill="1" applyBorder="1" applyAlignment="1">
      <alignment horizontal="right" vertical="center"/>
    </xf>
    <xf numFmtId="49" fontId="11" fillId="0" borderId="1" xfId="5" applyNumberFormat="1" applyFont="1" applyFill="1" applyBorder="1" applyAlignment="1">
      <alignment horizontal="left" vertical="center"/>
    </xf>
    <xf numFmtId="49" fontId="3" fillId="0" borderId="1" xfId="5" applyNumberFormat="1" applyFont="1" applyFill="1" applyBorder="1" applyAlignment="1">
      <alignment horizontal="left" vertical="center"/>
    </xf>
    <xf numFmtId="185" fontId="3" fillId="0" borderId="1" xfId="0" applyNumberFormat="1" applyFont="1" applyFill="1" applyBorder="1" applyAlignment="1" applyProtection="1">
      <alignment horizontal="right" vertical="center"/>
    </xf>
    <xf numFmtId="185" fontId="11" fillId="0" borderId="1" xfId="0" applyNumberFormat="1" applyFont="1" applyFill="1" applyBorder="1" applyAlignment="1" applyProtection="1">
      <alignment horizontal="right" vertical="center"/>
    </xf>
    <xf numFmtId="185" fontId="3" fillId="0" borderId="1" xfId="6" applyNumberFormat="1" applyFont="1" applyFill="1" applyBorder="1" applyAlignment="1">
      <alignment horizontal="right" vertical="center"/>
    </xf>
    <xf numFmtId="0" fontId="3" fillId="0" borderId="1" xfId="6" applyFont="1" applyFill="1" applyBorder="1" applyAlignment="1">
      <alignment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0" fontId="1" fillId="0" borderId="0" xfId="6" applyFont="1" applyFill="1" applyBorder="1" applyAlignment="1">
      <alignment vertical="center"/>
    </xf>
    <xf numFmtId="0" fontId="32" fillId="0" borderId="0" xfId="6" applyFont="1" applyFill="1" applyBorder="1" applyAlignment="1"/>
    <xf numFmtId="0" fontId="34" fillId="0" borderId="0" xfId="6" applyFont="1" applyFill="1" applyBorder="1" applyAlignment="1"/>
    <xf numFmtId="0" fontId="1" fillId="0" borderId="0" xfId="6" applyFont="1" applyFill="1" applyBorder="1" applyAlignment="1"/>
    <xf numFmtId="0" fontId="1" fillId="0" borderId="0" xfId="6" applyFont="1" applyFill="1" applyBorder="1" applyAlignment="1">
      <alignment horizontal="right" vertical="center"/>
    </xf>
    <xf numFmtId="0" fontId="1" fillId="0" borderId="0" xfId="6" applyFont="1" applyFill="1"/>
    <xf numFmtId="184" fontId="50" fillId="0" borderId="0" xfId="6" applyNumberFormat="1" applyFont="1" applyFill="1" applyBorder="1" applyAlignment="1">
      <alignment horizontal="right"/>
    </xf>
    <xf numFmtId="0" fontId="11" fillId="0" borderId="0" xfId="6" applyFont="1" applyFill="1" applyBorder="1" applyAlignment="1"/>
    <xf numFmtId="0" fontId="45" fillId="0" borderId="1" xfId="6" applyFont="1" applyFill="1" applyBorder="1" applyAlignment="1">
      <alignment horizontal="left" vertical="center"/>
    </xf>
    <xf numFmtId="184" fontId="3" fillId="0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184" fontId="9" fillId="0" borderId="0" xfId="0" applyNumberFormat="1" applyFont="1" applyFill="1" applyBorder="1" applyAlignment="1" applyProtection="1">
      <alignment horizontal="righ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left" vertical="center"/>
    </xf>
    <xf numFmtId="184" fontId="11" fillId="0" borderId="1" xfId="0" applyNumberFormat="1" applyFont="1" applyFill="1" applyBorder="1" applyAlignment="1" applyProtection="1">
      <alignment horizontal="right" vertical="center"/>
    </xf>
    <xf numFmtId="49" fontId="3" fillId="0" borderId="1" xfId="0" applyNumberFormat="1" applyFont="1" applyFill="1" applyBorder="1" applyAlignment="1" applyProtection="1">
      <alignment horizontal="left" vertical="center"/>
    </xf>
    <xf numFmtId="184" fontId="3" fillId="0" borderId="1" xfId="0" applyNumberFormat="1" applyFont="1" applyFill="1" applyBorder="1" applyAlignment="1" applyProtection="1">
      <alignment horizontal="right" vertical="center"/>
    </xf>
    <xf numFmtId="49" fontId="40" fillId="0" borderId="1" xfId="0" applyNumberFormat="1" applyFont="1" applyFill="1" applyBorder="1" applyAlignment="1" applyProtection="1">
      <alignment horizontal="left" vertical="center"/>
    </xf>
    <xf numFmtId="49" fontId="10" fillId="0" borderId="1" xfId="0" applyNumberFormat="1" applyFont="1" applyFill="1" applyBorder="1" applyAlignment="1" applyProtection="1">
      <alignment horizontal="left" vertical="center"/>
    </xf>
    <xf numFmtId="49" fontId="11" fillId="0" borderId="1" xfId="0" applyNumberFormat="1" applyFont="1" applyFill="1" applyBorder="1" applyAlignment="1" applyProtection="1">
      <alignment horizontal="center" vertical="center"/>
    </xf>
    <xf numFmtId="184" fontId="3" fillId="0" borderId="0" xfId="0" applyNumberFormat="1" applyFont="1" applyFill="1" applyBorder="1" applyAlignment="1" applyProtection="1">
      <alignment horizontal="right" vertical="center"/>
    </xf>
    <xf numFmtId="0" fontId="3" fillId="0" borderId="0" xfId="0" applyFont="1" applyProtection="1">
      <alignment vertical="center"/>
    </xf>
    <xf numFmtId="0" fontId="51" fillId="0" borderId="0" xfId="0" applyFont="1" applyFill="1" applyBorder="1" applyAlignment="1" applyProtection="1">
      <alignment horizontal="center" vertical="center"/>
    </xf>
    <xf numFmtId="0" fontId="51" fillId="0" borderId="0" xfId="0" applyFont="1" applyFill="1" applyBorder="1" applyAlignment="1" applyProtection="1">
      <alignment horizontal="right" vertical="center"/>
    </xf>
    <xf numFmtId="179" fontId="42" fillId="0" borderId="0" xfId="31" applyNumberFormat="1" applyFont="1" applyFill="1" applyBorder="1" applyAlignment="1">
      <alignment horizontal="right" vertical="center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39" fillId="0" borderId="1" xfId="0" applyNumberFormat="1" applyFont="1" applyFill="1" applyBorder="1" applyAlignment="1" applyProtection="1">
      <alignment horizontal="left" vertical="center"/>
    </xf>
    <xf numFmtId="0" fontId="52" fillId="0" borderId="0" xfId="0" applyFont="1" applyFill="1" applyBorder="1" applyAlignment="1" applyProtection="1"/>
    <xf numFmtId="0" fontId="50" fillId="0" borderId="0" xfId="0" applyFont="1" applyFill="1" applyBorder="1" applyAlignment="1" applyProtection="1"/>
    <xf numFmtId="0" fontId="11" fillId="0" borderId="1" xfId="0" applyFont="1" applyFill="1" applyBorder="1" applyAlignment="1" applyProtection="1">
      <alignment horizontal="left" vertical="center" wrapText="1"/>
    </xf>
    <xf numFmtId="185" fontId="11" fillId="0" borderId="1" xfId="0" applyNumberFormat="1" applyFont="1" applyFill="1" applyBorder="1" applyAlignment="1" applyProtection="1">
      <alignment horizontal="center" vertical="center"/>
    </xf>
    <xf numFmtId="3" fontId="11" fillId="0" borderId="1" xfId="0" applyNumberFormat="1" applyFont="1" applyFill="1" applyBorder="1" applyAlignment="1" applyProtection="1">
      <alignment horizontal="left" vertical="center" wrapText="1"/>
    </xf>
    <xf numFmtId="3" fontId="3" fillId="0" borderId="1" xfId="0" applyNumberFormat="1" applyFont="1" applyFill="1" applyBorder="1" applyAlignment="1" applyProtection="1">
      <alignment horizontal="left" vertical="center" wrapText="1"/>
    </xf>
    <xf numFmtId="3" fontId="52" fillId="0" borderId="0" xfId="0" applyNumberFormat="1" applyFont="1" applyFill="1" applyBorder="1" applyAlignment="1" applyProtection="1"/>
    <xf numFmtId="0" fontId="53" fillId="0" borderId="0" xfId="0" applyFont="1" applyFill="1" applyBorder="1" applyAlignment="1" applyProtection="1"/>
    <xf numFmtId="0" fontId="54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178" fontId="3" fillId="0" borderId="0" xfId="31" applyNumberFormat="1" applyFont="1" applyFill="1" applyAlignment="1">
      <alignment horizontal="center" vertical="center"/>
    </xf>
    <xf numFmtId="179" fontId="3" fillId="0" borderId="0" xfId="0" applyNumberFormat="1" applyFont="1" applyFill="1" applyBorder="1" applyAlignment="1" applyProtection="1">
      <alignment horizontal="center" vertical="center"/>
    </xf>
    <xf numFmtId="0" fontId="51" fillId="0" borderId="0" xfId="0" applyFont="1" applyFill="1" applyBorder="1" applyAlignment="1">
      <alignment horizontal="center" vertical="center" wrapText="1"/>
    </xf>
    <xf numFmtId="0" fontId="55" fillId="0" borderId="0" xfId="0" applyFont="1" applyFill="1" applyBorder="1" applyAlignment="1">
      <alignment horizontal="center" vertical="center" wrapText="1"/>
    </xf>
    <xf numFmtId="178" fontId="9" fillId="0" borderId="0" xfId="31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179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left" vertical="center" wrapText="1"/>
    </xf>
    <xf numFmtId="177" fontId="11" fillId="0" borderId="4" xfId="0" applyNumberFormat="1" applyFont="1" applyFill="1" applyBorder="1" applyAlignment="1" applyProtection="1">
      <alignment horizontal="center" vertical="center"/>
    </xf>
    <xf numFmtId="185" fontId="11" fillId="0" borderId="4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177" fontId="3" fillId="0" borderId="4" xfId="0" applyNumberFormat="1" applyFont="1" applyFill="1" applyBorder="1" applyAlignment="1" applyProtection="1">
      <alignment horizontal="center" vertical="center"/>
    </xf>
    <xf numFmtId="0" fontId="3" fillId="0" borderId="9" xfId="0" applyNumberFormat="1" applyFont="1" applyFill="1" applyBorder="1" applyAlignment="1" applyProtection="1">
      <alignment horizontal="left" vertical="center" wrapText="1"/>
    </xf>
    <xf numFmtId="185" fontId="3" fillId="0" borderId="4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185" fontId="4" fillId="0" borderId="1" xfId="0" applyNumberFormat="1" applyFont="1" applyFill="1" applyBorder="1" applyAlignment="1">
      <alignment horizontal="center" vertical="center"/>
    </xf>
    <xf numFmtId="0" fontId="11" fillId="0" borderId="9" xfId="0" applyNumberFormat="1" applyFont="1" applyFill="1" applyBorder="1" applyAlignment="1" applyProtection="1">
      <alignment horizontal="left" vertical="center" wrapText="1"/>
    </xf>
    <xf numFmtId="0" fontId="3" fillId="0" borderId="10" xfId="0" applyNumberFormat="1" applyFont="1" applyFill="1" applyBorder="1" applyAlignment="1" applyProtection="1">
      <alignment horizontal="left" vertical="center" wrapText="1"/>
    </xf>
    <xf numFmtId="185" fontId="3" fillId="0" borderId="11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left" vertical="center"/>
    </xf>
    <xf numFmtId="0" fontId="11" fillId="0" borderId="3" xfId="0" applyNumberFormat="1" applyFont="1" applyFill="1" applyBorder="1" applyAlignment="1" applyProtection="1">
      <alignment horizontal="left" vertical="center"/>
    </xf>
    <xf numFmtId="185" fontId="3" fillId="0" borderId="1" xfId="31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185" fontId="11" fillId="0" borderId="1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 applyProtection="1">
      <alignment vertical="center"/>
    </xf>
    <xf numFmtId="0" fontId="32" fillId="0" borderId="0" xfId="0" applyFont="1" applyFill="1" applyBorder="1" applyAlignment="1" applyProtection="1">
      <alignment vertical="center"/>
    </xf>
    <xf numFmtId="179" fontId="39" fillId="0" borderId="0" xfId="0" applyNumberFormat="1" applyFont="1" applyFill="1" applyBorder="1" applyAlignment="1" applyProtection="1">
      <alignment horizontal="right" vertical="center"/>
    </xf>
    <xf numFmtId="0" fontId="11" fillId="0" borderId="1" xfId="0" applyFont="1" applyFill="1" applyBorder="1" applyAlignment="1" applyProtection="1">
      <alignment horizontal="righ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vertical="center"/>
    </xf>
    <xf numFmtId="0" fontId="32" fillId="0" borderId="0" xfId="0" applyFont="1" applyFill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4" fillId="0" borderId="0" xfId="1" applyFont="1" applyAlignment="1"/>
    <xf numFmtId="0" fontId="7" fillId="0" borderId="1" xfId="1" applyFont="1" applyFill="1" applyBorder="1" applyAlignment="1">
      <alignment horizontal="center" vertical="center"/>
    </xf>
    <xf numFmtId="0" fontId="27" fillId="0" borderId="1" xfId="41" applyFont="1" applyFill="1" applyBorder="1" applyAlignment="1">
      <alignment horizontal="justify" vertical="center" wrapText="1"/>
    </xf>
    <xf numFmtId="0" fontId="56" fillId="0" borderId="1" xfId="0" applyFont="1" applyFill="1" applyBorder="1" applyAlignment="1" applyProtection="1">
      <alignment horizontal="center" vertical="center"/>
    </xf>
    <xf numFmtId="0" fontId="56" fillId="0" borderId="1" xfId="0" applyFont="1" applyFill="1" applyBorder="1" applyAlignment="1" applyProtection="1">
      <alignment horizontal="justify" vertical="center"/>
    </xf>
    <xf numFmtId="0" fontId="27" fillId="0" borderId="1" xfId="41" applyFont="1" applyFill="1" applyBorder="1" applyAlignment="1">
      <alignment horizontal="center" vertical="center" wrapText="1"/>
    </xf>
    <xf numFmtId="185" fontId="3" fillId="0" borderId="1" xfId="41" applyNumberFormat="1" applyFont="1" applyFill="1" applyBorder="1" applyAlignment="1">
      <alignment horizontal="right" vertical="center"/>
    </xf>
    <xf numFmtId="14" fontId="3" fillId="0" borderId="1" xfId="41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 applyProtection="1">
      <alignment horizontal="right" vertical="center"/>
    </xf>
    <xf numFmtId="0" fontId="57" fillId="0" borderId="0" xfId="0" applyFont="1" applyFill="1" applyBorder="1" applyAlignment="1" applyProtection="1">
      <alignment horizontal="center" vertical="center"/>
    </xf>
    <xf numFmtId="0" fontId="58" fillId="0" borderId="0" xfId="0" applyFont="1" applyFill="1" applyBorder="1" applyAlignment="1" applyProtection="1">
      <alignment horizontal="center" vertical="center" wrapText="1"/>
    </xf>
    <xf numFmtId="0" fontId="4" fillId="0" borderId="0" xfId="73" applyFont="1" applyFill="1" applyBorder="1" applyAlignment="1">
      <alignment vertical="center"/>
    </xf>
    <xf numFmtId="0" fontId="59" fillId="0" borderId="0" xfId="73" applyFont="1" applyFill="1" applyBorder="1" applyAlignment="1">
      <alignment vertical="center"/>
    </xf>
    <xf numFmtId="0" fontId="58" fillId="0" borderId="0" xfId="73" applyFont="1" applyFill="1" applyBorder="1" applyAlignment="1">
      <alignment horizontal="center" vertical="center" wrapText="1"/>
    </xf>
    <xf numFmtId="0" fontId="25" fillId="0" borderId="0" xfId="73" applyFont="1" applyFill="1" applyBorder="1" applyAlignment="1">
      <alignment horizontal="center" vertical="center" wrapText="1"/>
    </xf>
    <xf numFmtId="0" fontId="4" fillId="0" borderId="1" xfId="73" applyFont="1" applyFill="1" applyBorder="1" applyAlignment="1">
      <alignment horizontal="center" vertical="center"/>
    </xf>
    <xf numFmtId="0" fontId="48" fillId="0" borderId="1" xfId="73" applyFont="1" applyFill="1" applyBorder="1" applyAlignment="1">
      <alignment horizontal="center" vertical="center" wrapText="1"/>
    </xf>
    <xf numFmtId="185" fontId="15" fillId="0" borderId="1" xfId="73" applyNumberFormat="1" applyFont="1" applyFill="1" applyBorder="1" applyAlignment="1">
      <alignment horizontal="center" vertical="center" wrapText="1"/>
    </xf>
    <xf numFmtId="0" fontId="4" fillId="0" borderId="8" xfId="73" applyFont="1" applyFill="1" applyBorder="1" applyAlignment="1">
      <alignment horizontal="right" vertical="center"/>
    </xf>
    <xf numFmtId="0" fontId="33" fillId="0" borderId="0" xfId="0" applyFont="1" applyFill="1" applyBorder="1" applyAlignment="1" applyProtection="1">
      <alignment horizontal="center" vertical="center"/>
    </xf>
    <xf numFmtId="0" fontId="9" fillId="0" borderId="1" xfId="3" applyFont="1" applyFill="1" applyBorder="1" applyAlignment="1">
      <alignment horizontal="center" vertical="center" wrapText="1"/>
    </xf>
    <xf numFmtId="186" fontId="9" fillId="0" borderId="1" xfId="3" applyNumberFormat="1" applyFont="1" applyFill="1" applyBorder="1" applyAlignment="1">
      <alignment horizontal="center" vertical="center" wrapText="1"/>
    </xf>
    <xf numFmtId="0" fontId="47" fillId="0" borderId="1" xfId="3" applyNumberFormat="1" applyFont="1" applyFill="1" applyBorder="1" applyAlignment="1" applyProtection="1">
      <alignment horizontal="left" vertical="center"/>
    </xf>
    <xf numFmtId="184" fontId="11" fillId="0" borderId="1" xfId="0" applyNumberFormat="1" applyFont="1" applyFill="1" applyBorder="1" applyAlignment="1" applyProtection="1">
      <alignment vertical="center" wrapText="1"/>
    </xf>
    <xf numFmtId="0" fontId="9" fillId="0" borderId="1" xfId="3" applyNumberFormat="1" applyFont="1" applyFill="1" applyBorder="1" applyAlignment="1" applyProtection="1">
      <alignment horizontal="left" vertical="center"/>
    </xf>
    <xf numFmtId="184" fontId="3" fillId="0" borderId="1" xfId="0" applyNumberFormat="1" applyFont="1" applyFill="1" applyBorder="1" applyAlignment="1" applyProtection="1">
      <alignment vertical="center" wrapText="1"/>
    </xf>
    <xf numFmtId="0" fontId="21" fillId="0" borderId="1" xfId="3" applyNumberFormat="1" applyFont="1" applyFill="1" applyBorder="1" applyAlignment="1" applyProtection="1">
      <alignment horizontal="left" vertical="center"/>
    </xf>
    <xf numFmtId="184" fontId="3" fillId="0" borderId="1" xfId="43" applyNumberFormat="1" applyFont="1" applyFill="1" applyBorder="1" applyAlignment="1">
      <alignment horizontal="right" vertical="center" wrapText="1"/>
    </xf>
    <xf numFmtId="184" fontId="11" fillId="0" borderId="1" xfId="43" applyNumberFormat="1" applyFont="1" applyFill="1" applyBorder="1" applyAlignment="1">
      <alignment horizontal="right" vertical="center" wrapText="1"/>
    </xf>
    <xf numFmtId="185" fontId="4" fillId="0" borderId="1" xfId="73" applyNumberFormat="1" applyFont="1" applyFill="1" applyBorder="1" applyAlignment="1">
      <alignment horizontal="right" vertical="center" wrapText="1"/>
    </xf>
    <xf numFmtId="0" fontId="32" fillId="0" borderId="0" xfId="15" applyFont="1" applyFill="1" applyBorder="1" applyAlignment="1"/>
    <xf numFmtId="0" fontId="1" fillId="0" borderId="0" xfId="15" applyFont="1" applyFill="1" applyBorder="1" applyAlignment="1"/>
    <xf numFmtId="0" fontId="5" fillId="0" borderId="0" xfId="15" applyFont="1" applyFill="1" applyBorder="1" applyAlignment="1"/>
    <xf numFmtId="0" fontId="44" fillId="0" borderId="0" xfId="15" applyFont="1" applyAlignment="1">
      <alignment horizontal="center" vertical="center"/>
    </xf>
    <xf numFmtId="0" fontId="28" fillId="0" borderId="0" xfId="15" applyFont="1" applyAlignment="1">
      <alignment horizontal="center" vertical="center"/>
    </xf>
    <xf numFmtId="0" fontId="1" fillId="0" borderId="0" xfId="15" applyFont="1" applyAlignment="1">
      <alignment horizontal="left" vertical="center"/>
    </xf>
    <xf numFmtId="0" fontId="60" fillId="0" borderId="0" xfId="15" applyFont="1" applyAlignment="1">
      <alignment horizontal="right" vertical="center"/>
    </xf>
    <xf numFmtId="0" fontId="1" fillId="0" borderId="0" xfId="15" applyFont="1"/>
    <xf numFmtId="0" fontId="4" fillId="0" borderId="1" xfId="73" applyFont="1" applyFill="1" applyBorder="1" applyAlignment="1">
      <alignment horizontal="center" vertical="center" wrapText="1"/>
    </xf>
    <xf numFmtId="0" fontId="61" fillId="0" borderId="1" xfId="73" applyFont="1" applyFill="1" applyBorder="1" applyAlignment="1">
      <alignment vertical="center" wrapText="1"/>
    </xf>
    <xf numFmtId="184" fontId="4" fillId="0" borderId="1" xfId="3" applyNumberFormat="1" applyFont="1" applyFill="1" applyBorder="1" applyAlignment="1">
      <alignment horizontal="right" vertical="center"/>
    </xf>
    <xf numFmtId="184" fontId="3" fillId="0" borderId="1" xfId="0" applyNumberFormat="1" applyFont="1" applyFill="1" applyBorder="1" applyAlignment="1" applyProtection="1">
      <alignment horizontal="right" vertical="center" wrapText="1"/>
    </xf>
    <xf numFmtId="0" fontId="4" fillId="0" borderId="0" xfId="73" applyFont="1" applyFill="1" applyBorder="1" applyAlignment="1">
      <alignment horizontal="left" vertical="center" wrapText="1"/>
    </xf>
    <xf numFmtId="185" fontId="9" fillId="0" borderId="1" xfId="0" applyNumberFormat="1" applyFont="1" applyFill="1" applyBorder="1" applyAlignment="1">
      <alignment horizontal="center" vertical="center" wrapText="1"/>
    </xf>
    <xf numFmtId="185" fontId="9" fillId="0" borderId="3" xfId="0" applyNumberFormat="1" applyFont="1" applyFill="1" applyBorder="1" applyAlignment="1">
      <alignment horizontal="center" vertical="center" wrapText="1"/>
    </xf>
    <xf numFmtId="0" fontId="9" fillId="0" borderId="0" xfId="30" applyFont="1" applyFill="1" applyBorder="1" applyAlignment="1">
      <alignment horizontal="right" vertical="center"/>
    </xf>
    <xf numFmtId="0" fontId="3" fillId="0" borderId="7" xfId="47" applyNumberFormat="1" applyFont="1" applyFill="1" applyBorder="1" applyAlignment="1" applyProtection="1">
      <alignment horizontal="center" vertical="center"/>
    </xf>
    <xf numFmtId="0" fontId="9" fillId="0" borderId="1" xfId="30" applyFont="1" applyFill="1" applyBorder="1" applyAlignment="1">
      <alignment horizontal="left" vertical="center" wrapText="1" indent="2"/>
    </xf>
    <xf numFmtId="0" fontId="3" fillId="0" borderId="0" xfId="4" applyFont="1">
      <alignment vertical="center"/>
    </xf>
    <xf numFmtId="0" fontId="32" fillId="0" borderId="0" xfId="7" applyFont="1" applyFill="1">
      <alignment vertical="center"/>
    </xf>
    <xf numFmtId="0" fontId="1" fillId="0" borderId="0" xfId="7" applyFont="1" applyFill="1">
      <alignment vertical="center"/>
    </xf>
    <xf numFmtId="0" fontId="34" fillId="0" borderId="0" xfId="9" applyFont="1" applyFill="1" applyBorder="1" applyAlignment="1">
      <alignment vertical="center"/>
    </xf>
    <xf numFmtId="187" fontId="1" fillId="0" borderId="0" xfId="9" applyNumberFormat="1" applyFont="1" applyFill="1" applyBorder="1" applyAlignment="1">
      <alignment vertical="center"/>
    </xf>
    <xf numFmtId="0" fontId="6" fillId="0" borderId="0" xfId="7" applyFont="1" applyFill="1" applyAlignment="1">
      <alignment horizontal="center" vertical="center"/>
    </xf>
    <xf numFmtId="0" fontId="3" fillId="0" borderId="0" xfId="7" applyFont="1" applyFill="1">
      <alignment vertical="center"/>
    </xf>
    <xf numFmtId="0" fontId="3" fillId="0" borderId="0" xfId="7" applyFont="1" applyFill="1" applyAlignment="1">
      <alignment horizontal="right" vertical="center"/>
    </xf>
    <xf numFmtId="0" fontId="3" fillId="0" borderId="1" xfId="7" applyFont="1" applyFill="1" applyBorder="1" applyAlignment="1">
      <alignment horizontal="center" vertical="center" wrapText="1"/>
    </xf>
    <xf numFmtId="0" fontId="11" fillId="0" borderId="1" xfId="7" applyFont="1" applyFill="1" applyBorder="1" applyAlignment="1">
      <alignment horizontal="right" vertical="center" wrapText="1"/>
    </xf>
    <xf numFmtId="0" fontId="3" fillId="0" borderId="1" xfId="7" applyFont="1" applyFill="1" applyBorder="1" applyAlignment="1">
      <alignment horizontal="right" vertical="center" wrapText="1"/>
    </xf>
    <xf numFmtId="0" fontId="3" fillId="0" borderId="0" xfId="8" applyFont="1" applyFill="1" applyBorder="1" applyAlignment="1">
      <alignment horizontal="left" vertical="center"/>
    </xf>
    <xf numFmtId="0" fontId="6" fillId="0" borderId="0" xfId="13" applyFont="1" applyFill="1" applyAlignment="1">
      <alignment horizontal="center" vertical="center" wrapText="1"/>
    </xf>
    <xf numFmtId="0" fontId="6" fillId="0" borderId="0" xfId="13" applyFont="1" applyFill="1" applyAlignment="1">
      <alignment horizontal="center" vertical="center"/>
    </xf>
    <xf numFmtId="0" fontId="9" fillId="0" borderId="1" xfId="67" applyFont="1" applyFill="1" applyBorder="1" applyAlignment="1">
      <alignment horizontal="right" vertical="center"/>
    </xf>
    <xf numFmtId="0" fontId="3" fillId="0" borderId="3" xfId="17" applyFont="1" applyBorder="1" applyAlignment="1">
      <alignment vertical="center" wrapText="1"/>
    </xf>
    <xf numFmtId="185" fontId="37" fillId="0" borderId="1" xfId="4" applyNumberFormat="1" applyFont="1" applyFill="1" applyBorder="1" applyAlignment="1">
      <alignment horizontal="right" vertical="center" wrapText="1"/>
    </xf>
    <xf numFmtId="0" fontId="3" fillId="0" borderId="1" xfId="13" applyFont="1" applyFill="1" applyBorder="1" applyAlignment="1">
      <alignment horizontal="right" vertical="center" wrapText="1"/>
    </xf>
    <xf numFmtId="0" fontId="3" fillId="0" borderId="1" xfId="13" applyFont="1" applyFill="1" applyBorder="1" applyAlignment="1">
      <alignment horizontal="right" vertical="center"/>
    </xf>
    <xf numFmtId="0" fontId="62" fillId="0" borderId="0" xfId="4" applyFont="1">
      <alignment vertic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/>
    <xf numFmtId="0" fontId="5" fillId="0" borderId="0" xfId="47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9" fillId="0" borderId="8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/>
    </xf>
    <xf numFmtId="0" fontId="1" fillId="0" borderId="0" xfId="47" applyFont="1" applyFill="1"/>
    <xf numFmtId="0" fontId="1" fillId="0" borderId="0" xfId="4" applyFont="1">
      <alignment vertical="center"/>
    </xf>
    <xf numFmtId="0" fontId="32" fillId="0" borderId="0" xfId="4" applyFont="1" applyAlignment="1">
      <alignment horizontal="center" vertical="center"/>
    </xf>
    <xf numFmtId="0" fontId="3" fillId="0" borderId="0" xfId="4" applyFont="1" applyBorder="1" applyAlignment="1">
      <alignment horizontal="center" vertical="center"/>
    </xf>
    <xf numFmtId="0" fontId="3" fillId="0" borderId="0" xfId="4" applyFont="1" applyAlignment="1">
      <alignment vertical="center"/>
    </xf>
    <xf numFmtId="0" fontId="40" fillId="0" borderId="1" xfId="4" applyFont="1" applyBorder="1" applyAlignment="1">
      <alignment horizontal="center" vertical="center" wrapText="1"/>
    </xf>
    <xf numFmtId="0" fontId="63" fillId="0" borderId="1" xfId="0" applyFont="1" applyFill="1" applyBorder="1" applyAlignment="1" applyProtection="1">
      <alignment horizontal="center" vertical="center" wrapText="1"/>
    </xf>
    <xf numFmtId="0" fontId="64" fillId="0" borderId="1" xfId="0" applyFont="1" applyFill="1" applyBorder="1" applyAlignment="1" applyProtection="1">
      <alignment horizontal="center" vertical="center" wrapText="1"/>
    </xf>
    <xf numFmtId="0" fontId="11" fillId="0" borderId="3" xfId="17" applyFont="1" applyBorder="1" applyAlignment="1">
      <alignment vertical="center" wrapText="1"/>
    </xf>
    <xf numFmtId="185" fontId="11" fillId="0" borderId="1" xfId="14" applyNumberFormat="1" applyFont="1" applyFill="1" applyBorder="1" applyAlignment="1">
      <alignment horizontal="right" vertical="center" wrapText="1"/>
    </xf>
    <xf numFmtId="185" fontId="3" fillId="0" borderId="1" xfId="14" applyNumberFormat="1" applyFont="1" applyFill="1" applyBorder="1" applyAlignment="1">
      <alignment horizontal="right" vertical="center" wrapText="1"/>
    </xf>
    <xf numFmtId="0" fontId="20" fillId="0" borderId="0" xfId="0" applyFont="1" applyFill="1" applyBorder="1" applyAlignment="1" applyProtection="1">
      <alignment vertical="center"/>
    </xf>
    <xf numFmtId="185" fontId="3" fillId="0" borderId="1" xfId="4" applyNumberFormat="1" applyFont="1" applyBorder="1" applyAlignment="1">
      <alignment horizontal="right" vertical="center" wrapText="1"/>
    </xf>
    <xf numFmtId="0" fontId="3" fillId="0" borderId="3" xfId="17" applyFont="1" applyFill="1" applyBorder="1" applyAlignment="1">
      <alignment horizontal="left" vertical="center" wrapText="1"/>
    </xf>
    <xf numFmtId="0" fontId="11" fillId="0" borderId="3" xfId="17" applyFont="1" applyFill="1" applyBorder="1" applyAlignment="1">
      <alignment horizontal="center" vertical="center" wrapText="1"/>
    </xf>
    <xf numFmtId="0" fontId="3" fillId="0" borderId="0" xfId="4" applyFont="1" applyAlignment="1">
      <alignment horizontal="right"/>
    </xf>
    <xf numFmtId="177" fontId="11" fillId="0" borderId="1" xfId="4" applyNumberFormat="1" applyFont="1" applyFill="1" applyBorder="1" applyAlignment="1">
      <alignment horizontal="right" vertical="center" wrapText="1"/>
    </xf>
    <xf numFmtId="177" fontId="37" fillId="0" borderId="1" xfId="4" applyNumberFormat="1" applyFont="1" applyFill="1" applyBorder="1" applyAlignment="1">
      <alignment horizontal="right" vertical="center" wrapText="1"/>
    </xf>
    <xf numFmtId="177" fontId="3" fillId="0" borderId="1" xfId="4" applyNumberFormat="1" applyFont="1" applyFill="1" applyBorder="1" applyAlignment="1">
      <alignment horizontal="right" vertical="center" wrapText="1"/>
    </xf>
    <xf numFmtId="177" fontId="3" fillId="0" borderId="1" xfId="4" applyNumberFormat="1" applyFont="1" applyBorder="1" applyAlignment="1">
      <alignment horizontal="right" vertical="center" wrapText="1"/>
    </xf>
    <xf numFmtId="0" fontId="11" fillId="0" borderId="0" xfId="4" applyFont="1" applyBorder="1" applyAlignment="1">
      <alignment horizontal="center" vertical="center"/>
    </xf>
    <xf numFmtId="0" fontId="11" fillId="0" borderId="1" xfId="4" applyFont="1" applyBorder="1" applyAlignment="1">
      <alignment horizontal="center" vertical="center" wrapText="1"/>
    </xf>
    <xf numFmtId="0" fontId="11" fillId="0" borderId="1" xfId="14" applyFont="1" applyBorder="1" applyAlignment="1">
      <alignment vertical="center" wrapText="1"/>
    </xf>
    <xf numFmtId="0" fontId="3" fillId="0" borderId="1" xfId="4" applyFont="1" applyBorder="1" applyAlignment="1">
      <alignment vertical="center" wrapText="1"/>
    </xf>
    <xf numFmtId="0" fontId="3" fillId="0" borderId="1" xfId="14" applyFont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" xfId="14" applyFont="1" applyFill="1" applyBorder="1" applyAlignment="1">
      <alignment vertical="center" wrapText="1"/>
    </xf>
    <xf numFmtId="0" fontId="37" fillId="0" borderId="1" xfId="4" applyFont="1" applyFill="1" applyBorder="1" applyAlignment="1">
      <alignment vertical="center" wrapText="1"/>
    </xf>
    <xf numFmtId="182" fontId="11" fillId="0" borderId="1" xfId="55" applyNumberFormat="1" applyFont="1" applyFill="1" applyBorder="1" applyAlignment="1">
      <alignment horizontal="center" vertical="center" wrapText="1"/>
    </xf>
    <xf numFmtId="184" fontId="11" fillId="0" borderId="1" xfId="4" applyNumberFormat="1" applyFont="1" applyBorder="1" applyAlignment="1">
      <alignment horizontal="right" vertical="center" wrapText="1"/>
    </xf>
    <xf numFmtId="0" fontId="32" fillId="0" borderId="0" xfId="47" applyFont="1" applyFill="1"/>
    <xf numFmtId="0" fontId="1" fillId="0" borderId="0" xfId="47" applyFont="1" applyFill="1" applyAlignment="1">
      <alignment vertical="center"/>
    </xf>
    <xf numFmtId="0" fontId="6" fillId="0" borderId="0" xfId="47" applyFont="1" applyFill="1" applyAlignment="1">
      <alignment horizontal="center" vertical="center" wrapText="1"/>
    </xf>
    <xf numFmtId="0" fontId="11" fillId="0" borderId="0" xfId="47" applyFont="1" applyFill="1"/>
    <xf numFmtId="185" fontId="3" fillId="0" borderId="0" xfId="43" applyNumberFormat="1" applyFont="1" applyFill="1" applyAlignment="1">
      <alignment horizontal="right" wrapText="1"/>
    </xf>
    <xf numFmtId="0" fontId="10" fillId="0" borderId="1" xfId="47" applyNumberFormat="1" applyFont="1" applyFill="1" applyBorder="1" applyAlignment="1" applyProtection="1">
      <alignment horizontal="left" vertical="center"/>
    </xf>
    <xf numFmtId="0" fontId="27" fillId="0" borderId="1" xfId="43" applyFont="1" applyFill="1" applyBorder="1" applyAlignment="1">
      <alignment horizontal="left" vertical="center"/>
    </xf>
    <xf numFmtId="0" fontId="65" fillId="0" borderId="0" xfId="0" applyFont="1" applyFill="1" applyBorder="1" applyAlignment="1" applyProtection="1">
      <alignment horizontal="center" vertical="center"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5" fillId="0" borderId="0" xfId="16" applyFont="1" applyFill="1" applyAlignment="1">
      <alignment vertical="center"/>
    </xf>
    <xf numFmtId="187" fontId="1" fillId="0" borderId="0" xfId="16" applyNumberFormat="1" applyFont="1" applyFill="1" applyAlignment="1">
      <alignment vertical="center"/>
    </xf>
    <xf numFmtId="0" fontId="1" fillId="0" borderId="0" xfId="16" applyFont="1" applyFill="1" applyAlignment="1">
      <alignment vertical="center"/>
    </xf>
    <xf numFmtId="0" fontId="55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/>
    </xf>
    <xf numFmtId="185" fontId="9" fillId="0" borderId="1" xfId="0" applyNumberFormat="1" applyFont="1" applyFill="1" applyBorder="1" applyAlignment="1" applyProtection="1">
      <alignment horizontal="center" vertical="center"/>
    </xf>
    <xf numFmtId="3" fontId="11" fillId="0" borderId="1" xfId="0" applyNumberFormat="1" applyFont="1" applyFill="1" applyBorder="1" applyAlignment="1" applyProtection="1">
      <alignment vertical="center" wrapText="1"/>
    </xf>
    <xf numFmtId="0" fontId="11" fillId="0" borderId="1" xfId="0" applyFont="1" applyFill="1" applyBorder="1" applyAlignment="1" applyProtection="1">
      <alignment horizontal="left" vertical="center"/>
    </xf>
    <xf numFmtId="0" fontId="66" fillId="0" borderId="0" xfId="0" applyFont="1" applyFill="1" applyBorder="1" applyAlignment="1" applyProtection="1"/>
    <xf numFmtId="0" fontId="9" fillId="0" borderId="0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vertical="center" wrapText="1"/>
    </xf>
    <xf numFmtId="0" fontId="67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vertical="center" wrapText="1"/>
    </xf>
    <xf numFmtId="41" fontId="1" fillId="0" borderId="0" xfId="0" applyNumberFormat="1" applyFont="1" applyFill="1" applyBorder="1" applyAlignment="1" applyProtection="1"/>
    <xf numFmtId="0" fontId="68" fillId="0" borderId="0" xfId="0" applyFont="1" applyFill="1" applyBorder="1" applyAlignment="1" applyProtection="1">
      <alignment horizontal="center" vertical="center"/>
    </xf>
    <xf numFmtId="0" fontId="66" fillId="0" borderId="0" xfId="0" applyFont="1" applyFill="1" applyBorder="1" applyAlignment="1" applyProtection="1">
      <alignment vertical="center"/>
    </xf>
    <xf numFmtId="0" fontId="69" fillId="0" borderId="1" xfId="0" applyFont="1" applyFill="1" applyBorder="1" applyAlignment="1" applyProtection="1">
      <alignment horizontal="center" vertical="center" wrapText="1"/>
    </xf>
    <xf numFmtId="0" fontId="40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/>
    <xf numFmtId="0" fontId="9" fillId="0" borderId="1" xfId="0" applyFont="1" applyFill="1" applyBorder="1" applyAlignment="1" applyProtection="1"/>
    <xf numFmtId="185" fontId="11" fillId="0" borderId="1" xfId="0" applyNumberFormat="1" applyFont="1" applyFill="1" applyBorder="1" applyAlignment="1" applyProtection="1">
      <alignment horizontal="right" vertical="center" wrapText="1"/>
      <protection locked="0"/>
    </xf>
    <xf numFmtId="185" fontId="14" fillId="0" borderId="1" xfId="0" applyNumberFormat="1" applyFont="1" applyFill="1" applyBorder="1" applyAlignment="1" applyProtection="1">
      <alignment horizontal="right" vertical="center"/>
    </xf>
    <xf numFmtId="41" fontId="50" fillId="0" borderId="0" xfId="0" applyNumberFormat="1" applyFont="1" applyFill="1" applyBorder="1" applyAlignment="1" applyProtection="1">
      <alignment horizontal="right" vertical="center"/>
    </xf>
    <xf numFmtId="0" fontId="70" fillId="0" borderId="1" xfId="0" applyFont="1" applyFill="1" applyBorder="1" applyAlignment="1" applyProtection="1">
      <alignment horizontal="center" vertical="center" wrapText="1"/>
      <protection locked="0"/>
    </xf>
    <xf numFmtId="182" fontId="14" fillId="0" borderId="1" xfId="0" applyNumberFormat="1" applyFont="1" applyFill="1" applyBorder="1" applyAlignment="1" applyProtection="1"/>
    <xf numFmtId="182" fontId="9" fillId="0" borderId="1" xfId="0" applyNumberFormat="1" applyFont="1" applyFill="1" applyBorder="1" applyAlignment="1" applyProtection="1"/>
    <xf numFmtId="0" fontId="1" fillId="0" borderId="0" xfId="0" applyFont="1" applyFill="1" applyBorder="1" applyAlignment="1" applyProtection="1"/>
    <xf numFmtId="0" fontId="0" fillId="0" borderId="0" xfId="0" applyFill="1">
      <alignment vertical="center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85" fontId="9" fillId="0" borderId="1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/>
    <xf numFmtId="0" fontId="42" fillId="0" borderId="0" xfId="0" applyFont="1" applyFill="1" applyBorder="1" applyAlignment="1" applyProtection="1">
      <alignment horizontal="right" vertical="center"/>
    </xf>
    <xf numFmtId="177" fontId="9" fillId="0" borderId="1" xfId="0" applyNumberFormat="1" applyFont="1" applyFill="1" applyBorder="1" applyAlignment="1" applyProtection="1">
      <alignment horizontal="right" vertical="center" wrapText="1"/>
    </xf>
    <xf numFmtId="177" fontId="9" fillId="0" borderId="1" xfId="0" applyNumberFormat="1" applyFont="1" applyFill="1" applyBorder="1" applyAlignment="1" applyProtection="1">
      <alignment horizontal="right" vertical="center"/>
    </xf>
    <xf numFmtId="177" fontId="14" fillId="0" borderId="1" xfId="0" applyNumberFormat="1" applyFont="1" applyFill="1" applyBorder="1" applyAlignment="1" applyProtection="1">
      <alignment horizontal="right" vertical="center"/>
    </xf>
    <xf numFmtId="0" fontId="32" fillId="0" borderId="0" xfId="47" applyFont="1"/>
    <xf numFmtId="0" fontId="3" fillId="0" borderId="0" xfId="47" applyFont="1"/>
    <xf numFmtId="0" fontId="1" fillId="0" borderId="0" xfId="47" applyFont="1"/>
    <xf numFmtId="0" fontId="11" fillId="0" borderId="0" xfId="47" applyFont="1"/>
    <xf numFmtId="179" fontId="9" fillId="0" borderId="0" xfId="0" applyNumberFormat="1" applyFont="1" applyFill="1" applyBorder="1" applyAlignment="1" applyProtection="1"/>
    <xf numFmtId="0" fontId="9" fillId="0" borderId="7" xfId="0" applyFont="1" applyFill="1" applyBorder="1" applyAlignment="1" applyProtection="1">
      <alignment horizontal="center"/>
    </xf>
    <xf numFmtId="179" fontId="42" fillId="0" borderId="0" xfId="0" applyNumberFormat="1" applyFont="1" applyFill="1" applyAlignment="1" applyProtection="1">
      <alignment horizontal="center" vertical="center"/>
    </xf>
    <xf numFmtId="179" fontId="42" fillId="0" borderId="0" xfId="0" applyNumberFormat="1" applyFont="1" applyFill="1" applyAlignment="1" applyProtection="1">
      <alignment horizontal="right" vertical="center"/>
    </xf>
    <xf numFmtId="10" fontId="11" fillId="0" borderId="1" xfId="0" applyNumberFormat="1" applyFont="1" applyFill="1" applyBorder="1" applyAlignment="1" applyProtection="1">
      <alignment horizontal="center" vertical="center"/>
    </xf>
    <xf numFmtId="0" fontId="54" fillId="0" borderId="1" xfId="0" applyFont="1" applyFill="1" applyBorder="1" applyAlignment="1" applyProtection="1">
      <alignment vertical="center"/>
    </xf>
    <xf numFmtId="0" fontId="2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right" vertical="center"/>
    </xf>
    <xf numFmtId="186" fontId="3" fillId="0" borderId="1" xfId="0" applyNumberFormat="1" applyFont="1" applyFill="1" applyBorder="1" applyAlignment="1" applyProtection="1">
      <alignment horizontal="right" vertical="center"/>
    </xf>
    <xf numFmtId="9" fontId="3" fillId="0" borderId="1" xfId="29" applyNumberFormat="1" applyFont="1" applyBorder="1" applyAlignment="1">
      <alignment horizontal="right" vertical="center"/>
    </xf>
    <xf numFmtId="0" fontId="9" fillId="0" borderId="0" xfId="0" applyFont="1" applyFill="1" applyAlignment="1" applyProtection="1">
      <alignment vertical="center"/>
    </xf>
    <xf numFmtId="0" fontId="13" fillId="0" borderId="0" xfId="0" applyFont="1" applyFill="1" applyBorder="1" applyAlignment="1" applyProtection="1">
      <alignment vertical="center" wrapText="1"/>
    </xf>
    <xf numFmtId="0" fontId="13" fillId="0" borderId="0" xfId="0" applyFont="1" applyFill="1" applyBorder="1" applyAlignment="1" applyProtection="1">
      <alignment horizontal="right" vertical="center" wrapText="1"/>
    </xf>
    <xf numFmtId="0" fontId="26" fillId="0" borderId="1" xfId="0" applyFont="1" applyFill="1" applyBorder="1" applyAlignment="1" applyProtection="1">
      <alignment horizontal="left" vertical="center" wrapText="1"/>
    </xf>
    <xf numFmtId="182" fontId="14" fillId="0" borderId="1" xfId="0" applyNumberFormat="1" applyFont="1" applyFill="1" applyBorder="1" applyAlignment="1" applyProtection="1">
      <alignment horizontal="right" vertical="center" wrapText="1"/>
    </xf>
    <xf numFmtId="0" fontId="14" fillId="0" borderId="1" xfId="0" applyFont="1" applyFill="1" applyBorder="1" applyAlignment="1" applyProtection="1">
      <alignment horizontal="left" vertical="center" wrapText="1" indent="1"/>
    </xf>
    <xf numFmtId="186" fontId="9" fillId="0" borderId="1" xfId="0" applyNumberFormat="1" applyFont="1" applyFill="1" applyBorder="1" applyAlignment="1" applyProtection="1">
      <alignment horizontal="right" vertical="center" wrapText="1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14" fillId="0" borderId="1" xfId="0" applyFont="1" applyFill="1" applyBorder="1" applyAlignment="1" applyProtection="1">
      <alignment horizontal="right" vertical="center" wrapText="1"/>
    </xf>
    <xf numFmtId="9" fontId="14" fillId="0" borderId="1" xfId="29" applyNumberFormat="1" applyFont="1" applyFill="1" applyBorder="1" applyAlignment="1">
      <alignment horizontal="right" vertical="center" wrapText="1"/>
    </xf>
    <xf numFmtId="9" fontId="9" fillId="0" borderId="1" xfId="29" applyNumberFormat="1" applyFont="1" applyFill="1" applyBorder="1" applyAlignment="1">
      <alignment horizontal="right" vertical="center" wrapText="1"/>
    </xf>
    <xf numFmtId="40" fontId="0" fillId="0" borderId="0" xfId="0" applyNumberFormat="1" applyFill="1" applyAlignment="1">
      <alignment horizontal="right" vertical="center"/>
    </xf>
    <xf numFmtId="0" fontId="4" fillId="0" borderId="0" xfId="0" applyFont="1" applyFill="1" applyBorder="1" applyAlignment="1" applyProtection="1">
      <alignment wrapText="1"/>
    </xf>
    <xf numFmtId="0" fontId="24" fillId="0" borderId="0" xfId="0" applyFont="1" applyFill="1" applyBorder="1" applyAlignment="1" applyProtection="1"/>
    <xf numFmtId="0" fontId="13" fillId="0" borderId="0" xfId="0" applyFont="1" applyFill="1" applyBorder="1" applyAlignment="1" applyProtection="1"/>
    <xf numFmtId="0" fontId="71" fillId="0" borderId="0" xfId="0" applyNumberFormat="1" applyFont="1" applyFill="1" applyBorder="1" applyAlignment="1" applyProtection="1">
      <alignment horizontal="center" vertical="center"/>
    </xf>
    <xf numFmtId="184" fontId="72" fillId="0" borderId="0" xfId="0" applyNumberFormat="1" applyFont="1" applyFill="1" applyBorder="1" applyAlignment="1" applyProtection="1">
      <alignment horizontal="right" vertical="center"/>
    </xf>
    <xf numFmtId="0" fontId="31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0" fontId="51" fillId="0" borderId="0" xfId="0" applyFont="1" applyFill="1" applyBorder="1" applyAlignment="1" applyProtection="1">
      <alignment horizontal="center" vertical="center" wrapText="1"/>
    </xf>
    <xf numFmtId="0" fontId="51" fillId="0" borderId="0" xfId="0" applyFont="1" applyFill="1" applyBorder="1" applyAlignment="1" applyProtection="1">
      <alignment horizontal="right" vertical="center" wrapText="1"/>
    </xf>
    <xf numFmtId="0" fontId="50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11" applyFont="1" applyFill="1" applyAlignment="1">
      <alignment horizontal="left" vertical="center"/>
    </xf>
    <xf numFmtId="0" fontId="1" fillId="0" borderId="0" xfId="9" applyFont="1" applyFill="1" applyAlignment="1">
      <alignment vertical="center"/>
    </xf>
    <xf numFmtId="0" fontId="6" fillId="0" borderId="0" xfId="6" applyFont="1" applyFill="1" applyAlignment="1">
      <alignment horizontal="center" vertical="center" wrapText="1"/>
    </xf>
    <xf numFmtId="185" fontId="3" fillId="0" borderId="1" xfId="0" applyNumberFormat="1" applyFont="1" applyFill="1" applyBorder="1" applyAlignment="1" applyProtection="1">
      <alignment vertical="center"/>
    </xf>
    <xf numFmtId="49" fontId="3" fillId="0" borderId="1" xfId="5" applyNumberFormat="1" applyFont="1" applyFill="1" applyBorder="1" applyAlignment="1">
      <alignment horizontal="right" vertical="center"/>
    </xf>
    <xf numFmtId="0" fontId="73" fillId="0" borderId="0" xfId="0" applyFont="1" applyFill="1" applyBorder="1" applyAlignment="1" applyProtection="1">
      <alignment vertical="center"/>
    </xf>
    <xf numFmtId="49" fontId="4" fillId="0" borderId="1" xfId="5" applyNumberFormat="1" applyFont="1" applyFill="1" applyBorder="1" applyAlignment="1">
      <alignment horizontal="left" vertical="center"/>
    </xf>
    <xf numFmtId="49" fontId="20" fillId="0" borderId="1" xfId="5" applyNumberFormat="1" applyFont="1" applyFill="1" applyBorder="1" applyAlignment="1">
      <alignment horizontal="left" vertical="center"/>
    </xf>
    <xf numFmtId="0" fontId="1" fillId="0" borderId="0" xfId="6" applyFont="1" applyFill="1" applyAlignment="1">
      <alignment vertical="center"/>
    </xf>
    <xf numFmtId="0" fontId="1" fillId="0" borderId="0" xfId="6" applyFont="1" applyFill="1" applyAlignment="1">
      <alignment horizontal="right" vertical="center"/>
    </xf>
    <xf numFmtId="185" fontId="11" fillId="0" borderId="2" xfId="0" applyNumberFormat="1" applyFont="1" applyFill="1" applyBorder="1" applyAlignment="1" applyProtection="1">
      <alignment horizontal="center" vertical="center"/>
    </xf>
    <xf numFmtId="0" fontId="11" fillId="0" borderId="3" xfId="0" applyFont="1" applyFill="1" applyBorder="1" applyAlignment="1" applyProtection="1">
      <alignment horizontal="left" vertical="center" wrapText="1"/>
    </xf>
    <xf numFmtId="3" fontId="11" fillId="0" borderId="5" xfId="0" applyNumberFormat="1" applyFont="1" applyFill="1" applyBorder="1" applyAlignment="1" applyProtection="1">
      <alignment horizontal="left" vertical="center" wrapText="1"/>
    </xf>
    <xf numFmtId="3" fontId="11" fillId="0" borderId="6" xfId="0" applyNumberFormat="1" applyFont="1" applyFill="1" applyBorder="1" applyAlignment="1" applyProtection="1">
      <alignment horizontal="left" vertical="center" wrapText="1"/>
    </xf>
    <xf numFmtId="3" fontId="3" fillId="0" borderId="5" xfId="0" applyNumberFormat="1" applyFont="1" applyFill="1" applyBorder="1" applyAlignment="1" applyProtection="1">
      <alignment horizontal="left" vertical="center" wrapText="1"/>
    </xf>
    <xf numFmtId="3" fontId="11" fillId="0" borderId="3" xfId="0" applyNumberFormat="1" applyFont="1" applyFill="1" applyBorder="1" applyAlignment="1" applyProtection="1">
      <alignment horizontal="left" vertical="center" wrapText="1"/>
    </xf>
    <xf numFmtId="0" fontId="40" fillId="0" borderId="3" xfId="0" applyFont="1" applyFill="1" applyBorder="1" applyAlignment="1" applyProtection="1">
      <alignment horizontal="center" vertical="center" wrapText="1"/>
    </xf>
    <xf numFmtId="0" fontId="11" fillId="0" borderId="5" xfId="0" applyFont="1" applyFill="1" applyBorder="1" applyAlignment="1" applyProtection="1">
      <alignment horizontal="center" vertical="center" wrapText="1"/>
    </xf>
    <xf numFmtId="0" fontId="1" fillId="0" borderId="0" xfId="60" applyFont="1" applyFill="1" applyAlignment="1">
      <alignment vertical="center" wrapText="1"/>
    </xf>
    <xf numFmtId="0" fontId="32" fillId="0" borderId="0" xfId="60" applyFont="1" applyFill="1" applyAlignment="1">
      <alignment vertical="center" wrapText="1"/>
    </xf>
    <xf numFmtId="0" fontId="11" fillId="0" borderId="0" xfId="60" applyFont="1" applyFill="1" applyAlignment="1">
      <alignment vertical="center" wrapText="1"/>
    </xf>
    <xf numFmtId="0" fontId="14" fillId="0" borderId="0" xfId="0" applyFont="1" applyFill="1" applyBorder="1" applyAlignment="1" applyProtection="1">
      <alignment wrapText="1"/>
    </xf>
    <xf numFmtId="0" fontId="74" fillId="0" borderId="0" xfId="0" applyFont="1" applyFill="1" applyBorder="1" applyAlignment="1" applyProtection="1">
      <alignment wrapText="1"/>
    </xf>
    <xf numFmtId="0" fontId="50" fillId="0" borderId="0" xfId="60" applyFont="1" applyFill="1" applyBorder="1" applyAlignment="1">
      <alignment vertical="center" wrapText="1"/>
    </xf>
    <xf numFmtId="185" fontId="50" fillId="0" borderId="0" xfId="60" applyNumberFormat="1" applyFont="1" applyFill="1" applyBorder="1" applyAlignment="1">
      <alignment horizontal="right" vertical="center" wrapText="1"/>
    </xf>
    <xf numFmtId="41" fontId="50" fillId="0" borderId="0" xfId="60" applyNumberFormat="1" applyFont="1" applyFill="1" applyBorder="1" applyAlignment="1">
      <alignment horizontal="right" vertical="center" wrapText="1"/>
    </xf>
    <xf numFmtId="0" fontId="3" fillId="0" borderId="0" xfId="60" applyFont="1" applyFill="1" applyBorder="1" applyAlignment="1">
      <alignment horizontal="right" vertical="center" wrapText="1"/>
    </xf>
    <xf numFmtId="0" fontId="3" fillId="0" borderId="0" xfId="60" applyFont="1" applyFill="1" applyAlignment="1">
      <alignment vertical="center" wrapText="1"/>
    </xf>
    <xf numFmtId="0" fontId="1" fillId="0" borderId="0" xfId="60" applyFont="1" applyFill="1" applyBorder="1" applyAlignment="1">
      <alignment vertical="center" wrapText="1"/>
    </xf>
    <xf numFmtId="185" fontId="1" fillId="0" borderId="0" xfId="60" applyNumberFormat="1" applyFont="1" applyFill="1" applyBorder="1" applyAlignment="1">
      <alignment horizontal="right" vertical="center" wrapText="1"/>
    </xf>
    <xf numFmtId="0" fontId="6" fillId="0" borderId="0" xfId="60" applyFont="1" applyFill="1" applyBorder="1" applyAlignment="1">
      <alignment horizontal="center" vertical="center" wrapText="1"/>
    </xf>
    <xf numFmtId="0" fontId="6" fillId="0" borderId="0" xfId="60" applyFont="1" applyFill="1" applyBorder="1" applyAlignment="1">
      <alignment horizontal="right" vertical="center" wrapText="1"/>
    </xf>
    <xf numFmtId="0" fontId="11" fillId="0" borderId="0" xfId="0" applyFont="1" applyFill="1" applyBorder="1" applyAlignment="1" applyProtection="1">
      <alignment horizontal="center" vertical="center" wrapText="1"/>
    </xf>
    <xf numFmtId="0" fontId="50" fillId="0" borderId="1" xfId="60" applyFont="1" applyFill="1" applyBorder="1" applyAlignment="1">
      <alignment horizontal="center" vertical="center" wrapText="1"/>
    </xf>
    <xf numFmtId="185" fontId="50" fillId="0" borderId="1" xfId="60" applyNumberFormat="1" applyFont="1" applyFill="1" applyBorder="1" applyAlignment="1">
      <alignment horizontal="center" vertical="center" wrapText="1"/>
    </xf>
    <xf numFmtId="185" fontId="75" fillId="0" borderId="1" xfId="60" applyNumberFormat="1" applyFont="1" applyFill="1" applyBorder="1" applyAlignment="1">
      <alignment horizontal="center" vertical="center" wrapText="1"/>
    </xf>
    <xf numFmtId="3" fontId="11" fillId="0" borderId="4" xfId="0" applyNumberFormat="1" applyFont="1" applyFill="1" applyBorder="1" applyAlignment="1" applyProtection="1">
      <alignment horizontal="right" vertical="center"/>
    </xf>
    <xf numFmtId="185" fontId="11" fillId="0" borderId="4" xfId="0" applyNumberFormat="1" applyFont="1" applyFill="1" applyBorder="1" applyAlignment="1" applyProtection="1">
      <alignment horizontal="right" vertical="center"/>
    </xf>
    <xf numFmtId="3" fontId="11" fillId="0" borderId="1" xfId="0" applyNumberFormat="1" applyFont="1" applyFill="1" applyBorder="1" applyAlignment="1" applyProtection="1">
      <alignment horizontal="right" vertical="center"/>
    </xf>
    <xf numFmtId="3" fontId="50" fillId="0" borderId="1" xfId="0" applyNumberFormat="1" applyFont="1" applyFill="1" applyBorder="1" applyAlignment="1" applyProtection="1">
      <alignment horizontal="right" vertical="center"/>
    </xf>
    <xf numFmtId="41" fontId="1" fillId="0" borderId="0" xfId="60" applyNumberFormat="1" applyFont="1" applyFill="1" applyBorder="1" applyAlignment="1">
      <alignment horizontal="right" vertical="center" wrapText="1"/>
    </xf>
    <xf numFmtId="0" fontId="1" fillId="0" borderId="0" xfId="60" applyFont="1" applyFill="1" applyBorder="1" applyAlignment="1">
      <alignment horizontal="right" vertical="center" wrapText="1"/>
    </xf>
    <xf numFmtId="0" fontId="32" fillId="0" borderId="0" xfId="60" applyFont="1" applyFill="1" applyBorder="1" applyAlignment="1">
      <alignment horizontal="right" vertical="center" wrapText="1"/>
    </xf>
    <xf numFmtId="41" fontId="76" fillId="0" borderId="0" xfId="60" applyNumberFormat="1" applyFont="1" applyFill="1" applyBorder="1" applyAlignment="1">
      <alignment horizontal="right" vertical="center" wrapText="1"/>
    </xf>
    <xf numFmtId="0" fontId="11" fillId="0" borderId="4" xfId="0" applyNumberFormat="1" applyFont="1" applyFill="1" applyBorder="1" applyAlignment="1" applyProtection="1">
      <alignment horizontal="center" vertical="center" wrapText="1"/>
      <protection locked="0"/>
    </xf>
    <xf numFmtId="41" fontId="77" fillId="0" borderId="0" xfId="60" applyNumberFormat="1" applyFont="1" applyFill="1" applyBorder="1" applyAlignment="1">
      <alignment horizontal="right" vertical="center" wrapText="1"/>
    </xf>
    <xf numFmtId="10" fontId="7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5" fillId="0" borderId="1" xfId="60" applyFont="1" applyFill="1" applyBorder="1" applyAlignment="1">
      <alignment horizontal="center" vertical="center" wrapText="1"/>
    </xf>
    <xf numFmtId="0" fontId="54" fillId="0" borderId="0" xfId="60" applyFont="1" applyFill="1" applyBorder="1" applyAlignment="1">
      <alignment horizontal="right" vertical="center" wrapText="1"/>
    </xf>
    <xf numFmtId="10" fontId="11" fillId="0" borderId="4" xfId="29" applyNumberFormat="1" applyFont="1" applyFill="1" applyBorder="1" applyAlignment="1" applyProtection="1">
      <alignment horizontal="right" vertical="center"/>
    </xf>
    <xf numFmtId="3" fontId="3" fillId="0" borderId="4" xfId="0" applyNumberFormat="1" applyFont="1" applyFill="1" applyBorder="1" applyAlignment="1" applyProtection="1">
      <alignment horizontal="right" vertical="center"/>
    </xf>
    <xf numFmtId="10" fontId="3" fillId="0" borderId="4" xfId="29" applyNumberFormat="1" applyFont="1" applyFill="1" applyBorder="1" applyAlignment="1" applyProtection="1">
      <alignment horizontal="right" vertical="center"/>
    </xf>
    <xf numFmtId="0" fontId="11" fillId="0" borderId="0" xfId="60" applyFont="1" applyFill="1" applyBorder="1" applyAlignment="1">
      <alignment horizontal="right" vertical="center" wrapText="1"/>
    </xf>
    <xf numFmtId="0" fontId="3" fillId="0" borderId="9" xfId="0" applyNumberFormat="1" applyFont="1" applyFill="1" applyBorder="1" applyAlignment="1" applyProtection="1">
      <alignment horizontal="left" vertical="center"/>
    </xf>
    <xf numFmtId="3" fontId="3" fillId="0" borderId="0" xfId="60" applyNumberFormat="1" applyFont="1" applyFill="1" applyAlignment="1">
      <alignment vertical="center" wrapText="1"/>
    </xf>
    <xf numFmtId="3" fontId="11" fillId="0" borderId="1" xfId="60" applyNumberFormat="1" applyFont="1" applyFill="1" applyBorder="1" applyAlignment="1">
      <alignment vertical="center" wrapText="1"/>
    </xf>
    <xf numFmtId="3" fontId="3" fillId="0" borderId="1" xfId="60" applyNumberFormat="1" applyFont="1" applyFill="1" applyBorder="1" applyAlignment="1">
      <alignment vertical="center" wrapText="1"/>
    </xf>
    <xf numFmtId="0" fontId="3" fillId="0" borderId="10" xfId="0" applyNumberFormat="1" applyFont="1" applyFill="1" applyBorder="1" applyAlignment="1" applyProtection="1">
      <alignment horizontal="left" vertical="center"/>
    </xf>
    <xf numFmtId="0" fontId="39" fillId="0" borderId="3" xfId="0" applyNumberFormat="1" applyFont="1" applyFill="1" applyBorder="1" applyAlignment="1" applyProtection="1">
      <alignment horizontal="left" vertical="center" wrapText="1"/>
    </xf>
    <xf numFmtId="185" fontId="11" fillId="0" borderId="1" xfId="0" applyNumberFormat="1" applyFont="1" applyFill="1" applyBorder="1" applyAlignment="1">
      <alignment horizontal="right" vertical="center"/>
    </xf>
    <xf numFmtId="0" fontId="32" fillId="0" borderId="0" xfId="0" applyFont="1" applyFill="1" applyBorder="1" applyAlignment="1" applyProtection="1"/>
    <xf numFmtId="0" fontId="11" fillId="0" borderId="0" xfId="0" applyFont="1" applyFill="1" applyBorder="1" applyAlignment="1" applyProtection="1"/>
    <xf numFmtId="184" fontId="3" fillId="0" borderId="0" xfId="0" applyNumberFormat="1" applyFont="1" applyFill="1" applyBorder="1" applyAlignment="1" applyProtection="1"/>
    <xf numFmtId="10" fontId="3" fillId="0" borderId="0" xfId="0" applyNumberFormat="1" applyFont="1" applyFill="1" applyBorder="1" applyAlignment="1" applyProtection="1"/>
    <xf numFmtId="0" fontId="3" fillId="0" borderId="0" xfId="0" applyFont="1" applyFill="1" applyAlignment="1" applyProtection="1"/>
    <xf numFmtId="184" fontId="1" fillId="0" borderId="0" xfId="0" applyNumberFormat="1" applyFont="1" applyFill="1" applyBorder="1" applyAlignment="1" applyProtection="1"/>
    <xf numFmtId="0" fontId="50" fillId="0" borderId="1" xfId="0" applyFont="1" applyFill="1" applyBorder="1" applyAlignment="1" applyProtection="1">
      <alignment horizontal="center" vertical="center"/>
    </xf>
    <xf numFmtId="184" fontId="5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1" xfId="0" applyFont="1" applyFill="1" applyBorder="1" applyAlignment="1" applyProtection="1">
      <alignment vertical="center"/>
    </xf>
    <xf numFmtId="0" fontId="78" fillId="0" borderId="1" xfId="0" applyFont="1" applyFill="1" applyBorder="1" applyAlignment="1" applyProtection="1">
      <alignment vertical="center"/>
    </xf>
    <xf numFmtId="10" fontId="1" fillId="0" borderId="0" xfId="0" applyNumberFormat="1" applyFont="1" applyFill="1" applyBorder="1" applyAlignment="1" applyProtection="1"/>
    <xf numFmtId="10" fontId="50" fillId="0" borderId="0" xfId="0" applyNumberFormat="1" applyFont="1" applyFill="1" applyBorder="1" applyAlignment="1" applyProtection="1">
      <alignment horizontal="right" vertical="center"/>
    </xf>
    <xf numFmtId="0" fontId="50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11" fillId="0" borderId="1" xfId="29" applyNumberFormat="1" applyFont="1" applyBorder="1" applyAlignment="1">
      <alignment horizontal="right" vertical="center"/>
    </xf>
    <xf numFmtId="184" fontId="14" fillId="0" borderId="1" xfId="0" applyNumberFormat="1" applyFont="1" applyFill="1" applyBorder="1" applyAlignment="1" applyProtection="1">
      <alignment horizontal="center" vertical="center"/>
    </xf>
    <xf numFmtId="10" fontId="50" fillId="0" borderId="1" xfId="29" applyNumberFormat="1" applyFont="1" applyBorder="1" applyAlignment="1">
      <alignment horizontal="right" vertical="center"/>
    </xf>
    <xf numFmtId="0" fontId="32" fillId="0" borderId="0" xfId="15" applyFont="1"/>
    <xf numFmtId="0" fontId="1" fillId="0" borderId="0" xfId="15" applyFont="1" applyFill="1"/>
    <xf numFmtId="0" fontId="1" fillId="0" borderId="0" xfId="15" applyFont="1" applyAlignment="1">
      <alignment horizontal="center" vertical="center"/>
    </xf>
    <xf numFmtId="0" fontId="11" fillId="0" borderId="0" xfId="15" applyFont="1"/>
    <xf numFmtId="187" fontId="1" fillId="0" borderId="0" xfId="15" applyNumberFormat="1" applyFont="1"/>
    <xf numFmtId="0" fontId="5" fillId="0" borderId="0" xfId="15" applyFont="1"/>
    <xf numFmtId="184" fontId="11" fillId="0" borderId="1" xfId="0" applyNumberFormat="1" applyFont="1" applyFill="1" applyBorder="1" applyAlignment="1" applyProtection="1">
      <alignment horizontal="right" vertical="center" wrapText="1"/>
      <protection locked="0"/>
    </xf>
    <xf numFmtId="184" fontId="50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79" fillId="0" borderId="1" xfId="0" applyFont="1" applyFill="1" applyBorder="1" applyAlignment="1" applyProtection="1">
      <alignment vertical="center"/>
    </xf>
    <xf numFmtId="41" fontId="1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38" fillId="0" borderId="0" xfId="0" applyFont="1" applyFill="1" applyBorder="1" applyAlignment="1" applyProtection="1">
      <alignment vertical="center"/>
    </xf>
    <xf numFmtId="0" fontId="80" fillId="0" borderId="0" xfId="0" applyFont="1" applyFill="1" applyBorder="1" applyAlignment="1" applyProtection="1">
      <alignment horizontal="center" vertical="center" wrapText="1"/>
    </xf>
  </cellXfs>
  <cellStyles count="77">
    <cellStyle name="常规" xfId="0" builtinId="0"/>
    <cellStyle name="常规 36 2 3 3" xfId="1"/>
    <cellStyle name="常规 11 7" xfId="2"/>
    <cellStyle name="常规 20" xfId="3"/>
    <cellStyle name="常规_国有资本经营预算表样 2 2" xfId="4"/>
    <cellStyle name="常规_200704(第一稿）" xfId="5"/>
    <cellStyle name="常规 10 4 3 2" xfId="6"/>
    <cellStyle name="常规_社保基金预算报人大建议表样 2" xfId="7"/>
    <cellStyle name="常规_国有资本经营预算表样" xfId="8"/>
    <cellStyle name="常规_(陈诚修改稿)2006年全省及省级财政决算及07年预算执行情况表(A4 留底自用) 2" xfId="9"/>
    <cellStyle name="常规_国有资本经营预算表样 2 2 3" xfId="10"/>
    <cellStyle name="常规_省级科预算草案表1.14 2" xfId="11"/>
    <cellStyle name="常规_国资决算以及执行情况0712 2 2 3" xfId="12"/>
    <cellStyle name="常规_2014年全省及省级财政收支执行及2015年预算草案表（20150123，自用稿） 2 2 2" xfId="13"/>
    <cellStyle name="常规_2015年全省及省级财政收支执行及2016年预算草案表（20160120）企业处修改" xfId="14"/>
    <cellStyle name="常规 28 2 3" xfId="15"/>
    <cellStyle name="常规_(陈诚修改稿)2006年全省及省级财政决算及07年预算执行情况表(A4 留底自用) 2 2 2" xfId="16"/>
    <cellStyle name="常规_2014年全省及省级财政收支执行及2015年预算草案表（20150123，自用稿）" xfId="17"/>
    <cellStyle name="40% - 强调文字颜色 6" xfId="18" builtinId="51"/>
    <cellStyle name="20% - 强调文字颜色 6" xfId="19" builtinId="50"/>
    <cellStyle name="强调文字颜色 6" xfId="20" builtinId="49"/>
    <cellStyle name="40% - 强调文字颜色 5" xfId="21" builtinId="47"/>
    <cellStyle name="20% - 强调文字颜色 5" xfId="22" builtinId="46"/>
    <cellStyle name="强调文字颜色 5" xfId="23" builtinId="45"/>
    <cellStyle name="40% - 强调文字颜色 4" xfId="24" builtinId="43"/>
    <cellStyle name="标题 3" xfId="25" builtinId="18"/>
    <cellStyle name="常规 2 4 2" xfId="26"/>
    <cellStyle name="解释性文本" xfId="27" builtinId="53"/>
    <cellStyle name="汇总" xfId="28" builtinId="25"/>
    <cellStyle name="百分比" xfId="29" builtinId="5"/>
    <cellStyle name="常规_社保基金预算报人大建议表样 2 2 3" xfId="30"/>
    <cellStyle name="千位分隔" xfId="31" builtinId="3"/>
    <cellStyle name="标题 2" xfId="32" builtinId="17"/>
    <cellStyle name="货币[0]" xfId="33" builtinId="7"/>
    <cellStyle name="60% - 强调文字颜色 4" xfId="34" builtinId="44"/>
    <cellStyle name="警告文本" xfId="35" builtinId="11"/>
    <cellStyle name="20% - 强调文字颜色 2" xfId="36" builtinId="34"/>
    <cellStyle name="60% - 强调文字颜色 5" xfId="37" builtinId="48"/>
    <cellStyle name="标题 1" xfId="38" builtinId="16"/>
    <cellStyle name="超链接" xfId="39" builtinId="8"/>
    <cellStyle name="20% - 强调文字颜色 3" xfId="40" builtinId="38"/>
    <cellStyle name="常规 43" xfId="41"/>
    <cellStyle name="货币" xfId="42" builtinId="4"/>
    <cellStyle name="常规 10 4 3" xfId="43"/>
    <cellStyle name="20% - 强调文字颜色 4" xfId="44" builtinId="42"/>
    <cellStyle name="计算" xfId="45" builtinId="22"/>
    <cellStyle name="常规 28 2" xfId="46"/>
    <cellStyle name="常规 26 2 2" xfId="47"/>
    <cellStyle name="已访问的超链接" xfId="48" builtinId="9"/>
    <cellStyle name="千位分隔[0]" xfId="49" builtinId="6"/>
    <cellStyle name="强调文字颜色 4" xfId="50" builtinId="41"/>
    <cellStyle name="40% - 强调文字颜色 3" xfId="51" builtinId="39"/>
    <cellStyle name="60% - 强调文字颜色 6" xfId="52" builtinId="52"/>
    <cellStyle name="输入" xfId="53" builtinId="20"/>
    <cellStyle name="输出" xfId="54" builtinId="21"/>
    <cellStyle name="常规_国资决算以及执行情况0712 2 2" xfId="55"/>
    <cellStyle name="检查单元格" xfId="56" builtinId="23"/>
    <cellStyle name="常规 28 2 2" xfId="57"/>
    <cellStyle name="链接单元格" xfId="58" builtinId="24"/>
    <cellStyle name="60% - 强调文字颜色 1" xfId="59" builtinId="32"/>
    <cellStyle name="常规 3" xfId="60"/>
    <cellStyle name="60% - 强调文字颜色 3" xfId="61" builtinId="40"/>
    <cellStyle name="注释" xfId="62" builtinId="10"/>
    <cellStyle name="标题" xfId="63" builtinId="15"/>
    <cellStyle name="好" xfId="64" builtinId="26"/>
    <cellStyle name="标题 4" xfId="65" builtinId="19"/>
    <cellStyle name="强调文字颜色 1" xfId="66" builtinId="29"/>
    <cellStyle name="常规 36" xfId="67"/>
    <cellStyle name="适中" xfId="68" builtinId="28"/>
    <cellStyle name="20% - 强调文字颜色 1" xfId="69" builtinId="30"/>
    <cellStyle name="差" xfId="70" builtinId="27"/>
    <cellStyle name="强调文字颜色 2" xfId="71" builtinId="33"/>
    <cellStyle name="40% - 强调文字颜色 1" xfId="72" builtinId="31"/>
    <cellStyle name="常规 2" xfId="73"/>
    <cellStyle name="60% - 强调文字颜色 2" xfId="74" builtinId="36"/>
    <cellStyle name="40% - 强调文字颜色 2" xfId="75" builtinId="35"/>
    <cellStyle name="强调文字颜色 3" xfId="76" builtinId="37"/>
  </cellStyles>
  <dxfs count="1">
    <dxf>
      <font>
        <name val="宋"/>
        <scheme val="none"/>
        <b val="0"/>
        <i val="0"/>
        <strike val="0"/>
        <u val="none"/>
        <sz val="11"/>
        <color rgb="FF800080"/>
      </font>
      <fill>
        <patternFill patternType="solid">
          <bgColor rgb="FFFF99CC"/>
        </patternFill>
      </fill>
    </dxf>
  </dxf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2" Type="http://schemas.openxmlformats.org/officeDocument/2006/relationships/sharedStrings" Target="sharedStrings.xml"/><Relationship Id="rId91" Type="http://schemas.openxmlformats.org/officeDocument/2006/relationships/styles" Target="styles.xml"/><Relationship Id="rId90" Type="http://schemas.openxmlformats.org/officeDocument/2006/relationships/theme" Target="theme/theme1.xml"/><Relationship Id="rId9" Type="http://schemas.openxmlformats.org/officeDocument/2006/relationships/worksheet" Target="worksheets/sheet9.xml"/><Relationship Id="rId89" Type="http://schemas.openxmlformats.org/officeDocument/2006/relationships/externalLink" Target="externalLinks/externalLink6.xml"/><Relationship Id="rId88" Type="http://schemas.openxmlformats.org/officeDocument/2006/relationships/externalLink" Target="externalLinks/externalLink5.xml"/><Relationship Id="rId87" Type="http://schemas.openxmlformats.org/officeDocument/2006/relationships/externalLink" Target="externalLinks/externalLink4.xml"/><Relationship Id="rId86" Type="http://schemas.openxmlformats.org/officeDocument/2006/relationships/externalLink" Target="externalLinks/externalLink3.xml"/><Relationship Id="rId85" Type="http://schemas.openxmlformats.org/officeDocument/2006/relationships/externalLink" Target="externalLinks/externalLink2.xml"/><Relationship Id="rId84" Type="http://schemas.openxmlformats.org/officeDocument/2006/relationships/externalLink" Target="externalLinks/externalLink1.xml"/><Relationship Id="rId83" Type="http://schemas.openxmlformats.org/officeDocument/2006/relationships/worksheet" Target="worksheets/sheet83.xml"/><Relationship Id="rId82" Type="http://schemas.openxmlformats.org/officeDocument/2006/relationships/worksheet" Target="worksheets/sheet82.xml"/><Relationship Id="rId81" Type="http://schemas.openxmlformats.org/officeDocument/2006/relationships/worksheet" Target="worksheets/sheet81.xml"/><Relationship Id="rId80" Type="http://schemas.openxmlformats.org/officeDocument/2006/relationships/worksheet" Target="worksheets/sheet80.xml"/><Relationship Id="rId8" Type="http://schemas.openxmlformats.org/officeDocument/2006/relationships/worksheet" Target="worksheets/sheet8.xml"/><Relationship Id="rId79" Type="http://schemas.openxmlformats.org/officeDocument/2006/relationships/worksheet" Target="worksheets/sheet79.xml"/><Relationship Id="rId78" Type="http://schemas.openxmlformats.org/officeDocument/2006/relationships/worksheet" Target="worksheets/sheet78.xml"/><Relationship Id="rId77" Type="http://schemas.openxmlformats.org/officeDocument/2006/relationships/worksheet" Target="worksheets/sheet77.xml"/><Relationship Id="rId76" Type="http://schemas.openxmlformats.org/officeDocument/2006/relationships/worksheet" Target="worksheets/sheet76.xml"/><Relationship Id="rId75" Type="http://schemas.openxmlformats.org/officeDocument/2006/relationships/worksheet" Target="worksheets/sheet75.xml"/><Relationship Id="rId74" Type="http://schemas.openxmlformats.org/officeDocument/2006/relationships/worksheet" Target="worksheets/sheet74.xml"/><Relationship Id="rId73" Type="http://schemas.openxmlformats.org/officeDocument/2006/relationships/worksheet" Target="worksheets/sheet73.xml"/><Relationship Id="rId72" Type="http://schemas.openxmlformats.org/officeDocument/2006/relationships/worksheet" Target="worksheets/sheet72.xml"/><Relationship Id="rId71" Type="http://schemas.openxmlformats.org/officeDocument/2006/relationships/worksheet" Target="worksheets/sheet71.xml"/><Relationship Id="rId70" Type="http://schemas.openxmlformats.org/officeDocument/2006/relationships/worksheet" Target="worksheets/sheet70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6&#24180;&#31038;&#20445;&#22522;&#37329;&#25910;&#25903;&#25191;&#34892;&#21450;2017&#24180;&#39044;&#31639;&#33609;&#26696;&#34920;&#65288;&#39044;&#31639;&#22788;&#24050;&#35843;&#25972;&#26684;&#24335;&#65289;&#65288;2016.1.6&#25253;&#39044;&#31639;&#22788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6&#24180;&#31038;&#20445;&#22522;&#37329;&#25910;&#25903;&#25191;&#34892;&#21450;2017&#24180;&#39044;&#31639;&#33609;&#26696;&#34920;&#65288;&#39044;&#31639;&#22788;&#24050;&#35843;&#25972;&#26684;&#24335;&#65289;&#65288;2016.1.6&#25253;&#39044;&#31639;&#22788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16&#24180;&#31038;&#20445;&#22522;&#37329;&#25910;&#25903;&#25191;&#34892;&#21450;2017&#24180;&#39044;&#31639;&#33609;&#26696;&#34920;&#65288;&#39044;&#31639;&#22788;&#24050;&#35843;&#25972;&#26684;&#24335;&#65289;&#65288;2016.1.6&#25253;&#39044;&#31639;&#22788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49全省社保基金收入"/>
      <sheetName val="50全省社保基金支出"/>
      <sheetName val="51全省社保结余"/>
      <sheetName val="全省社保基金执行情况说明"/>
      <sheetName val="52省级社保基金收入"/>
      <sheetName val="53省级社保基金支出"/>
      <sheetName val="54省级社保基金结余"/>
      <sheetName val="省级社保基金执行情况说明"/>
      <sheetName val="55YS全省社保基金收入"/>
      <sheetName val="56YS全省社保基金支出"/>
      <sheetName val="57YS全省社保基金结余"/>
      <sheetName val="全省社会保险基金编制说明"/>
      <sheetName val="58YS省级社保基金收入"/>
      <sheetName val="59YS省级社保基金支出"/>
      <sheetName val="60YS省级社保基金结余"/>
      <sheetName val="省级社会保险基金编制说明"/>
      <sheetName val="A01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49全省社保基金收入"/>
      <sheetName val="50全省社保基金支出"/>
      <sheetName val="51全省社保结余"/>
      <sheetName val="全省社保基金执行情况说明"/>
      <sheetName val="52省级社保基金收入"/>
      <sheetName val="53省级社保基金支出"/>
      <sheetName val="54省级社保基金结余"/>
      <sheetName val="省级社保基金执行情况说明"/>
      <sheetName val="55YS全省社保基金收入"/>
      <sheetName val="56YS全省社保基金支出"/>
      <sheetName val="57YS全省社保基金结余"/>
      <sheetName val="全省社会保险基金编制说明"/>
      <sheetName val="58YS省级社保基金收入"/>
      <sheetName val="59YS省级社保基金支出"/>
      <sheetName val="60YS省级社保基金结余"/>
      <sheetName val="省级社会保险基金编制说明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49全省社保基金收入"/>
      <sheetName val="50全省社保基金支出"/>
      <sheetName val="51全省社保结余"/>
      <sheetName val="全省社保基金执行情况说明"/>
      <sheetName val="52省级社保基金收入"/>
      <sheetName val="53省级社保基金支出"/>
      <sheetName val="54省级社保基金结余"/>
      <sheetName val="省级社保基金执行情况说明"/>
      <sheetName val="55YS全省社保基金收入"/>
      <sheetName val="56YS全省社保基金支出"/>
      <sheetName val="57YS全省社保基金结余"/>
      <sheetName val="全省社会保险基金编制说明"/>
      <sheetName val="58YS省级社保基金收入"/>
      <sheetName val="59YS省级社保基金支出"/>
      <sheetName val="60YS省级社保基金结余"/>
      <sheetName val="省级社会保险基金编制说明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"/>
  <sheetViews>
    <sheetView topLeftCell="A13" workbookViewId="0">
      <selection activeCell="A18" sqref="A18"/>
    </sheetView>
  </sheetViews>
  <sheetFormatPr defaultColWidth="10" defaultRowHeight="14.25"/>
  <cols>
    <col min="1" max="1" width="136.75" style="672" customWidth="1"/>
    <col min="2" max="16384" width="10" style="672"/>
  </cols>
  <sheetData>
    <row r="1" ht="15" customHeight="1"/>
    <row r="13" ht="159" customHeight="1" spans="1:1">
      <c r="A13" s="673" t="s">
        <v>0</v>
      </c>
    </row>
  </sheetData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8"/>
  <sheetViews>
    <sheetView topLeftCell="A67" workbookViewId="0">
      <selection activeCell="F8" sqref="F8"/>
    </sheetView>
  </sheetViews>
  <sheetFormatPr defaultColWidth="8" defaultRowHeight="14.25" outlineLevelCol="1"/>
  <cols>
    <col min="1" max="1" width="52.8916666666667" style="5" customWidth="1"/>
    <col min="2" max="2" width="38.5583333333333" style="345" customWidth="1"/>
    <col min="3" max="230" width="8" style="5" customWidth="1"/>
    <col min="231" max="231" width="51.5" style="5" customWidth="1"/>
    <col min="232" max="232" width="38.3833333333333" style="5" customWidth="1"/>
    <col min="233" max="16380" width="8" style="5"/>
    <col min="16381" max="16384" width="8" style="582"/>
  </cols>
  <sheetData>
    <row r="1" ht="15" customHeight="1" spans="1:1">
      <c r="A1" s="577" t="s">
        <v>1393</v>
      </c>
    </row>
    <row r="2" ht="24.95" customHeight="1" spans="1:2">
      <c r="A2" s="583" t="s">
        <v>1394</v>
      </c>
      <c r="B2" s="584"/>
    </row>
    <row r="3" ht="21" customHeight="1" spans="2:2">
      <c r="B3" s="579" t="s">
        <v>1395</v>
      </c>
    </row>
    <row r="4" s="12" customFormat="1" ht="39" customHeight="1" spans="1:2">
      <c r="A4" s="350" t="s">
        <v>1091</v>
      </c>
      <c r="B4" s="585" t="s">
        <v>7</v>
      </c>
    </row>
    <row r="5" s="233" customFormat="1" ht="21" customHeight="1" spans="1:2">
      <c r="A5" s="338" t="s">
        <v>1396</v>
      </c>
      <c r="B5" s="321">
        <v>17609</v>
      </c>
    </row>
    <row r="6" ht="21" customHeight="1" spans="1:2">
      <c r="A6" s="340" t="s">
        <v>1397</v>
      </c>
      <c r="B6" s="320">
        <v>10446</v>
      </c>
    </row>
    <row r="7" ht="21" customHeight="1" spans="1:2">
      <c r="A7" s="340" t="s">
        <v>1398</v>
      </c>
      <c r="B7" s="320">
        <v>3030</v>
      </c>
    </row>
    <row r="8" ht="21" customHeight="1" spans="1:2">
      <c r="A8" s="340" t="s">
        <v>1399</v>
      </c>
      <c r="B8" s="320">
        <v>1097</v>
      </c>
    </row>
    <row r="9" ht="21" customHeight="1" spans="1:2">
      <c r="A9" s="340" t="s">
        <v>1400</v>
      </c>
      <c r="B9" s="320">
        <v>3036</v>
      </c>
    </row>
    <row r="10" s="233" customFormat="1" ht="21" customHeight="1" spans="1:2">
      <c r="A10" s="338" t="s">
        <v>1401</v>
      </c>
      <c r="B10" s="321">
        <v>6056</v>
      </c>
    </row>
    <row r="11" ht="21" customHeight="1" spans="1:2">
      <c r="A11" s="340" t="s">
        <v>1402</v>
      </c>
      <c r="B11" s="320">
        <v>1852</v>
      </c>
    </row>
    <row r="12" ht="21" customHeight="1" spans="1:2">
      <c r="A12" s="340" t="s">
        <v>1403</v>
      </c>
      <c r="B12" s="320"/>
    </row>
    <row r="13" s="5" customFormat="1" ht="21" customHeight="1" spans="1:2">
      <c r="A13" s="351" t="s">
        <v>1404</v>
      </c>
      <c r="B13" s="320">
        <v>43</v>
      </c>
    </row>
    <row r="14" ht="21" customHeight="1" spans="1:2">
      <c r="A14" s="340" t="s">
        <v>1405</v>
      </c>
      <c r="B14" s="320">
        <v>11</v>
      </c>
    </row>
    <row r="15" ht="21" customHeight="1" spans="1:2">
      <c r="A15" s="340" t="s">
        <v>1406</v>
      </c>
      <c r="B15" s="320">
        <v>1794</v>
      </c>
    </row>
    <row r="16" ht="21" customHeight="1" spans="1:2">
      <c r="A16" s="340" t="s">
        <v>1407</v>
      </c>
      <c r="B16" s="320">
        <v>9</v>
      </c>
    </row>
    <row r="17" ht="21" customHeight="1" spans="1:2">
      <c r="A17" s="340" t="s">
        <v>1408</v>
      </c>
      <c r="B17" s="320"/>
    </row>
    <row r="18" ht="21" customHeight="1" spans="1:2">
      <c r="A18" s="340" t="s">
        <v>1409</v>
      </c>
      <c r="B18" s="320">
        <v>249</v>
      </c>
    </row>
    <row r="19" ht="21" customHeight="1" spans="1:2">
      <c r="A19" s="340" t="s">
        <v>1410</v>
      </c>
      <c r="B19" s="320">
        <v>1655</v>
      </c>
    </row>
    <row r="20" ht="21" customHeight="1" spans="1:2">
      <c r="A20" s="340" t="s">
        <v>1411</v>
      </c>
      <c r="B20" s="320">
        <v>443</v>
      </c>
    </row>
    <row r="21" s="233" customFormat="1" ht="21" customHeight="1" spans="1:2">
      <c r="A21" s="338" t="s">
        <v>1412</v>
      </c>
      <c r="B21" s="321">
        <v>12392</v>
      </c>
    </row>
    <row r="22" ht="21" customHeight="1" spans="1:2">
      <c r="A22" s="340" t="s">
        <v>1413</v>
      </c>
      <c r="B22" s="320">
        <v>10</v>
      </c>
    </row>
    <row r="23" ht="21" customHeight="1" spans="1:2">
      <c r="A23" s="340" t="s">
        <v>1414</v>
      </c>
      <c r="B23" s="320">
        <v>11623</v>
      </c>
    </row>
    <row r="24" ht="21" customHeight="1" spans="1:2">
      <c r="A24" s="340" t="s">
        <v>1415</v>
      </c>
      <c r="B24" s="320">
        <v>31</v>
      </c>
    </row>
    <row r="25" ht="21" customHeight="1" spans="1:2">
      <c r="A25" s="340" t="s">
        <v>1416</v>
      </c>
      <c r="B25" s="320">
        <v>521</v>
      </c>
    </row>
    <row r="26" ht="21" customHeight="1" spans="1:2">
      <c r="A26" s="340" t="s">
        <v>1417</v>
      </c>
      <c r="B26" s="320">
        <v>171</v>
      </c>
    </row>
    <row r="27" ht="21" customHeight="1" spans="1:2">
      <c r="A27" s="340" t="s">
        <v>1418</v>
      </c>
      <c r="B27" s="320"/>
    </row>
    <row r="28" ht="21" customHeight="1" spans="1:2">
      <c r="A28" s="340" t="s">
        <v>1419</v>
      </c>
      <c r="B28" s="320">
        <v>36</v>
      </c>
    </row>
    <row r="29" s="233" customFormat="1" ht="21" customHeight="1" spans="1:2">
      <c r="A29" s="338" t="s">
        <v>1420</v>
      </c>
      <c r="B29" s="321">
        <v>2292</v>
      </c>
    </row>
    <row r="30" ht="21" customHeight="1" spans="1:2">
      <c r="A30" s="340" t="s">
        <v>1413</v>
      </c>
      <c r="B30" s="320">
        <v>550</v>
      </c>
    </row>
    <row r="31" ht="21" customHeight="1" spans="1:2">
      <c r="A31" s="340" t="s">
        <v>1414</v>
      </c>
      <c r="B31" s="320">
        <v>1737</v>
      </c>
    </row>
    <row r="32" ht="21" customHeight="1" spans="1:2">
      <c r="A32" s="340" t="s">
        <v>1415</v>
      </c>
      <c r="B32" s="320"/>
    </row>
    <row r="33" ht="21" customHeight="1" spans="1:2">
      <c r="A33" s="340" t="s">
        <v>1417</v>
      </c>
      <c r="B33" s="320">
        <v>5</v>
      </c>
    </row>
    <row r="34" ht="21" customHeight="1" spans="1:2">
      <c r="A34" s="340" t="s">
        <v>1418</v>
      </c>
      <c r="B34" s="320"/>
    </row>
    <row r="35" ht="21" customHeight="1" spans="1:2">
      <c r="A35" s="340" t="s">
        <v>1419</v>
      </c>
      <c r="B35" s="320"/>
    </row>
    <row r="36" s="233" customFormat="1" ht="21" customHeight="1" spans="1:2">
      <c r="A36" s="338" t="s">
        <v>1421</v>
      </c>
      <c r="B36" s="321">
        <f>B37+B38</f>
        <v>36759</v>
      </c>
    </row>
    <row r="37" ht="21" customHeight="1" spans="1:2">
      <c r="A37" s="340" t="s">
        <v>1422</v>
      </c>
      <c r="B37" s="320">
        <v>30971</v>
      </c>
    </row>
    <row r="38" ht="21" customHeight="1" spans="1:2">
      <c r="A38" s="340" t="s">
        <v>1423</v>
      </c>
      <c r="B38" s="320">
        <v>5788</v>
      </c>
    </row>
    <row r="39" ht="21" customHeight="1" spans="1:2">
      <c r="A39" s="340" t="s">
        <v>1424</v>
      </c>
      <c r="B39" s="320"/>
    </row>
    <row r="40" s="233" customFormat="1" ht="21" customHeight="1" spans="1:2">
      <c r="A40" s="338" t="s">
        <v>1425</v>
      </c>
      <c r="B40" s="321">
        <v>2620</v>
      </c>
    </row>
    <row r="41" ht="21" customHeight="1" spans="1:2">
      <c r="A41" s="340" t="s">
        <v>1426</v>
      </c>
      <c r="B41" s="320">
        <v>2469</v>
      </c>
    </row>
    <row r="42" ht="21" customHeight="1" spans="1:2">
      <c r="A42" s="340" t="s">
        <v>1427</v>
      </c>
      <c r="B42" s="320">
        <v>151</v>
      </c>
    </row>
    <row r="43" s="233" customFormat="1" ht="21" customHeight="1" spans="1:2">
      <c r="A43" s="338" t="s">
        <v>1428</v>
      </c>
      <c r="B43" s="321">
        <v>1182</v>
      </c>
    </row>
    <row r="44" ht="21" customHeight="1" spans="1:2">
      <c r="A44" s="340" t="s">
        <v>1429</v>
      </c>
      <c r="B44" s="320">
        <v>734</v>
      </c>
    </row>
    <row r="45" ht="21" customHeight="1" spans="1:2">
      <c r="A45" s="340" t="s">
        <v>1430</v>
      </c>
      <c r="B45" s="320"/>
    </row>
    <row r="46" ht="21" customHeight="1" spans="1:2">
      <c r="A46" s="340" t="s">
        <v>1431</v>
      </c>
      <c r="B46" s="320">
        <v>448</v>
      </c>
    </row>
    <row r="47" s="233" customFormat="1" ht="21" customHeight="1" spans="1:2">
      <c r="A47" s="338" t="s">
        <v>1432</v>
      </c>
      <c r="B47" s="321"/>
    </row>
    <row r="48" ht="21" customHeight="1" spans="1:2">
      <c r="A48" s="340" t="s">
        <v>1433</v>
      </c>
      <c r="B48" s="320"/>
    </row>
    <row r="49" ht="21" customHeight="1" spans="1:2">
      <c r="A49" s="340" t="s">
        <v>1434</v>
      </c>
      <c r="B49" s="320"/>
    </row>
    <row r="50" s="233" customFormat="1" ht="21" customHeight="1" spans="1:2">
      <c r="A50" s="338" t="s">
        <v>1435</v>
      </c>
      <c r="B50" s="321">
        <f>SUM(B51:B55)</f>
        <v>10589</v>
      </c>
    </row>
    <row r="51" ht="21" customHeight="1" spans="1:2">
      <c r="A51" s="340" t="s">
        <v>1436</v>
      </c>
      <c r="B51" s="320">
        <v>9579</v>
      </c>
    </row>
    <row r="52" ht="21" customHeight="1" spans="1:2">
      <c r="A52" s="340" t="s">
        <v>1437</v>
      </c>
      <c r="B52" s="320">
        <v>138</v>
      </c>
    </row>
    <row r="53" ht="21" customHeight="1" spans="1:2">
      <c r="A53" s="340" t="s">
        <v>1438</v>
      </c>
      <c r="B53" s="320">
        <v>155</v>
      </c>
    </row>
    <row r="54" ht="21" customHeight="1" spans="1:2">
      <c r="A54" s="340" t="s">
        <v>1439</v>
      </c>
      <c r="B54" s="320">
        <v>94</v>
      </c>
    </row>
    <row r="55" ht="21" customHeight="1" spans="1:2">
      <c r="A55" s="340" t="s">
        <v>1440</v>
      </c>
      <c r="B55" s="320">
        <v>623</v>
      </c>
    </row>
    <row r="56" s="233" customFormat="1" ht="21" customHeight="1" spans="1:2">
      <c r="A56" s="338" t="s">
        <v>1441</v>
      </c>
      <c r="B56" s="321"/>
    </row>
    <row r="57" ht="21" customHeight="1" spans="1:2">
      <c r="A57" s="340" t="s">
        <v>1442</v>
      </c>
      <c r="B57" s="320"/>
    </row>
    <row r="58" ht="21" customHeight="1" spans="1:2">
      <c r="A58" s="340" t="s">
        <v>1443</v>
      </c>
      <c r="B58" s="320"/>
    </row>
    <row r="59" ht="21" customHeight="1" spans="1:2">
      <c r="A59" s="340" t="s">
        <v>1444</v>
      </c>
      <c r="B59" s="320"/>
    </row>
    <row r="60" s="233" customFormat="1" ht="21" customHeight="1" spans="1:2">
      <c r="A60" s="338" t="s">
        <v>1445</v>
      </c>
      <c r="B60" s="321">
        <v>4349</v>
      </c>
    </row>
    <row r="61" ht="21" customHeight="1" spans="1:2">
      <c r="A61" s="340" t="s">
        <v>1446</v>
      </c>
      <c r="B61" s="320">
        <v>4333</v>
      </c>
    </row>
    <row r="62" ht="21" customHeight="1" spans="1:2">
      <c r="A62" s="340" t="s">
        <v>1447</v>
      </c>
      <c r="B62" s="320"/>
    </row>
    <row r="63" ht="21" customHeight="1" spans="1:2">
      <c r="A63" s="340" t="s">
        <v>1448</v>
      </c>
      <c r="B63" s="320">
        <v>16</v>
      </c>
    </row>
    <row r="64" ht="21" customHeight="1" spans="1:2">
      <c r="A64" s="340" t="s">
        <v>1449</v>
      </c>
      <c r="B64" s="320"/>
    </row>
    <row r="65" s="233" customFormat="1" ht="21" customHeight="1" spans="1:2">
      <c r="A65" s="342" t="s">
        <v>1450</v>
      </c>
      <c r="B65" s="321"/>
    </row>
    <row r="66" ht="21" customHeight="1" spans="1:2">
      <c r="A66" s="340" t="s">
        <v>1451</v>
      </c>
      <c r="B66" s="320"/>
    </row>
    <row r="67" ht="21" customHeight="1" spans="1:2">
      <c r="A67" s="340" t="s">
        <v>1452</v>
      </c>
      <c r="B67" s="320"/>
    </row>
    <row r="68" ht="21" customHeight="1" spans="1:2">
      <c r="A68" s="340" t="s">
        <v>1453</v>
      </c>
      <c r="B68" s="320"/>
    </row>
    <row r="69" ht="21" customHeight="1" spans="1:2">
      <c r="A69" s="340" t="s">
        <v>1454</v>
      </c>
      <c r="B69" s="320"/>
    </row>
    <row r="70" s="233" customFormat="1" ht="21" customHeight="1" spans="1:2">
      <c r="A70" s="338" t="s">
        <v>1455</v>
      </c>
      <c r="B70" s="321"/>
    </row>
    <row r="71" ht="21" customHeight="1" spans="1:2">
      <c r="A71" s="340" t="s">
        <v>1456</v>
      </c>
      <c r="B71" s="320"/>
    </row>
    <row r="72" ht="21" customHeight="1" spans="1:2">
      <c r="A72" s="340" t="s">
        <v>1457</v>
      </c>
      <c r="B72" s="320"/>
    </row>
    <row r="73" s="233" customFormat="1" ht="21" customHeight="1" spans="1:2">
      <c r="A73" s="338" t="s">
        <v>1458</v>
      </c>
      <c r="B73" s="321"/>
    </row>
    <row r="74" ht="21" customHeight="1" spans="1:2">
      <c r="A74" s="340" t="s">
        <v>1459</v>
      </c>
      <c r="B74" s="320"/>
    </row>
    <row r="75" ht="21" customHeight="1" spans="1:2">
      <c r="A75" s="340" t="s">
        <v>1460</v>
      </c>
      <c r="B75" s="320"/>
    </row>
    <row r="76" ht="21" customHeight="1" spans="1:2">
      <c r="A76" s="340" t="s">
        <v>1461</v>
      </c>
      <c r="B76" s="320"/>
    </row>
    <row r="77" ht="21" customHeight="1" spans="1:2">
      <c r="A77" s="340" t="s">
        <v>1462</v>
      </c>
      <c r="B77" s="320"/>
    </row>
    <row r="78" s="233" customFormat="1" ht="21" customHeight="1" spans="1:2">
      <c r="A78" s="344" t="s">
        <v>1463</v>
      </c>
      <c r="B78" s="321">
        <f>B5+B10+B21+B29+B36+B40+B43+B47+B50+B56+B60+B65+B70+B73</f>
        <v>93848</v>
      </c>
    </row>
  </sheetData>
  <mergeCells count="1">
    <mergeCell ref="A2:B2"/>
  </mergeCells>
  <printOptions horizontalCentered="1"/>
  <pageMargins left="0.707638888888889" right="0.707638888888889" top="0.751388888888889" bottom="0.751388888888889" header="0.310416666666667" footer="0.310416666666667"/>
  <pageSetup paperSize="9" orientation="portrait" horizontalDpi="600" verticalDpi="600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8"/>
  <sheetViews>
    <sheetView topLeftCell="A55" workbookViewId="0">
      <selection activeCell="D24" sqref="D24"/>
    </sheetView>
  </sheetViews>
  <sheetFormatPr defaultColWidth="12.1333333333333" defaultRowHeight="14.25" outlineLevelCol="1"/>
  <cols>
    <col min="1" max="1" width="48.8833333333333" style="5" customWidth="1"/>
    <col min="2" max="2" width="38.1083333333333" style="5" customWidth="1"/>
    <col min="3" max="16384" width="12.1333333333333" style="307"/>
  </cols>
  <sheetData>
    <row r="1" ht="15" customHeight="1" spans="1:2">
      <c r="A1" s="576" t="s">
        <v>1464</v>
      </c>
      <c r="B1" s="577"/>
    </row>
    <row r="2" ht="27.75" customHeight="1" spans="1:2">
      <c r="A2" s="578" t="s">
        <v>1465</v>
      </c>
      <c r="B2" s="578"/>
    </row>
    <row r="3" ht="16.9" customHeight="1" spans="2:2">
      <c r="B3" s="579" t="s">
        <v>1395</v>
      </c>
    </row>
    <row r="4" s="575" customFormat="1" ht="35.25" customHeight="1" spans="1:2">
      <c r="A4" s="350" t="s">
        <v>1091</v>
      </c>
      <c r="B4" s="580" t="s">
        <v>42</v>
      </c>
    </row>
    <row r="5" ht="17.25" customHeight="1" spans="1:2">
      <c r="A5" s="338" t="s">
        <v>1396</v>
      </c>
      <c r="B5" s="321">
        <f>B6+B7+B8+B9</f>
        <v>17490</v>
      </c>
    </row>
    <row r="6" ht="16.9" customHeight="1" spans="1:2">
      <c r="A6" s="340" t="s">
        <v>1397</v>
      </c>
      <c r="B6" s="320">
        <v>10446</v>
      </c>
    </row>
    <row r="7" ht="16.9" customHeight="1" spans="1:2">
      <c r="A7" s="340" t="s">
        <v>1398</v>
      </c>
      <c r="B7" s="320">
        <v>2975</v>
      </c>
    </row>
    <row r="8" ht="16.9" customHeight="1" spans="1:2">
      <c r="A8" s="340" t="s">
        <v>1399</v>
      </c>
      <c r="B8" s="320">
        <v>1097</v>
      </c>
    </row>
    <row r="9" ht="16.9" customHeight="1" spans="1:2">
      <c r="A9" s="340" t="s">
        <v>1400</v>
      </c>
      <c r="B9" s="320">
        <v>2972</v>
      </c>
    </row>
    <row r="10" ht="16.9" customHeight="1" spans="1:2">
      <c r="A10" s="338" t="s">
        <v>1401</v>
      </c>
      <c r="B10" s="321">
        <f>SUM(B11:B20)</f>
        <v>1730</v>
      </c>
    </row>
    <row r="11" ht="16.9" customHeight="1" spans="1:2">
      <c r="A11" s="340" t="s">
        <v>1402</v>
      </c>
      <c r="B11" s="320">
        <v>1405</v>
      </c>
    </row>
    <row r="12" ht="16.9" customHeight="1" spans="1:2">
      <c r="A12" s="340" t="s">
        <v>1403</v>
      </c>
      <c r="B12" s="320">
        <v>0</v>
      </c>
    </row>
    <row r="13" ht="16.9" customHeight="1" spans="1:2">
      <c r="A13" s="340" t="s">
        <v>1466</v>
      </c>
      <c r="B13" s="320">
        <v>3</v>
      </c>
    </row>
    <row r="14" ht="16.9" customHeight="1" spans="1:2">
      <c r="A14" s="340" t="s">
        <v>1405</v>
      </c>
      <c r="B14" s="320">
        <v>0</v>
      </c>
    </row>
    <row r="15" ht="16.9" customHeight="1" spans="1:2">
      <c r="A15" s="340" t="s">
        <v>1406</v>
      </c>
      <c r="B15" s="320">
        <v>8</v>
      </c>
    </row>
    <row r="16" ht="16.9" customHeight="1" spans="1:2">
      <c r="A16" s="340" t="s">
        <v>1407</v>
      </c>
      <c r="B16" s="320">
        <v>9</v>
      </c>
    </row>
    <row r="17" ht="16.9" customHeight="1" spans="1:2">
      <c r="A17" s="340" t="s">
        <v>1408</v>
      </c>
      <c r="B17" s="320">
        <v>0</v>
      </c>
    </row>
    <row r="18" ht="16.9" customHeight="1" spans="1:2">
      <c r="A18" s="340" t="s">
        <v>1409</v>
      </c>
      <c r="B18" s="320">
        <v>249</v>
      </c>
    </row>
    <row r="19" ht="16.9" customHeight="1" spans="1:2">
      <c r="A19" s="340" t="s">
        <v>1410</v>
      </c>
      <c r="B19" s="320">
        <v>6</v>
      </c>
    </row>
    <row r="20" ht="16.9" customHeight="1" spans="1:2">
      <c r="A20" s="340" t="s">
        <v>1411</v>
      </c>
      <c r="B20" s="320">
        <v>50</v>
      </c>
    </row>
    <row r="21" ht="16.9" customHeight="1" spans="1:2">
      <c r="A21" s="338" t="s">
        <v>1412</v>
      </c>
      <c r="B21" s="321">
        <f>SUM(B22:B28)</f>
        <v>4</v>
      </c>
    </row>
    <row r="22" ht="16.9" customHeight="1" spans="1:2">
      <c r="A22" s="340" t="s">
        <v>1413</v>
      </c>
      <c r="B22" s="320">
        <v>0</v>
      </c>
    </row>
    <row r="23" ht="16.9" customHeight="1" spans="1:2">
      <c r="A23" s="340" t="s">
        <v>1414</v>
      </c>
      <c r="B23" s="320">
        <v>0</v>
      </c>
    </row>
    <row r="24" ht="16.9" customHeight="1" spans="1:2">
      <c r="A24" s="340" t="s">
        <v>1415</v>
      </c>
      <c r="B24" s="320">
        <v>0</v>
      </c>
    </row>
    <row r="25" ht="16.9" customHeight="1" spans="1:2">
      <c r="A25" s="340" t="s">
        <v>1416</v>
      </c>
      <c r="B25" s="320">
        <v>0</v>
      </c>
    </row>
    <row r="26" ht="17.25" customHeight="1" spans="1:2">
      <c r="A26" s="340" t="s">
        <v>1417</v>
      </c>
      <c r="B26" s="320">
        <v>4</v>
      </c>
    </row>
    <row r="27" ht="16.9" customHeight="1" spans="1:2">
      <c r="A27" s="340" t="s">
        <v>1418</v>
      </c>
      <c r="B27" s="320">
        <v>0</v>
      </c>
    </row>
    <row r="28" ht="16.9" customHeight="1" spans="1:2">
      <c r="A28" s="340" t="s">
        <v>1419</v>
      </c>
      <c r="B28" s="320">
        <v>0</v>
      </c>
    </row>
    <row r="29" ht="16.9" customHeight="1" spans="1:2">
      <c r="A29" s="338" t="s">
        <v>1420</v>
      </c>
      <c r="B29" s="321"/>
    </row>
    <row r="30" ht="16.9" customHeight="1" spans="1:2">
      <c r="A30" s="340" t="s">
        <v>1413</v>
      </c>
      <c r="B30" s="320"/>
    </row>
    <row r="31" ht="16.9" customHeight="1" spans="1:2">
      <c r="A31" s="340" t="s">
        <v>1414</v>
      </c>
      <c r="B31" s="320"/>
    </row>
    <row r="32" ht="16.9" customHeight="1" spans="1:2">
      <c r="A32" s="340" t="s">
        <v>1415</v>
      </c>
      <c r="B32" s="320"/>
    </row>
    <row r="33" ht="16.9" customHeight="1" spans="1:2">
      <c r="A33" s="340" t="s">
        <v>1417</v>
      </c>
      <c r="B33" s="320"/>
    </row>
    <row r="34" ht="16.9" customHeight="1" spans="1:2">
      <c r="A34" s="340" t="s">
        <v>1418</v>
      </c>
      <c r="B34" s="320"/>
    </row>
    <row r="35" ht="16.9" customHeight="1" spans="1:2">
      <c r="A35" s="340" t="s">
        <v>1419</v>
      </c>
      <c r="B35" s="320"/>
    </row>
    <row r="36" ht="17.25" customHeight="1" spans="1:2">
      <c r="A36" s="338" t="s">
        <v>1421</v>
      </c>
      <c r="B36" s="321">
        <f>B37+B38</f>
        <v>32938</v>
      </c>
    </row>
    <row r="37" ht="16.9" customHeight="1" spans="1:2">
      <c r="A37" s="340" t="s">
        <v>1422</v>
      </c>
      <c r="B37" s="320">
        <v>30971</v>
      </c>
    </row>
    <row r="38" ht="16.9" customHeight="1" spans="1:2">
      <c r="A38" s="340" t="s">
        <v>1423</v>
      </c>
      <c r="B38" s="320">
        <v>1967</v>
      </c>
    </row>
    <row r="39" ht="16.9" customHeight="1" spans="1:2">
      <c r="A39" s="340" t="s">
        <v>1424</v>
      </c>
      <c r="B39" s="320"/>
    </row>
    <row r="40" ht="16.9" customHeight="1" spans="1:2">
      <c r="A40" s="338" t="s">
        <v>1425</v>
      </c>
      <c r="B40" s="321"/>
    </row>
    <row r="41" ht="16.9" customHeight="1" spans="1:2">
      <c r="A41" s="340" t="s">
        <v>1426</v>
      </c>
      <c r="B41" s="320"/>
    </row>
    <row r="42" ht="16.9" customHeight="1" spans="1:2">
      <c r="A42" s="340" t="s">
        <v>1427</v>
      </c>
      <c r="B42" s="320"/>
    </row>
    <row r="43" ht="16.9" customHeight="1" spans="1:2">
      <c r="A43" s="338" t="s">
        <v>1428</v>
      </c>
      <c r="B43" s="321"/>
    </row>
    <row r="44" ht="16.9" customHeight="1" spans="1:2">
      <c r="A44" s="340" t="s">
        <v>1429</v>
      </c>
      <c r="B44" s="320"/>
    </row>
    <row r="45" ht="16.9" customHeight="1" spans="1:2">
      <c r="A45" s="340" t="s">
        <v>1430</v>
      </c>
      <c r="B45" s="320"/>
    </row>
    <row r="46" ht="16.9" customHeight="1" spans="1:2">
      <c r="A46" s="340" t="s">
        <v>1431</v>
      </c>
      <c r="B46" s="320"/>
    </row>
    <row r="47" ht="16.9" customHeight="1" spans="1:2">
      <c r="A47" s="338" t="s">
        <v>1432</v>
      </c>
      <c r="B47" s="321"/>
    </row>
    <row r="48" ht="16.9" customHeight="1" spans="1:2">
      <c r="A48" s="340" t="s">
        <v>1433</v>
      </c>
      <c r="B48" s="320"/>
    </row>
    <row r="49" ht="16.9" customHeight="1" spans="1:2">
      <c r="A49" s="340" t="s">
        <v>1434</v>
      </c>
      <c r="B49" s="320"/>
    </row>
    <row r="50" ht="17.25" customHeight="1" spans="1:2">
      <c r="A50" s="338" t="s">
        <v>1435</v>
      </c>
      <c r="B50" s="321">
        <f>B51+B54+B55</f>
        <v>4982</v>
      </c>
    </row>
    <row r="51" ht="16.9" customHeight="1" spans="1:2">
      <c r="A51" s="340" t="s">
        <v>1436</v>
      </c>
      <c r="B51" s="320">
        <v>4902</v>
      </c>
    </row>
    <row r="52" ht="16.9" customHeight="1" spans="1:2">
      <c r="A52" s="340" t="s">
        <v>1437</v>
      </c>
      <c r="B52" s="320">
        <v>0</v>
      </c>
    </row>
    <row r="53" ht="16.9" customHeight="1" spans="1:2">
      <c r="A53" s="340" t="s">
        <v>1438</v>
      </c>
      <c r="B53" s="320">
        <v>0</v>
      </c>
    </row>
    <row r="54" ht="16.9" customHeight="1" spans="1:2">
      <c r="A54" s="340" t="s">
        <v>1439</v>
      </c>
      <c r="B54" s="320">
        <v>39</v>
      </c>
    </row>
    <row r="55" ht="16.9" customHeight="1" spans="1:2">
      <c r="A55" s="340" t="s">
        <v>1440</v>
      </c>
      <c r="B55" s="320">
        <v>41</v>
      </c>
    </row>
    <row r="56" ht="16.9" customHeight="1" spans="1:2">
      <c r="A56" s="338" t="s">
        <v>1441</v>
      </c>
      <c r="B56" s="321"/>
    </row>
    <row r="57" ht="16.9" customHeight="1" spans="1:2">
      <c r="A57" s="340" t="s">
        <v>1442</v>
      </c>
      <c r="B57" s="320"/>
    </row>
    <row r="58" ht="16.9" customHeight="1" spans="1:2">
      <c r="A58" s="340" t="s">
        <v>1443</v>
      </c>
      <c r="B58" s="320"/>
    </row>
    <row r="59" ht="16.9" customHeight="1" spans="1:2">
      <c r="A59" s="340" t="s">
        <v>1444</v>
      </c>
      <c r="B59" s="320"/>
    </row>
    <row r="60" ht="16.9" customHeight="1" spans="1:2">
      <c r="A60" s="338" t="s">
        <v>1445</v>
      </c>
      <c r="B60" s="321"/>
    </row>
    <row r="61" ht="16.9" customHeight="1" spans="1:2">
      <c r="A61" s="340" t="s">
        <v>1446</v>
      </c>
      <c r="B61" s="320"/>
    </row>
    <row r="62" ht="16.9" customHeight="1" spans="1:2">
      <c r="A62" s="340" t="s">
        <v>1447</v>
      </c>
      <c r="B62" s="320"/>
    </row>
    <row r="63" ht="16.9" customHeight="1" spans="1:2">
      <c r="A63" s="340" t="s">
        <v>1448</v>
      </c>
      <c r="B63" s="320"/>
    </row>
    <row r="64" ht="16.9" customHeight="1" spans="1:2">
      <c r="A64" s="340" t="s">
        <v>1449</v>
      </c>
      <c r="B64" s="320"/>
    </row>
    <row r="65" ht="16.9" customHeight="1" spans="1:2">
      <c r="A65" s="342" t="s">
        <v>1450</v>
      </c>
      <c r="B65" s="321"/>
    </row>
    <row r="66" ht="17.25" customHeight="1" spans="1:2">
      <c r="A66" s="340" t="s">
        <v>1451</v>
      </c>
      <c r="B66" s="320"/>
    </row>
    <row r="67" ht="16.9" customHeight="1" spans="1:2">
      <c r="A67" s="340" t="s">
        <v>1452</v>
      </c>
      <c r="B67" s="320"/>
    </row>
    <row r="68" ht="16.9" customHeight="1" spans="1:2">
      <c r="A68" s="340" t="s">
        <v>1453</v>
      </c>
      <c r="B68" s="320"/>
    </row>
    <row r="69" ht="16.9" customHeight="1" spans="1:2">
      <c r="A69" s="340" t="s">
        <v>1454</v>
      </c>
      <c r="B69" s="320"/>
    </row>
    <row r="70" spans="1:2">
      <c r="A70" s="338" t="s">
        <v>1455</v>
      </c>
      <c r="B70" s="321"/>
    </row>
    <row r="71" spans="1:2">
      <c r="A71" s="340" t="s">
        <v>1456</v>
      </c>
      <c r="B71" s="320"/>
    </row>
    <row r="72" spans="1:2">
      <c r="A72" s="340" t="s">
        <v>1457</v>
      </c>
      <c r="B72" s="320"/>
    </row>
    <row r="73" spans="1:2">
      <c r="A73" s="338" t="s">
        <v>1458</v>
      </c>
      <c r="B73" s="321"/>
    </row>
    <row r="74" spans="1:2">
      <c r="A74" s="340" t="s">
        <v>1459</v>
      </c>
      <c r="B74" s="320"/>
    </row>
    <row r="75" spans="1:2">
      <c r="A75" s="340" t="s">
        <v>1460</v>
      </c>
      <c r="B75" s="320"/>
    </row>
    <row r="76" spans="1:2">
      <c r="A76" s="581" t="s">
        <v>1461</v>
      </c>
      <c r="B76" s="320"/>
    </row>
    <row r="77" spans="1:2">
      <c r="A77" s="340" t="s">
        <v>1462</v>
      </c>
      <c r="B77" s="320"/>
    </row>
    <row r="78" spans="1:2">
      <c r="A78" s="344" t="s">
        <v>1463</v>
      </c>
      <c r="B78" s="321">
        <f>B5+B10+B21+B29+B36+B40+B43+B47+B50+B56+B60+B65+B70+B73</f>
        <v>57144</v>
      </c>
    </row>
  </sheetData>
  <mergeCells count="1">
    <mergeCell ref="A2:B2"/>
  </mergeCell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topLeftCell="A10" workbookViewId="0">
      <selection activeCell="H11" sqref="H11"/>
    </sheetView>
  </sheetViews>
  <sheetFormatPr defaultColWidth="9" defaultRowHeight="14.25" outlineLevelCol="7"/>
  <cols>
    <col min="1" max="1" width="52.8833333333333" style="28" customWidth="1"/>
    <col min="2" max="5" width="13.75" style="19" customWidth="1"/>
    <col min="6" max="6" width="13" style="19" customWidth="1"/>
    <col min="7" max="16384" width="9" style="19"/>
  </cols>
  <sheetData>
    <row r="1" s="19" customFormat="1" ht="15" customHeight="1" spans="1:1">
      <c r="A1" s="564" t="s">
        <v>1467</v>
      </c>
    </row>
    <row r="2" s="97" customFormat="1" ht="24.95" customHeight="1" spans="1:5">
      <c r="A2" s="290" t="s">
        <v>1468</v>
      </c>
      <c r="B2" s="291"/>
      <c r="C2" s="291"/>
      <c r="D2" s="291"/>
      <c r="E2" s="291"/>
    </row>
    <row r="3" s="38" customFormat="1" ht="21" customHeight="1" spans="1:3">
      <c r="A3" s="565"/>
      <c r="C3" s="38" t="s">
        <v>1469</v>
      </c>
    </row>
    <row r="4" s="512" customFormat="1" ht="30" customHeight="1" spans="1:5">
      <c r="A4" s="292" t="s">
        <v>1470</v>
      </c>
      <c r="B4" s="292" t="s">
        <v>1471</v>
      </c>
      <c r="C4" s="292" t="s">
        <v>1472</v>
      </c>
      <c r="D4" s="292" t="s">
        <v>1473</v>
      </c>
      <c r="E4" s="292" t="s">
        <v>1474</v>
      </c>
    </row>
    <row r="5" s="19" customFormat="1" ht="23.1" customHeight="1" spans="1:5">
      <c r="A5" s="566" t="s">
        <v>1475</v>
      </c>
      <c r="B5" s="303"/>
      <c r="C5" s="567">
        <v>249.72</v>
      </c>
      <c r="D5" s="567">
        <v>249.72</v>
      </c>
      <c r="E5" s="572">
        <f t="shared" ref="E5:E23" si="0">D5/C5</f>
        <v>1</v>
      </c>
    </row>
    <row r="6" s="19" customFormat="1" ht="23.1" customHeight="1" spans="1:5">
      <c r="A6" s="568" t="s">
        <v>1476</v>
      </c>
      <c r="B6" s="303"/>
      <c r="C6" s="567">
        <v>249.72</v>
      </c>
      <c r="D6" s="567">
        <v>249.72</v>
      </c>
      <c r="E6" s="572">
        <f t="shared" si="0"/>
        <v>1</v>
      </c>
    </row>
    <row r="7" s="19" customFormat="1" ht="23.1" customHeight="1" spans="1:5">
      <c r="A7" s="568" t="s">
        <v>1477</v>
      </c>
      <c r="B7" s="303"/>
      <c r="C7" s="321">
        <v>0</v>
      </c>
      <c r="D7" s="321">
        <v>0</v>
      </c>
      <c r="E7" s="572">
        <v>0</v>
      </c>
    </row>
    <row r="8" s="19" customFormat="1" ht="23.1" customHeight="1" spans="1:5">
      <c r="A8" s="566" t="s">
        <v>1478</v>
      </c>
      <c r="B8" s="303"/>
      <c r="C8" s="321">
        <f>SUM(C9:C10)</f>
        <v>4076.23</v>
      </c>
      <c r="D8" s="321">
        <f>SUM(D9:D10)</f>
        <v>4076.23</v>
      </c>
      <c r="E8" s="572">
        <f t="shared" si="0"/>
        <v>1</v>
      </c>
    </row>
    <row r="9" s="19" customFormat="1" ht="23.1" customHeight="1" spans="1:5">
      <c r="A9" s="568" t="s">
        <v>1476</v>
      </c>
      <c r="B9" s="303"/>
      <c r="C9" s="321">
        <v>2341.23</v>
      </c>
      <c r="D9" s="321">
        <v>2341.23</v>
      </c>
      <c r="E9" s="572">
        <f t="shared" si="0"/>
        <v>1</v>
      </c>
    </row>
    <row r="10" s="19" customFormat="1" ht="23.1" customHeight="1" spans="1:5">
      <c r="A10" s="568" t="s">
        <v>1477</v>
      </c>
      <c r="B10" s="303"/>
      <c r="C10" s="321">
        <f>SUM(C11:C12)</f>
        <v>1735</v>
      </c>
      <c r="D10" s="321">
        <f>SUM(D11:D12)</f>
        <v>1735</v>
      </c>
      <c r="E10" s="572">
        <f t="shared" si="0"/>
        <v>1</v>
      </c>
    </row>
    <row r="11" s="19" customFormat="1" ht="23.1" customHeight="1" spans="1:5">
      <c r="A11" s="297" t="s">
        <v>1479</v>
      </c>
      <c r="B11" s="303"/>
      <c r="C11" s="569">
        <v>85</v>
      </c>
      <c r="D11" s="569">
        <v>85</v>
      </c>
      <c r="E11" s="572">
        <f t="shared" si="0"/>
        <v>1</v>
      </c>
    </row>
    <row r="12" s="19" customFormat="1" ht="23.1" customHeight="1" spans="1:5">
      <c r="A12" s="297" t="s">
        <v>1480</v>
      </c>
      <c r="B12" s="303"/>
      <c r="C12" s="569">
        <v>1650</v>
      </c>
      <c r="D12" s="569">
        <v>1650</v>
      </c>
      <c r="E12" s="572">
        <f t="shared" si="0"/>
        <v>1</v>
      </c>
    </row>
    <row r="13" s="19" customFormat="1" ht="23.1" customHeight="1" spans="1:5">
      <c r="A13" s="566" t="s">
        <v>1481</v>
      </c>
      <c r="B13" s="303"/>
      <c r="C13" s="321">
        <f>SUM(C14:C16)</f>
        <v>160.68</v>
      </c>
      <c r="D13" s="321">
        <f>SUM(D14:D16)</f>
        <v>160.68</v>
      </c>
      <c r="E13" s="572">
        <f t="shared" si="0"/>
        <v>1</v>
      </c>
    </row>
    <row r="14" s="19" customFormat="1" ht="23.1" customHeight="1" spans="1:5">
      <c r="A14" s="568" t="s">
        <v>1476</v>
      </c>
      <c r="B14" s="303"/>
      <c r="C14" s="321">
        <v>160</v>
      </c>
      <c r="D14" s="321">
        <v>160</v>
      </c>
      <c r="E14" s="572">
        <f t="shared" si="0"/>
        <v>1</v>
      </c>
    </row>
    <row r="15" s="19" customFormat="1" ht="23.1" customHeight="1" spans="1:5">
      <c r="A15" s="568" t="s">
        <v>1477</v>
      </c>
      <c r="B15" s="303"/>
      <c r="C15" s="570">
        <v>0.34</v>
      </c>
      <c r="D15" s="570">
        <v>0.34</v>
      </c>
      <c r="E15" s="573">
        <f t="shared" si="0"/>
        <v>1</v>
      </c>
    </row>
    <row r="16" s="19" customFormat="1" ht="23.1" customHeight="1" spans="1:5">
      <c r="A16" s="297" t="s">
        <v>1482</v>
      </c>
      <c r="B16" s="569"/>
      <c r="C16" s="570">
        <v>0.34</v>
      </c>
      <c r="D16" s="570">
        <v>0.34</v>
      </c>
      <c r="E16" s="573">
        <f t="shared" si="0"/>
        <v>1</v>
      </c>
    </row>
    <row r="17" s="19" customFormat="1" ht="23.1" customHeight="1" spans="1:5">
      <c r="A17" s="566" t="s">
        <v>1483</v>
      </c>
      <c r="B17" s="303"/>
      <c r="C17" s="567">
        <f>SUM(C18:C19)</f>
        <v>162.11</v>
      </c>
      <c r="D17" s="567">
        <f>SUM(D18:D19)</f>
        <v>162.11</v>
      </c>
      <c r="E17" s="572">
        <f t="shared" si="0"/>
        <v>1</v>
      </c>
    </row>
    <row r="18" s="19" customFormat="1" ht="23.1" customHeight="1" spans="1:8">
      <c r="A18" s="568" t="s">
        <v>1476</v>
      </c>
      <c r="B18" s="303"/>
      <c r="C18" s="321">
        <v>124.43</v>
      </c>
      <c r="D18" s="321">
        <v>124.43</v>
      </c>
      <c r="E18" s="572">
        <f t="shared" si="0"/>
        <v>1</v>
      </c>
      <c r="H18" s="574"/>
    </row>
    <row r="19" s="19" customFormat="1" ht="23.1" customHeight="1" spans="1:5">
      <c r="A19" s="568" t="s">
        <v>1477</v>
      </c>
      <c r="B19" s="303"/>
      <c r="C19" s="567">
        <f>SUM(C20:C21)</f>
        <v>37.68</v>
      </c>
      <c r="D19" s="567">
        <f>SUM(D20:D21)</f>
        <v>37.68</v>
      </c>
      <c r="E19" s="572">
        <f t="shared" si="0"/>
        <v>1</v>
      </c>
    </row>
    <row r="20" s="563" customFormat="1" ht="23.1" customHeight="1" spans="1:6">
      <c r="A20" s="297" t="s">
        <v>1484</v>
      </c>
      <c r="B20" s="303"/>
      <c r="C20" s="567">
        <v>7.68</v>
      </c>
      <c r="D20" s="567">
        <v>7.68</v>
      </c>
      <c r="E20" s="572">
        <f t="shared" si="0"/>
        <v>1</v>
      </c>
      <c r="F20" s="19"/>
    </row>
    <row r="21" s="563" customFormat="1" ht="23.1" customHeight="1" spans="1:6">
      <c r="A21" s="297" t="s">
        <v>1485</v>
      </c>
      <c r="B21" s="303"/>
      <c r="C21" s="567">
        <v>30</v>
      </c>
      <c r="D21" s="567">
        <v>30</v>
      </c>
      <c r="E21" s="572">
        <f t="shared" si="0"/>
        <v>1</v>
      </c>
      <c r="F21" s="19"/>
    </row>
    <row r="22" s="563" customFormat="1" ht="23.1" customHeight="1" spans="1:6">
      <c r="A22" s="566" t="s">
        <v>1486</v>
      </c>
      <c r="B22" s="303"/>
      <c r="C22" s="567">
        <v>25.32</v>
      </c>
      <c r="D22" s="567">
        <v>25.32</v>
      </c>
      <c r="E22" s="572">
        <f t="shared" si="0"/>
        <v>1</v>
      </c>
      <c r="F22" s="19"/>
    </row>
    <row r="23" s="563" customFormat="1" ht="23.1" customHeight="1" spans="1:6">
      <c r="A23" s="568" t="s">
        <v>1476</v>
      </c>
      <c r="B23" s="303"/>
      <c r="C23" s="567">
        <v>25.32</v>
      </c>
      <c r="D23" s="567">
        <v>25.32</v>
      </c>
      <c r="E23" s="572">
        <f t="shared" si="0"/>
        <v>1</v>
      </c>
      <c r="F23" s="19"/>
    </row>
    <row r="24" s="563" customFormat="1" ht="23.1" customHeight="1" spans="1:6">
      <c r="A24" s="568" t="s">
        <v>1477</v>
      </c>
      <c r="B24" s="303"/>
      <c r="C24" s="321">
        <v>0</v>
      </c>
      <c r="D24" s="321">
        <v>0</v>
      </c>
      <c r="E24" s="572">
        <v>0</v>
      </c>
      <c r="F24" s="19"/>
    </row>
    <row r="25" s="563" customFormat="1" ht="23.1" customHeight="1" spans="1:6">
      <c r="A25" s="566" t="s">
        <v>1487</v>
      </c>
      <c r="B25" s="303"/>
      <c r="C25" s="321">
        <v>5</v>
      </c>
      <c r="D25" s="321">
        <v>5</v>
      </c>
      <c r="E25" s="572">
        <f t="shared" ref="E25:E29" si="1">D25/C25</f>
        <v>1</v>
      </c>
      <c r="F25" s="19"/>
    </row>
    <row r="26" s="563" customFormat="1" ht="23.1" customHeight="1" spans="1:6">
      <c r="A26" s="568" t="s">
        <v>1476</v>
      </c>
      <c r="B26" s="303"/>
      <c r="C26" s="321">
        <v>5</v>
      </c>
      <c r="D26" s="321">
        <v>5</v>
      </c>
      <c r="E26" s="572">
        <f t="shared" si="1"/>
        <v>1</v>
      </c>
      <c r="F26" s="19"/>
    </row>
    <row r="27" s="563" customFormat="1" ht="23.1" customHeight="1" spans="1:6">
      <c r="A27" s="568" t="s">
        <v>1477</v>
      </c>
      <c r="B27" s="303"/>
      <c r="C27" s="321">
        <v>0</v>
      </c>
      <c r="D27" s="321">
        <v>0</v>
      </c>
      <c r="E27" s="572">
        <v>0</v>
      </c>
      <c r="F27" s="19"/>
    </row>
    <row r="28" s="563" customFormat="1" ht="23.1" customHeight="1" spans="1:6">
      <c r="A28" s="566" t="s">
        <v>1488</v>
      </c>
      <c r="B28" s="303"/>
      <c r="C28" s="321">
        <v>210</v>
      </c>
      <c r="D28" s="321">
        <v>210</v>
      </c>
      <c r="E28" s="572">
        <f t="shared" si="1"/>
        <v>1</v>
      </c>
      <c r="F28" s="19"/>
    </row>
    <row r="29" s="563" customFormat="1" ht="23.1" customHeight="1" spans="1:6">
      <c r="A29" s="568" t="s">
        <v>1476</v>
      </c>
      <c r="B29" s="303"/>
      <c r="C29" s="321">
        <v>210</v>
      </c>
      <c r="D29" s="321">
        <v>210</v>
      </c>
      <c r="E29" s="572">
        <f t="shared" si="1"/>
        <v>1</v>
      </c>
      <c r="F29" s="19"/>
    </row>
    <row r="30" s="563" customFormat="1" ht="23.1" customHeight="1" spans="1:6">
      <c r="A30" s="568" t="s">
        <v>1477</v>
      </c>
      <c r="B30" s="303"/>
      <c r="C30" s="321">
        <v>0</v>
      </c>
      <c r="D30" s="321">
        <v>0</v>
      </c>
      <c r="E30" s="572">
        <v>0</v>
      </c>
      <c r="F30" s="19"/>
    </row>
    <row r="31" s="19" customFormat="1" ht="23.1" customHeight="1" spans="1:5">
      <c r="A31" s="302" t="s">
        <v>1489</v>
      </c>
      <c r="B31" s="571"/>
      <c r="C31" s="294">
        <f t="shared" ref="C31:C33" si="2">SUM(C5,C8,C13,C17,C22,C25,C28)</f>
        <v>4889.06</v>
      </c>
      <c r="D31" s="294">
        <f t="shared" ref="D31:D33" si="3">SUM(D5,D8,D13,D17,D22,D25,D28)</f>
        <v>4889.06</v>
      </c>
      <c r="E31" s="572">
        <f t="shared" ref="E31:E33" si="4">D31/C31</f>
        <v>1</v>
      </c>
    </row>
    <row r="32" s="19" customFormat="1" ht="23.1" customHeight="1" spans="1:5">
      <c r="A32" s="302" t="s">
        <v>1490</v>
      </c>
      <c r="B32" s="571"/>
      <c r="C32" s="294">
        <f t="shared" si="2"/>
        <v>3115.7</v>
      </c>
      <c r="D32" s="294">
        <f t="shared" si="3"/>
        <v>3115.7</v>
      </c>
      <c r="E32" s="572">
        <f t="shared" si="4"/>
        <v>1</v>
      </c>
    </row>
    <row r="33" s="19" customFormat="1" ht="23.1" customHeight="1" spans="1:5">
      <c r="A33" s="302" t="s">
        <v>1491</v>
      </c>
      <c r="B33" s="571"/>
      <c r="C33" s="303">
        <f t="shared" si="2"/>
        <v>1773.02</v>
      </c>
      <c r="D33" s="303">
        <f t="shared" si="3"/>
        <v>1773.02</v>
      </c>
      <c r="E33" s="572">
        <f t="shared" si="4"/>
        <v>1</v>
      </c>
    </row>
    <row r="34" s="19" customFormat="1" ht="23.1" customHeight="1" spans="1:5">
      <c r="A34" s="28"/>
      <c r="B34" s="281"/>
      <c r="C34" s="281"/>
      <c r="D34" s="281"/>
      <c r="E34" s="305"/>
    </row>
    <row r="35" s="19" customFormat="1" ht="23.1" customHeight="1" spans="1:5">
      <c r="A35" s="28"/>
      <c r="B35" s="281"/>
      <c r="C35" s="281"/>
      <c r="D35" s="281"/>
      <c r="E35" s="305"/>
    </row>
    <row r="36" s="19" customFormat="1" ht="23.1" customHeight="1" spans="1:5">
      <c r="A36" s="28"/>
      <c r="B36" s="281"/>
      <c r="C36" s="281"/>
      <c r="D36" s="281"/>
      <c r="E36" s="305"/>
    </row>
    <row r="37" s="19" customFormat="1" ht="23.1" customHeight="1" spans="1:5">
      <c r="A37" s="28"/>
      <c r="B37" s="281"/>
      <c r="C37" s="281"/>
      <c r="D37" s="281"/>
      <c r="E37" s="281"/>
    </row>
    <row r="38" s="19" customFormat="1" ht="23.1" customHeight="1" spans="1:5">
      <c r="A38" s="28"/>
      <c r="B38" s="281"/>
      <c r="C38" s="281"/>
      <c r="D38" s="281"/>
      <c r="E38" s="281"/>
    </row>
    <row r="39" s="19" customFormat="1" ht="23.1" customHeight="1" spans="1:5">
      <c r="A39" s="28"/>
      <c r="B39" s="281"/>
      <c r="C39" s="281"/>
      <c r="D39" s="281"/>
      <c r="E39" s="281"/>
    </row>
    <row r="40" s="39" customFormat="1" ht="23.1" customHeight="1" spans="1:5">
      <c r="A40" s="28"/>
      <c r="B40" s="281"/>
      <c r="C40" s="281"/>
      <c r="D40" s="281"/>
      <c r="E40" s="281"/>
    </row>
    <row r="41" s="19" customFormat="1" ht="23.1" customHeight="1" spans="1:5">
      <c r="A41" s="28"/>
      <c r="B41" s="281"/>
      <c r="C41" s="281"/>
      <c r="D41" s="281"/>
      <c r="E41" s="281"/>
    </row>
    <row r="42" s="19" customFormat="1" ht="23.1" customHeight="1" spans="1:5">
      <c r="A42" s="28"/>
      <c r="B42" s="281"/>
      <c r="C42" s="281"/>
      <c r="D42" s="281"/>
      <c r="E42" s="281"/>
    </row>
    <row r="43" s="19" customFormat="1" ht="23.1" customHeight="1" spans="1:5">
      <c r="A43" s="28"/>
      <c r="B43" s="281"/>
      <c r="C43" s="281"/>
      <c r="D43" s="281"/>
      <c r="E43" s="281"/>
    </row>
    <row r="44" s="19" customFormat="1" ht="24" customHeight="1" spans="1:5">
      <c r="A44" s="28"/>
      <c r="B44" s="281"/>
      <c r="C44" s="281"/>
      <c r="D44" s="281"/>
      <c r="E44" s="281"/>
    </row>
    <row r="45" s="19" customFormat="1" ht="24" customHeight="1" spans="1:5">
      <c r="A45" s="28"/>
      <c r="B45" s="281"/>
      <c r="C45" s="281"/>
      <c r="D45" s="281"/>
      <c r="E45" s="281"/>
    </row>
    <row r="46" s="19" customFormat="1" ht="24" customHeight="1" spans="1:5">
      <c r="A46" s="28"/>
      <c r="B46" s="281"/>
      <c r="C46" s="281"/>
      <c r="D46" s="281"/>
      <c r="E46" s="281"/>
    </row>
    <row r="47" s="19" customFormat="1" ht="24" customHeight="1" spans="1:5">
      <c r="A47" s="28"/>
      <c r="B47" s="281"/>
      <c r="C47" s="281"/>
      <c r="D47" s="281"/>
      <c r="E47" s="281"/>
    </row>
    <row r="48" s="19" customFormat="1" ht="24" customHeight="1" spans="1:1">
      <c r="A48" s="28"/>
    </row>
    <row r="49" s="19" customFormat="1" ht="24" customHeight="1" spans="1:1">
      <c r="A49" s="28"/>
    </row>
    <row r="50" s="19" customFormat="1" ht="24" customHeight="1" spans="1:1">
      <c r="A50" s="28"/>
    </row>
    <row r="51" s="19" customFormat="1" ht="24" customHeight="1" spans="1:1">
      <c r="A51" s="28"/>
    </row>
    <row r="52" s="19" customFormat="1" ht="24" customHeight="1" spans="1:1">
      <c r="A52" s="28"/>
    </row>
    <row r="53" s="19" customFormat="1" ht="24" customHeight="1" spans="1:1">
      <c r="A53" s="28"/>
    </row>
    <row r="54" s="19" customFormat="1" ht="24" customHeight="1" spans="1:1">
      <c r="A54" s="28"/>
    </row>
    <row r="55" s="19" customFormat="1" ht="24" customHeight="1" spans="1:1">
      <c r="A55" s="28"/>
    </row>
    <row r="56" s="19" customFormat="1" ht="24" customHeight="1" spans="1:1">
      <c r="A56" s="28"/>
    </row>
    <row r="57" s="19" customFormat="1" ht="24" customHeight="1" spans="1:1">
      <c r="A57" s="28"/>
    </row>
    <row r="58" s="19" customFormat="1" ht="24" customHeight="1" spans="1:1">
      <c r="A58" s="28"/>
    </row>
    <row r="59" s="19" customFormat="1" ht="24" customHeight="1" spans="1:1">
      <c r="A59" s="28"/>
    </row>
    <row r="60" s="19" customFormat="1" ht="24" customHeight="1" spans="1:1">
      <c r="A60" s="28"/>
    </row>
    <row r="61" s="19" customFormat="1" ht="24" customHeight="1" spans="1:1">
      <c r="A61" s="28"/>
    </row>
    <row r="62" s="19" customFormat="1" ht="24" customHeight="1" spans="1:1">
      <c r="A62" s="28"/>
    </row>
    <row r="63" s="19" customFormat="1" ht="24" customHeight="1" spans="1:1">
      <c r="A63" s="28"/>
    </row>
    <row r="64" s="19" customFormat="1" ht="24" customHeight="1" spans="1:1">
      <c r="A64" s="28"/>
    </row>
    <row r="65" s="19" customFormat="1" ht="24" customHeight="1" spans="1:1">
      <c r="A65" s="28"/>
    </row>
    <row r="66" s="19" customFormat="1" ht="24" customHeight="1" spans="1:1">
      <c r="A66" s="28"/>
    </row>
    <row r="67" s="19" customFormat="1" ht="24" customHeight="1" spans="1:1">
      <c r="A67" s="28"/>
    </row>
    <row r="68" s="19" customFormat="1" ht="24" customHeight="1" spans="1:1">
      <c r="A68" s="28"/>
    </row>
  </sheetData>
  <mergeCells count="2">
    <mergeCell ref="A2:E2"/>
    <mergeCell ref="C3:E3"/>
  </mergeCells>
  <pageMargins left="0.75" right="0.75" top="1" bottom="1" header="0.5" footer="0.5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H11" sqref="H11"/>
    </sheetView>
  </sheetViews>
  <sheetFormatPr defaultColWidth="9" defaultRowHeight="15" outlineLevelCol="4"/>
  <cols>
    <col min="1" max="1" width="42.25" style="3" customWidth="1"/>
    <col min="2" max="5" width="13.75" style="3" customWidth="1"/>
    <col min="6" max="6" width="6.75" style="3" customWidth="1"/>
    <col min="7" max="7" width="9.63333333333333" style="3" customWidth="1"/>
    <col min="8" max="8" width="21.75" style="3" customWidth="1"/>
    <col min="9" max="9" width="17.5" style="3" customWidth="1"/>
    <col min="10" max="10" width="14.25" style="3" customWidth="1"/>
    <col min="11" max="11" width="9" style="3"/>
    <col min="12" max="12" width="11.8833333333333" style="3" customWidth="1"/>
    <col min="13" max="16384" width="9" style="3"/>
  </cols>
  <sheetData>
    <row r="1" s="3" customFormat="1" customHeight="1" spans="1:1">
      <c r="A1" s="3" t="s">
        <v>1492</v>
      </c>
    </row>
    <row r="2" s="3" customFormat="1" ht="24.95" customHeight="1" spans="1:5">
      <c r="A2" s="11" t="s">
        <v>1493</v>
      </c>
      <c r="B2" s="394"/>
      <c r="C2" s="394"/>
      <c r="D2" s="394"/>
      <c r="E2" s="394"/>
    </row>
    <row r="3" s="3" customFormat="1" ht="21" customHeight="1" spans="4:5">
      <c r="D3" s="31" t="s">
        <v>1494</v>
      </c>
      <c r="E3" s="31"/>
    </row>
    <row r="4" s="3" customFormat="1" ht="30" customHeight="1" spans="1:5">
      <c r="A4" s="558" t="s">
        <v>1495</v>
      </c>
      <c r="B4" s="559" t="s">
        <v>1496</v>
      </c>
      <c r="C4" s="559" t="s">
        <v>1497</v>
      </c>
      <c r="D4" s="559" t="s">
        <v>1498</v>
      </c>
      <c r="E4" s="559" t="s">
        <v>1499</v>
      </c>
    </row>
    <row r="5" s="3" customFormat="1" ht="23.1" customHeight="1" spans="1:5">
      <c r="A5" s="297" t="s">
        <v>1500</v>
      </c>
      <c r="B5" s="13"/>
      <c r="C5" s="560">
        <v>85</v>
      </c>
      <c r="D5" s="560">
        <v>85</v>
      </c>
      <c r="E5" s="562">
        <v>1</v>
      </c>
    </row>
    <row r="6" s="3" customFormat="1" ht="39" customHeight="1" spans="1:5">
      <c r="A6" s="297" t="s">
        <v>1480</v>
      </c>
      <c r="B6" s="13"/>
      <c r="C6" s="560">
        <v>1650</v>
      </c>
      <c r="D6" s="560">
        <v>1650</v>
      </c>
      <c r="E6" s="562">
        <v>1</v>
      </c>
    </row>
    <row r="7" s="3" customFormat="1" ht="23.1" customHeight="1" spans="1:5">
      <c r="A7" s="297" t="s">
        <v>1501</v>
      </c>
      <c r="B7" s="13"/>
      <c r="C7" s="560">
        <v>0.34</v>
      </c>
      <c r="D7" s="560">
        <v>0.34</v>
      </c>
      <c r="E7" s="562">
        <v>1</v>
      </c>
    </row>
    <row r="8" s="3" customFormat="1" ht="23.1" customHeight="1" spans="1:5">
      <c r="A8" s="297" t="s">
        <v>1502</v>
      </c>
      <c r="B8" s="13"/>
      <c r="C8" s="560">
        <v>7.68</v>
      </c>
      <c r="D8" s="560">
        <v>7.68</v>
      </c>
      <c r="E8" s="562">
        <v>1</v>
      </c>
    </row>
    <row r="9" s="3" customFormat="1" ht="23.1" customHeight="1" spans="1:5">
      <c r="A9" s="297" t="s">
        <v>1485</v>
      </c>
      <c r="B9" s="13"/>
      <c r="C9" s="560">
        <v>30</v>
      </c>
      <c r="D9" s="560">
        <v>30</v>
      </c>
      <c r="E9" s="562">
        <v>1</v>
      </c>
    </row>
    <row r="10" s="3" customFormat="1" spans="1:5">
      <c r="A10" s="14" t="s">
        <v>1503</v>
      </c>
      <c r="B10" s="13"/>
      <c r="C10" s="561">
        <f>SUM(C5:C9)</f>
        <v>1773.02</v>
      </c>
      <c r="D10" s="561">
        <f>SUM(D5:D9)</f>
        <v>1773.02</v>
      </c>
      <c r="E10" s="562">
        <v>1</v>
      </c>
    </row>
  </sheetData>
  <mergeCells count="2">
    <mergeCell ref="A2:E2"/>
    <mergeCell ref="D3:E3"/>
  </mergeCells>
  <pageMargins left="0.75" right="0.75" top="1" bottom="1" header="0.5" footer="0.5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H22" sqref="H22"/>
    </sheetView>
  </sheetViews>
  <sheetFormatPr defaultColWidth="9" defaultRowHeight="14.25" outlineLevelCol="6"/>
  <cols>
    <col min="1" max="1" width="31.75" style="246" customWidth="1"/>
    <col min="2" max="4" width="11.6333333333333" style="246" customWidth="1"/>
    <col min="5" max="5" width="11.6333333333333" style="246" hidden="1" customWidth="1"/>
    <col min="6" max="6" width="13.25" style="246" customWidth="1"/>
    <col min="7" max="7" width="12.6333333333333" style="246" customWidth="1"/>
    <col min="8" max="16374" width="9" style="360"/>
  </cols>
  <sheetData>
    <row r="1" s="537" customFormat="1" ht="15" customHeight="1" spans="1:7">
      <c r="A1" s="537" t="s">
        <v>1504</v>
      </c>
      <c r="C1" s="524"/>
      <c r="D1" s="524"/>
      <c r="E1" s="524"/>
      <c r="F1" s="524"/>
      <c r="G1" s="524"/>
    </row>
    <row r="2" ht="20.25" spans="1:7">
      <c r="A2" s="347" t="s">
        <v>1505</v>
      </c>
      <c r="B2" s="347"/>
      <c r="C2" s="347"/>
      <c r="D2" s="347"/>
      <c r="E2" s="347"/>
      <c r="F2" s="347"/>
      <c r="G2" s="347"/>
    </row>
    <row r="3" spans="1:7">
      <c r="A3" s="19"/>
      <c r="B3" s="19"/>
      <c r="C3" s="19"/>
      <c r="D3" s="19"/>
      <c r="E3" s="19"/>
      <c r="F3" s="19"/>
      <c r="G3" s="544" t="s">
        <v>1506</v>
      </c>
    </row>
    <row r="4" ht="27" spans="1:7">
      <c r="A4" s="528" t="s">
        <v>1089</v>
      </c>
      <c r="B4" s="539" t="s">
        <v>1507</v>
      </c>
      <c r="C4" s="528" t="s">
        <v>1508</v>
      </c>
      <c r="D4" s="528" t="s">
        <v>42</v>
      </c>
      <c r="E4" s="528" t="s">
        <v>43</v>
      </c>
      <c r="F4" s="528" t="s">
        <v>1509</v>
      </c>
      <c r="G4" s="528" t="s">
        <v>10</v>
      </c>
    </row>
    <row r="5" ht="21" customHeight="1" spans="1:7">
      <c r="A5" s="540" t="s">
        <v>1510</v>
      </c>
      <c r="B5" s="298"/>
      <c r="C5" s="298"/>
      <c r="D5" s="298"/>
      <c r="E5" s="298"/>
      <c r="F5" s="545"/>
      <c r="G5" s="546"/>
    </row>
    <row r="6" ht="21" customHeight="1" spans="1:7">
      <c r="A6" s="540" t="s">
        <v>1511</v>
      </c>
      <c r="B6" s="298"/>
      <c r="C6" s="298"/>
      <c r="D6" s="298"/>
      <c r="E6" s="298"/>
      <c r="F6" s="545"/>
      <c r="G6" s="546"/>
    </row>
    <row r="7" ht="21" customHeight="1" spans="1:7">
      <c r="A7" s="540" t="s">
        <v>1512</v>
      </c>
      <c r="B7" s="298"/>
      <c r="C7" s="298"/>
      <c r="D7" s="298"/>
      <c r="E7" s="298"/>
      <c r="F7" s="545"/>
      <c r="G7" s="546"/>
    </row>
    <row r="8" ht="21" customHeight="1" spans="1:7">
      <c r="A8" s="540" t="s">
        <v>1513</v>
      </c>
      <c r="B8" s="298"/>
      <c r="C8" s="298"/>
      <c r="D8" s="298"/>
      <c r="E8" s="298"/>
      <c r="F8" s="545"/>
      <c r="G8" s="546"/>
    </row>
    <row r="9" ht="21" customHeight="1" spans="1:7">
      <c r="A9" s="540" t="s">
        <v>1514</v>
      </c>
      <c r="B9" s="298">
        <v>14000</v>
      </c>
      <c r="C9" s="298">
        <v>3902</v>
      </c>
      <c r="D9" s="298">
        <v>3923</v>
      </c>
      <c r="E9" s="298">
        <v>15362</v>
      </c>
      <c r="F9" s="546">
        <f>D9/C9*100</f>
        <v>100.538185545874</v>
      </c>
      <c r="G9" s="546">
        <f>(D9-E9)/E9*100</f>
        <v>-74.4629605520115</v>
      </c>
    </row>
    <row r="10" ht="21" customHeight="1" spans="1:7">
      <c r="A10" s="540" t="s">
        <v>1515</v>
      </c>
      <c r="B10" s="298"/>
      <c r="C10" s="298"/>
      <c r="D10" s="298"/>
      <c r="E10" s="298"/>
      <c r="F10" s="545"/>
      <c r="G10" s="546"/>
    </row>
    <row r="11" ht="21" customHeight="1" spans="1:7">
      <c r="A11" s="540" t="s">
        <v>1516</v>
      </c>
      <c r="B11" s="298"/>
      <c r="C11" s="298"/>
      <c r="D11" s="298"/>
      <c r="E11" s="298"/>
      <c r="F11" s="545"/>
      <c r="G11" s="546"/>
    </row>
    <row r="12" ht="21" customHeight="1" spans="1:7">
      <c r="A12" s="540" t="s">
        <v>1517</v>
      </c>
      <c r="B12" s="298"/>
      <c r="C12" s="298">
        <v>156</v>
      </c>
      <c r="D12" s="298">
        <v>156</v>
      </c>
      <c r="E12" s="298">
        <v>63</v>
      </c>
      <c r="F12" s="545"/>
      <c r="G12" s="546">
        <f>(D12-E12)/E12*100</f>
        <v>147.619047619048</v>
      </c>
    </row>
    <row r="13" ht="21" customHeight="1" spans="1:7">
      <c r="A13" s="540" t="s">
        <v>1518</v>
      </c>
      <c r="B13" s="298"/>
      <c r="C13" s="298"/>
      <c r="D13" s="298"/>
      <c r="E13" s="298"/>
      <c r="F13" s="545"/>
      <c r="G13" s="546"/>
    </row>
    <row r="14" ht="21" customHeight="1" spans="1:7">
      <c r="A14" s="540" t="s">
        <v>1519</v>
      </c>
      <c r="B14" s="298"/>
      <c r="C14" s="298"/>
      <c r="D14" s="298"/>
      <c r="E14" s="298"/>
      <c r="F14" s="545"/>
      <c r="G14" s="546"/>
    </row>
    <row r="15" ht="21" customHeight="1" spans="1:7">
      <c r="A15" s="540" t="s">
        <v>1520</v>
      </c>
      <c r="B15" s="298"/>
      <c r="C15" s="298"/>
      <c r="D15" s="298"/>
      <c r="E15" s="298"/>
      <c r="F15" s="545"/>
      <c r="G15" s="546"/>
    </row>
    <row r="16" ht="21" customHeight="1" spans="1:7">
      <c r="A16" s="540" t="s">
        <v>1521</v>
      </c>
      <c r="B16" s="298"/>
      <c r="C16" s="298">
        <v>42</v>
      </c>
      <c r="D16" s="298">
        <v>42</v>
      </c>
      <c r="E16" s="298"/>
      <c r="F16" s="545"/>
      <c r="G16" s="546"/>
    </row>
    <row r="17" ht="21" customHeight="1" spans="1:7">
      <c r="A17" s="542" t="s">
        <v>1522</v>
      </c>
      <c r="B17" s="294">
        <f>SUM(B5:B16)</f>
        <v>14000</v>
      </c>
      <c r="C17" s="294">
        <f>SUM(C5:C16)</f>
        <v>4100</v>
      </c>
      <c r="D17" s="294">
        <f>SUM(D5:D16)</f>
        <v>4121</v>
      </c>
      <c r="E17" s="294">
        <f>SUM(E5:E16)</f>
        <v>15425</v>
      </c>
      <c r="F17" s="547">
        <f>D17/C17*100</f>
        <v>100.512195121951</v>
      </c>
      <c r="G17" s="547">
        <f>(D17-E17)/E17*100</f>
        <v>-73.2836304700162</v>
      </c>
    </row>
    <row r="18" spans="1:7">
      <c r="A18" s="543"/>
      <c r="B18" s="543"/>
      <c r="C18" s="543"/>
      <c r="D18" s="543"/>
      <c r="E18" s="543"/>
      <c r="F18" s="543"/>
      <c r="G18" s="543"/>
    </row>
  </sheetData>
  <mergeCells count="1">
    <mergeCell ref="A2:G2"/>
  </mergeCells>
  <pageMargins left="0.75" right="0.75" top="1" bottom="1" header="0.5" footer="0.5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opLeftCell="A52" workbookViewId="0">
      <selection activeCell="M89" sqref="M89"/>
    </sheetView>
  </sheetViews>
  <sheetFormatPr defaultColWidth="9" defaultRowHeight="14.25" outlineLevelCol="5"/>
  <cols>
    <col min="1" max="1" width="48.8833333333333" style="246" customWidth="1"/>
    <col min="2" max="2" width="10.2416666666667" style="246" customWidth="1"/>
    <col min="3" max="3" width="13.1333333333333" style="246" customWidth="1"/>
    <col min="4" max="4" width="13.1333333333333" style="520" customWidth="1"/>
    <col min="5" max="5" width="13.1333333333333" style="552" customWidth="1"/>
    <col min="6" max="16370" width="9" style="360"/>
  </cols>
  <sheetData>
    <row r="1" ht="38" customHeight="1" spans="1:1">
      <c r="A1" s="523" t="s">
        <v>1523</v>
      </c>
    </row>
    <row r="2" s="537" customFormat="1" ht="20.25" spans="1:5">
      <c r="A2" s="232" t="s">
        <v>1524</v>
      </c>
      <c r="B2" s="232"/>
      <c r="C2" s="232"/>
      <c r="D2" s="232"/>
      <c r="E2" s="232"/>
    </row>
    <row r="3" spans="1:6">
      <c r="A3" s="19"/>
      <c r="B3" s="19"/>
      <c r="C3" s="19"/>
      <c r="D3" s="28"/>
      <c r="E3" s="554" t="s">
        <v>1506</v>
      </c>
      <c r="F3" s="555"/>
    </row>
    <row r="4" ht="38" customHeight="1" spans="1:6">
      <c r="A4" s="528" t="s">
        <v>1089</v>
      </c>
      <c r="B4" s="528" t="s">
        <v>1525</v>
      </c>
      <c r="C4" s="528" t="s">
        <v>1526</v>
      </c>
      <c r="D4" s="528" t="s">
        <v>42</v>
      </c>
      <c r="E4" s="534" t="s">
        <v>1527</v>
      </c>
      <c r="F4" s="534" t="s">
        <v>1528</v>
      </c>
    </row>
    <row r="5" ht="27" customHeight="1" spans="1:6">
      <c r="A5" s="254" t="s">
        <v>1529</v>
      </c>
      <c r="B5" s="26"/>
      <c r="C5" s="260">
        <f t="shared" ref="C5:C8" si="0">C6</f>
        <v>7</v>
      </c>
      <c r="D5" s="260">
        <f t="shared" ref="D5:D8" si="1">D6</f>
        <v>6</v>
      </c>
      <c r="E5" s="556">
        <f>D5/C5</f>
        <v>0.857142857142857</v>
      </c>
      <c r="F5" s="557"/>
    </row>
    <row r="6" ht="27" customHeight="1" spans="1:6">
      <c r="A6" s="254" t="s">
        <v>1530</v>
      </c>
      <c r="B6" s="26"/>
      <c r="C6" s="260">
        <f t="shared" si="0"/>
        <v>7</v>
      </c>
      <c r="D6" s="260">
        <f t="shared" si="1"/>
        <v>6</v>
      </c>
      <c r="E6" s="556">
        <f>D6/C6</f>
        <v>0.857142857142857</v>
      </c>
      <c r="F6" s="557"/>
    </row>
    <row r="7" ht="27" customHeight="1" spans="1:6">
      <c r="A7" s="255" t="s">
        <v>1531</v>
      </c>
      <c r="B7" s="26"/>
      <c r="C7" s="516">
        <v>7</v>
      </c>
      <c r="D7" s="516">
        <v>6</v>
      </c>
      <c r="E7" s="556">
        <f>D7/C7</f>
        <v>0.857142857142857</v>
      </c>
      <c r="F7" s="557"/>
    </row>
    <row r="8" ht="27" customHeight="1" spans="1:6">
      <c r="A8" s="254" t="s">
        <v>1532</v>
      </c>
      <c r="B8" s="26"/>
      <c r="C8" s="260">
        <f t="shared" si="0"/>
        <v>325</v>
      </c>
      <c r="D8" s="260">
        <f t="shared" si="1"/>
        <v>167</v>
      </c>
      <c r="E8" s="556">
        <f>D8/C8</f>
        <v>0.513846153846154</v>
      </c>
      <c r="F8" s="557"/>
    </row>
    <row r="9" ht="27" customHeight="1" spans="1:6">
      <c r="A9" s="254" t="s">
        <v>1533</v>
      </c>
      <c r="B9" s="26"/>
      <c r="C9" s="260">
        <v>325</v>
      </c>
      <c r="D9" s="260">
        <f>D10+D11</f>
        <v>167</v>
      </c>
      <c r="E9" s="556">
        <f>D9/C9</f>
        <v>0.513846153846154</v>
      </c>
      <c r="F9" s="557"/>
    </row>
    <row r="10" ht="27" customHeight="1" spans="1:6">
      <c r="A10" s="255" t="s">
        <v>1534</v>
      </c>
      <c r="B10" s="26"/>
      <c r="C10" s="516"/>
      <c r="D10" s="516">
        <v>38</v>
      </c>
      <c r="E10" s="556"/>
      <c r="F10" s="557"/>
    </row>
    <row r="11" ht="27" customHeight="1" spans="1:6">
      <c r="A11" s="255" t="s">
        <v>1535</v>
      </c>
      <c r="B11" s="26"/>
      <c r="C11" s="516"/>
      <c r="D11" s="516">
        <v>129</v>
      </c>
      <c r="E11" s="556"/>
      <c r="F11" s="557"/>
    </row>
    <row r="12" ht="27" customHeight="1" spans="1:6">
      <c r="A12" s="254" t="s">
        <v>1536</v>
      </c>
      <c r="B12" s="531">
        <f>B13+B20</f>
        <v>11411</v>
      </c>
      <c r="C12" s="256">
        <f>C13+C20</f>
        <v>1584</v>
      </c>
      <c r="D12" s="256">
        <f>D13+D20</f>
        <v>1422</v>
      </c>
      <c r="E12" s="556">
        <f>D12/C12</f>
        <v>0.897727272727273</v>
      </c>
      <c r="F12" s="557"/>
    </row>
    <row r="13" ht="27" customHeight="1" spans="1:6">
      <c r="A13" s="254" t="s">
        <v>1537</v>
      </c>
      <c r="B13" s="531">
        <f>SUM(B14:B19)</f>
        <v>11411</v>
      </c>
      <c r="C13" s="256">
        <v>1365</v>
      </c>
      <c r="D13" s="256">
        <f>SUM(D14:D19)</f>
        <v>1266</v>
      </c>
      <c r="E13" s="556">
        <f>D13/C13</f>
        <v>0.927472527472528</v>
      </c>
      <c r="F13" s="557"/>
    </row>
    <row r="14" ht="27" customHeight="1" spans="1:6">
      <c r="A14" s="255" t="s">
        <v>1538</v>
      </c>
      <c r="B14" s="26"/>
      <c r="C14" s="516"/>
      <c r="D14" s="516"/>
      <c r="E14" s="556"/>
      <c r="F14" s="557"/>
    </row>
    <row r="15" ht="27" customHeight="1" spans="1:6">
      <c r="A15" s="255" t="s">
        <v>1539</v>
      </c>
      <c r="B15" s="26">
        <v>10411</v>
      </c>
      <c r="C15" s="516"/>
      <c r="D15" s="516">
        <v>976</v>
      </c>
      <c r="E15" s="556"/>
      <c r="F15" s="557"/>
    </row>
    <row r="16" ht="27" customHeight="1" spans="1:6">
      <c r="A16" s="255" t="s">
        <v>1540</v>
      </c>
      <c r="B16" s="320"/>
      <c r="C16" s="516"/>
      <c r="D16" s="516"/>
      <c r="E16" s="556"/>
      <c r="F16" s="557"/>
    </row>
    <row r="17" ht="27" customHeight="1" spans="1:6">
      <c r="A17" s="255" t="s">
        <v>1541</v>
      </c>
      <c r="B17" s="320"/>
      <c r="C17" s="516"/>
      <c r="D17" s="516">
        <v>217</v>
      </c>
      <c r="E17" s="556"/>
      <c r="F17" s="557"/>
    </row>
    <row r="18" ht="27" customHeight="1" spans="1:6">
      <c r="A18" s="255" t="s">
        <v>1542</v>
      </c>
      <c r="B18" s="320">
        <v>1000</v>
      </c>
      <c r="C18" s="516"/>
      <c r="D18" s="516">
        <v>73</v>
      </c>
      <c r="E18" s="556"/>
      <c r="F18" s="557"/>
    </row>
    <row r="19" ht="27" customHeight="1" spans="1:6">
      <c r="A19" s="255" t="s">
        <v>1543</v>
      </c>
      <c r="B19" s="320"/>
      <c r="C19" s="516"/>
      <c r="D19" s="516"/>
      <c r="E19" s="556"/>
      <c r="F19" s="557"/>
    </row>
    <row r="20" ht="27" customHeight="1" spans="1:6">
      <c r="A20" s="254" t="s">
        <v>1544</v>
      </c>
      <c r="B20" s="320"/>
      <c r="C20" s="260">
        <v>219</v>
      </c>
      <c r="D20" s="260">
        <f>D22+D21</f>
        <v>156</v>
      </c>
      <c r="E20" s="556">
        <f>D20/C20</f>
        <v>0.712328767123288</v>
      </c>
      <c r="F20" s="557"/>
    </row>
    <row r="21" ht="27" customHeight="1" spans="1:6">
      <c r="A21" s="255" t="s">
        <v>1545</v>
      </c>
      <c r="B21" s="320"/>
      <c r="C21" s="516"/>
      <c r="D21" s="260"/>
      <c r="E21" s="556"/>
      <c r="F21" s="557"/>
    </row>
    <row r="22" ht="27" customHeight="1" spans="1:6">
      <c r="A22" s="255" t="s">
        <v>1546</v>
      </c>
      <c r="B22" s="320"/>
      <c r="C22" s="516"/>
      <c r="D22" s="516">
        <v>156</v>
      </c>
      <c r="E22" s="556"/>
      <c r="F22" s="557"/>
    </row>
    <row r="23" ht="27" customHeight="1" spans="1:6">
      <c r="A23" s="258" t="s">
        <v>1547</v>
      </c>
      <c r="B23" s="320"/>
      <c r="C23" s="260">
        <v>898</v>
      </c>
      <c r="D23" s="260">
        <f>D24</f>
        <v>108</v>
      </c>
      <c r="E23" s="556">
        <f>D23/C23</f>
        <v>0.120267260579065</v>
      </c>
      <c r="F23" s="557"/>
    </row>
    <row r="24" ht="27" customHeight="1" spans="1:6">
      <c r="A24" s="258" t="s">
        <v>1548</v>
      </c>
      <c r="B24" s="320"/>
      <c r="C24" s="260">
        <v>898</v>
      </c>
      <c r="D24" s="260">
        <f>D25+D26</f>
        <v>108</v>
      </c>
      <c r="E24" s="556">
        <f>D24/C24</f>
        <v>0.120267260579065</v>
      </c>
      <c r="F24" s="557"/>
    </row>
    <row r="25" ht="27" customHeight="1" spans="1:6">
      <c r="A25" s="259" t="s">
        <v>1535</v>
      </c>
      <c r="B25" s="320"/>
      <c r="C25" s="260"/>
      <c r="D25" s="516">
        <v>81</v>
      </c>
      <c r="E25" s="556"/>
      <c r="F25" s="557"/>
    </row>
    <row r="26" ht="27" customHeight="1" spans="1:6">
      <c r="A26" s="259" t="s">
        <v>1549</v>
      </c>
      <c r="B26" s="320"/>
      <c r="C26" s="516"/>
      <c r="D26" s="516">
        <v>27</v>
      </c>
      <c r="E26" s="556"/>
      <c r="F26" s="557"/>
    </row>
    <row r="27" ht="27" customHeight="1" spans="1:6">
      <c r="A27" s="258" t="s">
        <v>1550</v>
      </c>
      <c r="B27" s="320"/>
      <c r="C27" s="260">
        <f>C28+C30</f>
        <v>16397</v>
      </c>
      <c r="D27" s="260">
        <f>D28+D30</f>
        <v>15951</v>
      </c>
      <c r="E27" s="556">
        <f>D27/C27</f>
        <v>0.972799902421175</v>
      </c>
      <c r="F27" s="557"/>
    </row>
    <row r="28" ht="27" customHeight="1" spans="1:6">
      <c r="A28" s="258" t="s">
        <v>1551</v>
      </c>
      <c r="B28" s="320"/>
      <c r="C28" s="260">
        <v>16000</v>
      </c>
      <c r="D28" s="260">
        <f>D29</f>
        <v>15722</v>
      </c>
      <c r="E28" s="556">
        <f>D28/C28</f>
        <v>0.982625</v>
      </c>
      <c r="F28" s="557"/>
    </row>
    <row r="29" ht="27" customHeight="1" spans="1:6">
      <c r="A29" s="259" t="s">
        <v>1552</v>
      </c>
      <c r="B29" s="320"/>
      <c r="C29" s="516"/>
      <c r="D29" s="516">
        <v>15722</v>
      </c>
      <c r="E29" s="556"/>
      <c r="F29" s="557"/>
    </row>
    <row r="30" ht="27" customHeight="1" spans="1:6">
      <c r="A30" s="258" t="s">
        <v>1553</v>
      </c>
      <c r="B30" s="320"/>
      <c r="C30" s="260">
        <v>397</v>
      </c>
      <c r="D30" s="260">
        <f>SUM(D31:D41)</f>
        <v>229</v>
      </c>
      <c r="E30" s="556">
        <f>D30/C30</f>
        <v>0.576826196473552</v>
      </c>
      <c r="F30" s="557"/>
    </row>
    <row r="31" ht="27" customHeight="1" spans="1:6">
      <c r="A31" s="259" t="s">
        <v>1554</v>
      </c>
      <c r="B31" s="320"/>
      <c r="C31" s="516"/>
      <c r="D31" s="516"/>
      <c r="E31" s="556"/>
      <c r="F31" s="557"/>
    </row>
    <row r="32" ht="27" customHeight="1" spans="1:6">
      <c r="A32" s="259" t="s">
        <v>1555</v>
      </c>
      <c r="B32" s="320"/>
      <c r="C32" s="516"/>
      <c r="D32" s="516">
        <v>200</v>
      </c>
      <c r="E32" s="556"/>
      <c r="F32" s="557"/>
    </row>
    <row r="33" ht="27" customHeight="1" spans="1:6">
      <c r="A33" s="259" t="s">
        <v>1556</v>
      </c>
      <c r="B33" s="320"/>
      <c r="C33" s="516"/>
      <c r="D33" s="516">
        <v>15</v>
      </c>
      <c r="E33" s="556"/>
      <c r="F33" s="557"/>
    </row>
    <row r="34" ht="27" customHeight="1" spans="1:6">
      <c r="A34" s="259" t="s">
        <v>1557</v>
      </c>
      <c r="B34" s="320"/>
      <c r="C34" s="516"/>
      <c r="D34" s="516"/>
      <c r="E34" s="556"/>
      <c r="F34" s="557"/>
    </row>
    <row r="35" ht="27" customHeight="1" spans="1:6">
      <c r="A35" s="259" t="s">
        <v>1558</v>
      </c>
      <c r="B35" s="320"/>
      <c r="C35" s="516"/>
      <c r="D35" s="516"/>
      <c r="E35" s="556"/>
      <c r="F35" s="557"/>
    </row>
    <row r="36" ht="27" customHeight="1" spans="1:6">
      <c r="A36" s="259" t="s">
        <v>1559</v>
      </c>
      <c r="B36" s="320"/>
      <c r="C36" s="516"/>
      <c r="D36" s="516">
        <v>9</v>
      </c>
      <c r="E36" s="556"/>
      <c r="F36" s="557"/>
    </row>
    <row r="37" ht="27" customHeight="1" spans="1:6">
      <c r="A37" s="259" t="s">
        <v>1560</v>
      </c>
      <c r="B37" s="320"/>
      <c r="C37" s="516"/>
      <c r="D37" s="516"/>
      <c r="E37" s="556"/>
      <c r="F37" s="557"/>
    </row>
    <row r="38" ht="27" customHeight="1" spans="1:6">
      <c r="A38" s="259" t="s">
        <v>1561</v>
      </c>
      <c r="B38" s="320"/>
      <c r="C38" s="516"/>
      <c r="D38" s="516"/>
      <c r="E38" s="556"/>
      <c r="F38" s="557"/>
    </row>
    <row r="39" ht="27" customHeight="1" spans="1:6">
      <c r="A39" s="259" t="s">
        <v>1562</v>
      </c>
      <c r="B39" s="320"/>
      <c r="C39" s="516"/>
      <c r="D39" s="516"/>
      <c r="E39" s="556"/>
      <c r="F39" s="557"/>
    </row>
    <row r="40" ht="27" customHeight="1" spans="1:6">
      <c r="A40" s="259" t="s">
        <v>1563</v>
      </c>
      <c r="B40" s="320"/>
      <c r="C40" s="516"/>
      <c r="D40" s="516">
        <v>5</v>
      </c>
      <c r="E40" s="556"/>
      <c r="F40" s="557"/>
    </row>
    <row r="41" ht="27" customHeight="1" spans="1:6">
      <c r="A41" s="259" t="s">
        <v>1564</v>
      </c>
      <c r="B41" s="320"/>
      <c r="C41" s="516"/>
      <c r="D41" s="516"/>
      <c r="E41" s="556"/>
      <c r="F41" s="557"/>
    </row>
    <row r="42" ht="27" customHeight="1" spans="1:6">
      <c r="A42" s="258" t="s">
        <v>1565</v>
      </c>
      <c r="B42" s="532">
        <f>B43</f>
        <v>1250</v>
      </c>
      <c r="C42" s="260">
        <v>1396</v>
      </c>
      <c r="D42" s="260">
        <f>D43</f>
        <v>1396</v>
      </c>
      <c r="E42" s="556">
        <f>D42/C42</f>
        <v>1</v>
      </c>
      <c r="F42" s="557"/>
    </row>
    <row r="43" ht="27" customHeight="1" spans="1:6">
      <c r="A43" s="258" t="s">
        <v>1566</v>
      </c>
      <c r="B43" s="532">
        <f>SUM(B44:B47)</f>
        <v>1250</v>
      </c>
      <c r="C43" s="260">
        <f>SUM(C44:C47)</f>
        <v>0</v>
      </c>
      <c r="D43" s="260">
        <f>SUM(D44:D47)</f>
        <v>1396</v>
      </c>
      <c r="E43" s="556"/>
      <c r="F43" s="557"/>
    </row>
    <row r="44" ht="27" customHeight="1" spans="1:6">
      <c r="A44" s="259" t="s">
        <v>1567</v>
      </c>
      <c r="B44" s="320"/>
      <c r="C44" s="516"/>
      <c r="D44" s="516"/>
      <c r="E44" s="556"/>
      <c r="F44" s="557"/>
    </row>
    <row r="45" ht="27" customHeight="1" spans="1:6">
      <c r="A45" s="259" t="s">
        <v>1568</v>
      </c>
      <c r="B45" s="320">
        <v>1250</v>
      </c>
      <c r="C45" s="516"/>
      <c r="D45" s="516">
        <v>1372</v>
      </c>
      <c r="E45" s="556"/>
      <c r="F45" s="557"/>
    </row>
    <row r="46" ht="27" customHeight="1" spans="1:6">
      <c r="A46" s="259" t="s">
        <v>1569</v>
      </c>
      <c r="B46" s="320"/>
      <c r="C46" s="516"/>
      <c r="D46" s="516">
        <v>24</v>
      </c>
      <c r="E46" s="556"/>
      <c r="F46" s="557"/>
    </row>
    <row r="47" ht="27" customHeight="1" spans="1:6">
      <c r="A47" s="259" t="s">
        <v>1570</v>
      </c>
      <c r="B47" s="320"/>
      <c r="C47" s="516"/>
      <c r="D47" s="516"/>
      <c r="E47" s="556"/>
      <c r="F47" s="557"/>
    </row>
    <row r="48" ht="27" customHeight="1" spans="1:6">
      <c r="A48" s="258" t="s">
        <v>1571</v>
      </c>
      <c r="B48" s="320"/>
      <c r="C48" s="260">
        <v>18</v>
      </c>
      <c r="D48" s="260">
        <f>D49</f>
        <v>18</v>
      </c>
      <c r="E48" s="556">
        <f>D48/C48</f>
        <v>1</v>
      </c>
      <c r="F48" s="557"/>
    </row>
    <row r="49" ht="27" customHeight="1" spans="1:6">
      <c r="A49" s="258" t="s">
        <v>1572</v>
      </c>
      <c r="B49" s="320"/>
      <c r="C49" s="260">
        <f>SUM(C50:C53)</f>
        <v>0</v>
      </c>
      <c r="D49" s="260">
        <f>SUM(D50:D53)</f>
        <v>18</v>
      </c>
      <c r="E49" s="556"/>
      <c r="F49" s="557"/>
    </row>
    <row r="50" ht="27" customHeight="1" spans="1:6">
      <c r="A50" s="259" t="s">
        <v>1573</v>
      </c>
      <c r="B50" s="320"/>
      <c r="C50" s="516"/>
      <c r="D50" s="516"/>
      <c r="E50" s="556"/>
      <c r="F50" s="557"/>
    </row>
    <row r="51" ht="27" customHeight="1" spans="1:6">
      <c r="A51" s="259" t="s">
        <v>1574</v>
      </c>
      <c r="B51" s="320"/>
      <c r="C51" s="516"/>
      <c r="D51" s="516"/>
      <c r="E51" s="556"/>
      <c r="F51" s="557"/>
    </row>
    <row r="52" spans="1:6">
      <c r="A52" s="259" t="s">
        <v>1575</v>
      </c>
      <c r="B52" s="320"/>
      <c r="C52" s="516"/>
      <c r="D52" s="516">
        <v>18</v>
      </c>
      <c r="E52" s="556"/>
      <c r="F52" s="557"/>
    </row>
    <row r="53" spans="1:6">
      <c r="A53" s="259" t="s">
        <v>1576</v>
      </c>
      <c r="B53" s="320"/>
      <c r="C53" s="516"/>
      <c r="D53" s="516"/>
      <c r="E53" s="556"/>
      <c r="F53" s="557"/>
    </row>
    <row r="54" spans="1:6">
      <c r="A54" s="261" t="s">
        <v>1577</v>
      </c>
      <c r="B54" s="532">
        <f>B5+B8+B12+B23+B27+B42+B48</f>
        <v>12661</v>
      </c>
      <c r="C54" s="260">
        <f>C5+C8+C12+C23+C27+C42+C48</f>
        <v>20625</v>
      </c>
      <c r="D54" s="260">
        <f>D5+D8+D12+D23+D27+D42+D48</f>
        <v>19068</v>
      </c>
      <c r="E54" s="556">
        <f>D54/C54</f>
        <v>0.924509090909091</v>
      </c>
      <c r="F54" s="557"/>
    </row>
    <row r="55" spans="1:3">
      <c r="A55" s="553"/>
      <c r="B55" s="553"/>
      <c r="C55" s="553"/>
    </row>
  </sheetData>
  <mergeCells count="3">
    <mergeCell ref="A2:E2"/>
    <mergeCell ref="E3:F3"/>
    <mergeCell ref="A55:C55"/>
  </mergeCells>
  <pageMargins left="0.75" right="0.75" top="1" bottom="1" header="0.5" footer="0.5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F9" sqref="F9"/>
    </sheetView>
  </sheetViews>
  <sheetFormatPr defaultColWidth="27.3833333333333" defaultRowHeight="15" outlineLevelCol="4"/>
  <cols>
    <col min="1" max="1" width="31.75" style="5" customWidth="1"/>
    <col min="2" max="2" width="13.8833333333333" style="4" customWidth="1"/>
    <col min="3" max="3" width="30.1333333333333" style="5" customWidth="1"/>
    <col min="4" max="4" width="13.25" style="19" customWidth="1"/>
    <col min="5" max="5" width="12.75" style="550" customWidth="1"/>
    <col min="6" max="16384" width="27.3833333333333" style="550"/>
  </cols>
  <sheetData>
    <row r="1" s="510" customFormat="1" customHeight="1" spans="1:3">
      <c r="A1" s="508" t="s">
        <v>1578</v>
      </c>
      <c r="B1" s="509"/>
      <c r="C1" s="509"/>
    </row>
    <row r="2" s="510" customFormat="1" ht="17.25" customHeight="1" spans="1:4">
      <c r="A2" s="347" t="s">
        <v>1579</v>
      </c>
      <c r="B2" s="511"/>
      <c r="C2" s="511"/>
      <c r="D2" s="511"/>
    </row>
    <row r="3" s="548" customFormat="1" ht="22.5" customHeight="1" spans="1:4">
      <c r="A3" s="19"/>
      <c r="B3" s="512"/>
      <c r="C3" s="19"/>
      <c r="D3" s="314" t="s">
        <v>1580</v>
      </c>
    </row>
    <row r="4" ht="18" customHeight="1" spans="1:4">
      <c r="A4" s="513" t="s">
        <v>1581</v>
      </c>
      <c r="B4" s="513" t="s">
        <v>1582</v>
      </c>
      <c r="C4" s="513" t="s">
        <v>1581</v>
      </c>
      <c r="D4" s="513" t="s">
        <v>1582</v>
      </c>
    </row>
    <row r="5" s="549" customFormat="1" ht="28.5" customHeight="1" spans="1:5">
      <c r="A5" s="293" t="s">
        <v>1583</v>
      </c>
      <c r="B5" s="355">
        <v>4121</v>
      </c>
      <c r="C5" s="293" t="s">
        <v>1584</v>
      </c>
      <c r="D5" s="355">
        <v>19068</v>
      </c>
      <c r="E5" s="551"/>
    </row>
    <row r="6" s="549" customFormat="1" ht="24" customHeight="1" spans="1:4">
      <c r="A6" s="293" t="s">
        <v>1585</v>
      </c>
      <c r="B6" s="355">
        <f>SUM(B7:B8)</f>
        <v>1150</v>
      </c>
      <c r="C6" s="293" t="s">
        <v>1586</v>
      </c>
      <c r="D6" s="260"/>
    </row>
    <row r="7" s="549" customFormat="1" ht="24" customHeight="1" spans="1:4">
      <c r="A7" s="391" t="s">
        <v>1587</v>
      </c>
      <c r="B7" s="257">
        <v>1150</v>
      </c>
      <c r="C7" s="514" t="s">
        <v>1588</v>
      </c>
      <c r="D7" s="257"/>
    </row>
    <row r="8" s="549" customFormat="1" ht="24" customHeight="1" spans="1:4">
      <c r="A8" s="515" t="s">
        <v>1589</v>
      </c>
      <c r="B8" s="516"/>
      <c r="C8" s="514" t="s">
        <v>1590</v>
      </c>
      <c r="D8" s="257"/>
    </row>
    <row r="9" s="549" customFormat="1" ht="24" customHeight="1" spans="1:4">
      <c r="A9" s="293" t="s">
        <v>1591</v>
      </c>
      <c r="B9" s="355">
        <v>21955</v>
      </c>
      <c r="C9" s="517" t="s">
        <v>1592</v>
      </c>
      <c r="D9" s="355">
        <v>1339</v>
      </c>
    </row>
    <row r="10" s="549" customFormat="1" ht="24" customHeight="1" spans="1:4">
      <c r="A10" s="518" t="s">
        <v>1108</v>
      </c>
      <c r="B10" s="355">
        <v>693</v>
      </c>
      <c r="C10" s="517" t="s">
        <v>1593</v>
      </c>
      <c r="D10" s="355">
        <v>5955</v>
      </c>
    </row>
    <row r="11" s="549" customFormat="1" ht="24" customHeight="1" spans="1:4">
      <c r="A11" s="518" t="s">
        <v>1594</v>
      </c>
      <c r="B11" s="516"/>
      <c r="C11" s="115" t="s">
        <v>1132</v>
      </c>
      <c r="D11" s="355">
        <v>1557</v>
      </c>
    </row>
    <row r="12" s="549" customFormat="1" ht="24" customHeight="1" spans="1:4">
      <c r="A12" s="518"/>
      <c r="B12" s="516"/>
      <c r="C12" s="115" t="s">
        <v>1110</v>
      </c>
      <c r="D12" s="257"/>
    </row>
    <row r="13" s="549" customFormat="1" ht="24" customHeight="1" spans="1:4">
      <c r="A13" s="513" t="s">
        <v>1595</v>
      </c>
      <c r="B13" s="355">
        <f>B5+B6+B9+B10+B11+B12</f>
        <v>27919</v>
      </c>
      <c r="C13" s="513" t="s">
        <v>1596</v>
      </c>
      <c r="D13" s="355">
        <f>D5+D6+D9+D10+D11+D12</f>
        <v>27919</v>
      </c>
    </row>
    <row r="14" ht="18.95" customHeight="1"/>
    <row r="15" ht="18.95" customHeight="1"/>
    <row r="16" ht="18.95" customHeight="1"/>
    <row r="17" ht="18.95" customHeight="1"/>
    <row r="18" ht="18.95" customHeight="1"/>
    <row r="19" ht="18.95" customHeight="1"/>
    <row r="20" ht="18.95" customHeight="1"/>
    <row r="21" ht="18.95" customHeight="1"/>
    <row r="22" ht="18.95" customHeight="1"/>
    <row r="23" ht="18.95" customHeight="1"/>
    <row r="25" ht="24" customHeight="1"/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E11" sqref="E11"/>
    </sheetView>
  </sheetViews>
  <sheetFormatPr defaultColWidth="9" defaultRowHeight="14.25" outlineLevelCol="6"/>
  <cols>
    <col min="1" max="1" width="31.75" style="246" customWidth="1"/>
    <col min="2" max="5" width="11.6333333333333" style="246" customWidth="1"/>
    <col min="6" max="6" width="13.25" style="246" customWidth="1"/>
    <col min="7" max="7" width="12.6333333333333" style="246" customWidth="1"/>
    <col min="8" max="16376" width="9" style="360"/>
    <col min="16377" max="16384" width="9" style="538"/>
  </cols>
  <sheetData>
    <row r="1" s="537" customFormat="1" ht="15" customHeight="1" spans="1:7">
      <c r="A1" s="537" t="s">
        <v>1597</v>
      </c>
      <c r="C1" s="524"/>
      <c r="D1" s="524"/>
      <c r="E1" s="524"/>
      <c r="F1" s="524"/>
      <c r="G1" s="524"/>
    </row>
    <row r="2" ht="20.25" spans="1:7">
      <c r="A2" s="347" t="s">
        <v>1598</v>
      </c>
      <c r="B2" s="347"/>
      <c r="C2" s="347"/>
      <c r="D2" s="347"/>
      <c r="E2" s="347"/>
      <c r="F2" s="347"/>
      <c r="G2" s="347"/>
    </row>
    <row r="3" spans="1:7">
      <c r="A3" s="19"/>
      <c r="B3" s="19"/>
      <c r="C3" s="19"/>
      <c r="D3" s="19"/>
      <c r="E3" s="19"/>
      <c r="F3" s="19"/>
      <c r="G3" s="544" t="s">
        <v>1506</v>
      </c>
    </row>
    <row r="4" ht="27" spans="1:7">
      <c r="A4" s="528" t="s">
        <v>1089</v>
      </c>
      <c r="B4" s="539" t="s">
        <v>1507</v>
      </c>
      <c r="C4" s="528" t="s">
        <v>1508</v>
      </c>
      <c r="D4" s="528" t="s">
        <v>42</v>
      </c>
      <c r="E4" s="528" t="s">
        <v>43</v>
      </c>
      <c r="F4" s="528" t="s">
        <v>1509</v>
      </c>
      <c r="G4" s="528" t="s">
        <v>10</v>
      </c>
    </row>
    <row r="5" spans="1:7">
      <c r="A5" s="540" t="s">
        <v>1510</v>
      </c>
      <c r="B5" s="541"/>
      <c r="C5" s="541"/>
      <c r="D5" s="541"/>
      <c r="E5" s="298"/>
      <c r="F5" s="545"/>
      <c r="G5" s="546"/>
    </row>
    <row r="6" spans="1:7">
      <c r="A6" s="540" t="s">
        <v>1511</v>
      </c>
      <c r="B6" s="541"/>
      <c r="C6" s="541"/>
      <c r="D6" s="541"/>
      <c r="E6" s="298"/>
      <c r="F6" s="545"/>
      <c r="G6" s="546"/>
    </row>
    <row r="7" spans="1:7">
      <c r="A7" s="540" t="s">
        <v>1512</v>
      </c>
      <c r="B7" s="541"/>
      <c r="C7" s="541"/>
      <c r="D7" s="541"/>
      <c r="E7" s="298"/>
      <c r="F7" s="545"/>
      <c r="G7" s="546"/>
    </row>
    <row r="8" spans="1:7">
      <c r="A8" s="540" t="s">
        <v>1513</v>
      </c>
      <c r="B8" s="541"/>
      <c r="C8" s="541"/>
      <c r="D8" s="541"/>
      <c r="E8" s="298"/>
      <c r="F8" s="545"/>
      <c r="G8" s="546"/>
    </row>
    <row r="9" spans="1:7">
      <c r="A9" s="540" t="s">
        <v>1514</v>
      </c>
      <c r="B9" s="541">
        <v>14000</v>
      </c>
      <c r="C9" s="541">
        <v>3902</v>
      </c>
      <c r="D9" s="541">
        <v>3923</v>
      </c>
      <c r="E9" s="298">
        <v>10975</v>
      </c>
      <c r="F9" s="546">
        <f>D9/C9*100</f>
        <v>100.538185545874</v>
      </c>
      <c r="G9" s="546">
        <f>(D9-E9)/E9*100</f>
        <v>-64.255125284738</v>
      </c>
    </row>
    <row r="10" spans="1:7">
      <c r="A10" s="540" t="s">
        <v>1515</v>
      </c>
      <c r="B10" s="541"/>
      <c r="C10" s="541"/>
      <c r="D10" s="541"/>
      <c r="E10" s="298"/>
      <c r="F10" s="545"/>
      <c r="G10" s="546"/>
    </row>
    <row r="11" spans="1:7">
      <c r="A11" s="540" t="s">
        <v>1516</v>
      </c>
      <c r="B11" s="541"/>
      <c r="C11" s="541"/>
      <c r="D11" s="541"/>
      <c r="E11" s="298"/>
      <c r="F11" s="545"/>
      <c r="G11" s="546"/>
    </row>
    <row r="12" spans="1:7">
      <c r="A12" s="540" t="s">
        <v>1517</v>
      </c>
      <c r="B12" s="541"/>
      <c r="C12" s="541">
        <v>156</v>
      </c>
      <c r="D12" s="541">
        <v>156</v>
      </c>
      <c r="E12" s="298">
        <v>55</v>
      </c>
      <c r="F12" s="545"/>
      <c r="G12" s="546">
        <f>(D12-E12)/E12*100</f>
        <v>183.636363636364</v>
      </c>
    </row>
    <row r="13" spans="1:7">
      <c r="A13" s="540" t="s">
        <v>1518</v>
      </c>
      <c r="B13" s="541"/>
      <c r="C13" s="541"/>
      <c r="D13" s="541"/>
      <c r="E13" s="298"/>
      <c r="F13" s="545"/>
      <c r="G13" s="546"/>
    </row>
    <row r="14" spans="1:7">
      <c r="A14" s="540" t="s">
        <v>1519</v>
      </c>
      <c r="B14" s="541"/>
      <c r="C14" s="541"/>
      <c r="D14" s="541"/>
      <c r="E14" s="298"/>
      <c r="F14" s="545"/>
      <c r="G14" s="546"/>
    </row>
    <row r="15" spans="1:7">
      <c r="A15" s="540" t="s">
        <v>1520</v>
      </c>
      <c r="B15" s="541"/>
      <c r="C15" s="541"/>
      <c r="D15" s="541"/>
      <c r="E15" s="298"/>
      <c r="F15" s="545"/>
      <c r="G15" s="546"/>
    </row>
    <row r="16" spans="1:7">
      <c r="A16" s="540" t="s">
        <v>1521</v>
      </c>
      <c r="B16" s="541"/>
      <c r="C16" s="541">
        <v>42</v>
      </c>
      <c r="D16" s="541">
        <v>42</v>
      </c>
      <c r="E16" s="298"/>
      <c r="F16" s="545"/>
      <c r="G16" s="546"/>
    </row>
    <row r="17" spans="1:7">
      <c r="A17" s="542" t="s">
        <v>1522</v>
      </c>
      <c r="B17" s="294">
        <f>SUM(B5:B16)</f>
        <v>14000</v>
      </c>
      <c r="C17" s="294">
        <f>SUM(C5:C16)</f>
        <v>4100</v>
      </c>
      <c r="D17" s="294">
        <f>SUM(D5:D16)</f>
        <v>4121</v>
      </c>
      <c r="E17" s="294">
        <f>SUM(E5:E16)</f>
        <v>11030</v>
      </c>
      <c r="F17" s="547">
        <f>D17/C17*100</f>
        <v>100.512195121951</v>
      </c>
      <c r="G17" s="547">
        <f>(D17-E17)/E17*100</f>
        <v>-62.6382592928377</v>
      </c>
    </row>
    <row r="18" spans="1:7">
      <c r="A18" s="543"/>
      <c r="B18" s="543"/>
      <c r="C18" s="543"/>
      <c r="D18" s="543"/>
      <c r="E18" s="543"/>
      <c r="F18" s="543"/>
      <c r="G18" s="543"/>
    </row>
  </sheetData>
  <mergeCells count="1">
    <mergeCell ref="A2:G2"/>
  </mergeCells>
  <pageMargins left="0.75" right="0.75" top="1" bottom="1" header="0.5" footer="0.5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workbookViewId="0">
      <selection activeCell="E25" sqref="E25"/>
    </sheetView>
  </sheetViews>
  <sheetFormatPr defaultColWidth="9" defaultRowHeight="14.25" outlineLevelCol="5"/>
  <cols>
    <col min="1" max="1" width="55.6333333333333" style="246" customWidth="1"/>
    <col min="2" max="2" width="10.1333333333333" style="519" customWidth="1"/>
    <col min="3" max="3" width="10.8833333333333" style="246" customWidth="1"/>
    <col min="4" max="4" width="10.5" style="520" customWidth="1"/>
    <col min="5" max="5" width="11.5" style="520" customWidth="1"/>
    <col min="6" max="6" width="9.13333333333333" style="246" customWidth="1"/>
    <col min="7" max="16384" width="9" style="360"/>
  </cols>
  <sheetData>
    <row r="1" ht="15" customHeight="1" spans="1:6">
      <c r="A1" s="521" t="s">
        <v>1599</v>
      </c>
      <c r="B1" s="522"/>
      <c r="C1" s="523"/>
      <c r="D1" s="524"/>
      <c r="E1" s="524"/>
      <c r="F1" s="524"/>
    </row>
    <row r="2" ht="20.25" spans="1:6">
      <c r="A2" s="232" t="s">
        <v>1600</v>
      </c>
      <c r="B2" s="525"/>
      <c r="C2" s="232"/>
      <c r="D2" s="232"/>
      <c r="E2" s="232"/>
      <c r="F2" s="232"/>
    </row>
    <row r="3" spans="1:6">
      <c r="A3" s="19"/>
      <c r="B3" s="526"/>
      <c r="C3" s="19"/>
      <c r="D3" s="28"/>
      <c r="E3" s="533" t="s">
        <v>1601</v>
      </c>
      <c r="F3" s="533"/>
    </row>
    <row r="4" ht="27" spans="1:6">
      <c r="A4" s="252" t="s">
        <v>1089</v>
      </c>
      <c r="B4" s="527" t="s">
        <v>1602</v>
      </c>
      <c r="C4" s="528" t="s">
        <v>1526</v>
      </c>
      <c r="D4" s="528" t="s">
        <v>42</v>
      </c>
      <c r="E4" s="534" t="s">
        <v>1603</v>
      </c>
      <c r="F4" s="534" t="s">
        <v>1528</v>
      </c>
    </row>
    <row r="5" spans="1:6">
      <c r="A5" s="254" t="s">
        <v>1529</v>
      </c>
      <c r="B5" s="26"/>
      <c r="C5" s="529">
        <v>7</v>
      </c>
      <c r="D5" s="260">
        <f t="shared" ref="D5:D8" si="0">D6</f>
        <v>6</v>
      </c>
      <c r="E5" s="535">
        <f>D5/C5*100</f>
        <v>85.7142857142857</v>
      </c>
      <c r="F5" s="530"/>
    </row>
    <row r="6" spans="1:6">
      <c r="A6" s="254" t="s">
        <v>1530</v>
      </c>
      <c r="B6" s="26"/>
      <c r="C6" s="529">
        <v>7</v>
      </c>
      <c r="D6" s="260">
        <f t="shared" si="0"/>
        <v>6</v>
      </c>
      <c r="E6" s="535">
        <f>D6/C6*100</f>
        <v>85.7142857142857</v>
      </c>
      <c r="F6" s="530"/>
    </row>
    <row r="7" spans="1:6">
      <c r="A7" s="255" t="s">
        <v>1531</v>
      </c>
      <c r="B7" s="26"/>
      <c r="C7" s="530"/>
      <c r="D7" s="516">
        <v>6</v>
      </c>
      <c r="E7" s="536"/>
      <c r="F7" s="530"/>
    </row>
    <row r="8" spans="1:6">
      <c r="A8" s="254" t="s">
        <v>1532</v>
      </c>
      <c r="B8" s="26"/>
      <c r="C8" s="529">
        <v>325</v>
      </c>
      <c r="D8" s="260">
        <f t="shared" si="0"/>
        <v>167</v>
      </c>
      <c r="E8" s="535">
        <f>D8/C8*100</f>
        <v>51.3846153846154</v>
      </c>
      <c r="F8" s="530"/>
    </row>
    <row r="9" spans="1:6">
      <c r="A9" s="254" t="s">
        <v>1533</v>
      </c>
      <c r="B9" s="26"/>
      <c r="C9" s="529">
        <v>325</v>
      </c>
      <c r="D9" s="260">
        <f>D10+D11</f>
        <v>167</v>
      </c>
      <c r="E9" s="535">
        <f>D9/C9*100</f>
        <v>51.3846153846154</v>
      </c>
      <c r="F9" s="530"/>
    </row>
    <row r="10" spans="1:6">
      <c r="A10" s="255" t="s">
        <v>1534</v>
      </c>
      <c r="B10" s="26"/>
      <c r="C10" s="530"/>
      <c r="D10" s="516">
        <v>38</v>
      </c>
      <c r="E10" s="536"/>
      <c r="F10" s="530"/>
    </row>
    <row r="11" spans="1:6">
      <c r="A11" s="255" t="s">
        <v>1535</v>
      </c>
      <c r="B11" s="26"/>
      <c r="C11" s="530"/>
      <c r="D11" s="516">
        <v>129</v>
      </c>
      <c r="E11" s="536"/>
      <c r="F11" s="530"/>
    </row>
    <row r="12" spans="1:6">
      <c r="A12" s="254" t="s">
        <v>1536</v>
      </c>
      <c r="B12" s="531">
        <f>B13+B20</f>
        <v>11411</v>
      </c>
      <c r="C12" s="529">
        <v>1584</v>
      </c>
      <c r="D12" s="260">
        <f>D13+D20</f>
        <v>1422</v>
      </c>
      <c r="E12" s="535">
        <f>D12/C12*100</f>
        <v>89.7727272727273</v>
      </c>
      <c r="F12" s="530"/>
    </row>
    <row r="13" spans="1:6">
      <c r="A13" s="254" t="s">
        <v>1537</v>
      </c>
      <c r="B13" s="531">
        <f>SUM(B14:B19)</f>
        <v>11411</v>
      </c>
      <c r="C13" s="529">
        <v>1365</v>
      </c>
      <c r="D13" s="260">
        <f>SUM(D14:D19)</f>
        <v>1266</v>
      </c>
      <c r="E13" s="535">
        <f>D13/C13*100</f>
        <v>92.7472527472527</v>
      </c>
      <c r="F13" s="530"/>
    </row>
    <row r="14" spans="1:6">
      <c r="A14" s="255" t="s">
        <v>1538</v>
      </c>
      <c r="B14" s="26"/>
      <c r="C14" s="530"/>
      <c r="D14" s="516"/>
      <c r="E14" s="536"/>
      <c r="F14" s="530"/>
    </row>
    <row r="15" spans="1:6">
      <c r="A15" s="255" t="s">
        <v>1539</v>
      </c>
      <c r="B15" s="26">
        <v>10411</v>
      </c>
      <c r="C15" s="530"/>
      <c r="D15" s="516">
        <v>976</v>
      </c>
      <c r="E15" s="536"/>
      <c r="F15" s="530"/>
    </row>
    <row r="16" spans="1:6">
      <c r="A16" s="255" t="s">
        <v>1604</v>
      </c>
      <c r="B16" s="320"/>
      <c r="C16" s="530"/>
      <c r="D16" s="516"/>
      <c r="E16" s="536"/>
      <c r="F16" s="530"/>
    </row>
    <row r="17" spans="1:6">
      <c r="A17" s="255" t="s">
        <v>1541</v>
      </c>
      <c r="B17" s="320"/>
      <c r="C17" s="530"/>
      <c r="D17" s="516">
        <v>217</v>
      </c>
      <c r="E17" s="536"/>
      <c r="F17" s="530"/>
    </row>
    <row r="18" spans="1:6">
      <c r="A18" s="255" t="s">
        <v>1542</v>
      </c>
      <c r="B18" s="320">
        <v>1000</v>
      </c>
      <c r="C18" s="530"/>
      <c r="D18" s="516">
        <v>73</v>
      </c>
      <c r="E18" s="536"/>
      <c r="F18" s="530"/>
    </row>
    <row r="19" spans="1:6">
      <c r="A19" s="255" t="s">
        <v>1543</v>
      </c>
      <c r="B19" s="320"/>
      <c r="C19" s="530"/>
      <c r="D19" s="516"/>
      <c r="E19" s="536"/>
      <c r="F19" s="530"/>
    </row>
    <row r="20" spans="1:6">
      <c r="A20" s="254" t="s">
        <v>1544</v>
      </c>
      <c r="B20" s="320"/>
      <c r="C20" s="529">
        <v>219</v>
      </c>
      <c r="D20" s="260">
        <f>D22+D21</f>
        <v>156</v>
      </c>
      <c r="E20" s="535">
        <f>D20/C20*100</f>
        <v>71.2328767123288</v>
      </c>
      <c r="F20" s="530"/>
    </row>
    <row r="21" spans="1:6">
      <c r="A21" s="255" t="s">
        <v>1545</v>
      </c>
      <c r="B21" s="320"/>
      <c r="C21" s="530"/>
      <c r="D21" s="260"/>
      <c r="E21" s="536"/>
      <c r="F21" s="530"/>
    </row>
    <row r="22" spans="1:6">
      <c r="A22" s="255" t="s">
        <v>1546</v>
      </c>
      <c r="B22" s="320"/>
      <c r="C22" s="529"/>
      <c r="D22" s="516">
        <v>156</v>
      </c>
      <c r="E22" s="536"/>
      <c r="F22" s="529"/>
    </row>
    <row r="23" spans="1:6">
      <c r="A23" s="258" t="s">
        <v>1547</v>
      </c>
      <c r="B23" s="320"/>
      <c r="C23" s="529">
        <v>898</v>
      </c>
      <c r="D23" s="260">
        <f>D24</f>
        <v>108</v>
      </c>
      <c r="E23" s="535">
        <f>D23/C23*100</f>
        <v>12.0267260579065</v>
      </c>
      <c r="F23" s="529"/>
    </row>
    <row r="24" spans="1:6">
      <c r="A24" s="258" t="s">
        <v>1548</v>
      </c>
      <c r="B24" s="320"/>
      <c r="C24" s="529">
        <v>898</v>
      </c>
      <c r="D24" s="260">
        <f>D25+D26</f>
        <v>108</v>
      </c>
      <c r="E24" s="535">
        <f>D24/C24*100</f>
        <v>12.0267260579065</v>
      </c>
      <c r="F24" s="529"/>
    </row>
    <row r="25" spans="1:6">
      <c r="A25" s="258"/>
      <c r="B25" s="320"/>
      <c r="C25" s="529"/>
      <c r="D25" s="516">
        <v>81</v>
      </c>
      <c r="E25" s="536"/>
      <c r="F25" s="529"/>
    </row>
    <row r="26" spans="1:6">
      <c r="A26" s="259" t="s">
        <v>1549</v>
      </c>
      <c r="B26" s="320"/>
      <c r="C26" s="529"/>
      <c r="D26" s="516">
        <v>27</v>
      </c>
      <c r="E26" s="536"/>
      <c r="F26" s="529"/>
    </row>
    <row r="27" spans="1:6">
      <c r="A27" s="258" t="s">
        <v>1550</v>
      </c>
      <c r="B27" s="320"/>
      <c r="C27" s="529">
        <v>16397</v>
      </c>
      <c r="D27" s="260">
        <f>D28+D30</f>
        <v>15951</v>
      </c>
      <c r="E27" s="535">
        <f>D27/C27*100</f>
        <v>97.2799902421175</v>
      </c>
      <c r="F27" s="529"/>
    </row>
    <row r="28" spans="1:6">
      <c r="A28" s="258" t="s">
        <v>1551</v>
      </c>
      <c r="B28" s="320"/>
      <c r="C28" s="529">
        <v>16000</v>
      </c>
      <c r="D28" s="260">
        <f>D29</f>
        <v>15722</v>
      </c>
      <c r="E28" s="535">
        <f>D28/C28*100</f>
        <v>98.2625</v>
      </c>
      <c r="F28" s="529"/>
    </row>
    <row r="29" spans="1:6">
      <c r="A29" s="259" t="s">
        <v>1552</v>
      </c>
      <c r="B29" s="320"/>
      <c r="C29" s="529"/>
      <c r="D29" s="516">
        <v>15722</v>
      </c>
      <c r="E29" s="536"/>
      <c r="F29" s="529"/>
    </row>
    <row r="30" spans="1:6">
      <c r="A30" s="258" t="s">
        <v>1553</v>
      </c>
      <c r="B30" s="320"/>
      <c r="C30" s="529">
        <v>397</v>
      </c>
      <c r="D30" s="260">
        <f>SUM(D31:D41)</f>
        <v>229</v>
      </c>
      <c r="E30" s="535">
        <f>D30/C30*100</f>
        <v>57.6826196473552</v>
      </c>
      <c r="F30" s="260"/>
    </row>
    <row r="31" spans="1:6">
      <c r="A31" s="259" t="s">
        <v>1554</v>
      </c>
      <c r="B31" s="320"/>
      <c r="C31" s="529"/>
      <c r="D31" s="516"/>
      <c r="E31" s="529"/>
      <c r="F31" s="260"/>
    </row>
    <row r="32" spans="1:6">
      <c r="A32" s="259" t="s">
        <v>1555</v>
      </c>
      <c r="B32" s="320"/>
      <c r="C32" s="529"/>
      <c r="D32" s="516">
        <v>200</v>
      </c>
      <c r="E32" s="536"/>
      <c r="F32" s="529"/>
    </row>
    <row r="33" spans="1:6">
      <c r="A33" s="259" t="s">
        <v>1556</v>
      </c>
      <c r="B33" s="320"/>
      <c r="C33" s="529"/>
      <c r="D33" s="516">
        <v>15</v>
      </c>
      <c r="E33" s="536"/>
      <c r="F33" s="529"/>
    </row>
    <row r="34" spans="1:6">
      <c r="A34" s="259" t="s">
        <v>1557</v>
      </c>
      <c r="B34" s="320"/>
      <c r="C34" s="529"/>
      <c r="D34" s="516"/>
      <c r="E34" s="536"/>
      <c r="F34" s="529"/>
    </row>
    <row r="35" spans="1:6">
      <c r="A35" s="259" t="s">
        <v>1558</v>
      </c>
      <c r="B35" s="320"/>
      <c r="C35" s="529"/>
      <c r="D35" s="516"/>
      <c r="E35" s="536"/>
      <c r="F35" s="529"/>
    </row>
    <row r="36" spans="1:6">
      <c r="A36" s="259" t="s">
        <v>1559</v>
      </c>
      <c r="B36" s="320"/>
      <c r="C36" s="529"/>
      <c r="D36" s="516">
        <v>9</v>
      </c>
      <c r="E36" s="536"/>
      <c r="F36" s="529"/>
    </row>
    <row r="37" spans="1:6">
      <c r="A37" s="259" t="s">
        <v>1560</v>
      </c>
      <c r="B37" s="320"/>
      <c r="C37" s="529"/>
      <c r="D37" s="516"/>
      <c r="E37" s="536"/>
      <c r="F37" s="529"/>
    </row>
    <row r="38" spans="1:6">
      <c r="A38" s="259" t="s">
        <v>1561</v>
      </c>
      <c r="B38" s="320"/>
      <c r="C38" s="529"/>
      <c r="D38" s="516"/>
      <c r="E38" s="536"/>
      <c r="F38" s="529"/>
    </row>
    <row r="39" spans="1:6">
      <c r="A39" s="259" t="s">
        <v>1562</v>
      </c>
      <c r="B39" s="320"/>
      <c r="C39" s="529"/>
      <c r="D39" s="516"/>
      <c r="E39" s="536"/>
      <c r="F39" s="529"/>
    </row>
    <row r="40" spans="1:6">
      <c r="A40" s="259" t="s">
        <v>1563</v>
      </c>
      <c r="B40" s="320"/>
      <c r="C40" s="529"/>
      <c r="D40" s="516">
        <v>5</v>
      </c>
      <c r="E40" s="536"/>
      <c r="F40" s="529"/>
    </row>
    <row r="41" spans="1:6">
      <c r="A41" s="259" t="s">
        <v>1564</v>
      </c>
      <c r="B41" s="320"/>
      <c r="C41" s="529"/>
      <c r="D41" s="516"/>
      <c r="E41" s="536"/>
      <c r="F41" s="529"/>
    </row>
    <row r="42" spans="1:6">
      <c r="A42" s="258" t="s">
        <v>1565</v>
      </c>
      <c r="B42" s="532">
        <f>B43</f>
        <v>1250</v>
      </c>
      <c r="C42" s="529">
        <v>1396</v>
      </c>
      <c r="D42" s="260">
        <f>D43</f>
        <v>1396</v>
      </c>
      <c r="E42" s="529">
        <f>D42/C42*100</f>
        <v>100</v>
      </c>
      <c r="F42" s="260"/>
    </row>
    <row r="43" spans="1:6">
      <c r="A43" s="258" t="s">
        <v>1566</v>
      </c>
      <c r="B43" s="532">
        <f>SUM(B44:B47)</f>
        <v>1250</v>
      </c>
      <c r="C43" s="529"/>
      <c r="D43" s="260">
        <f>SUM(D44:D47)</f>
        <v>1396</v>
      </c>
      <c r="E43" s="529"/>
      <c r="F43" s="260"/>
    </row>
    <row r="44" spans="1:6">
      <c r="A44" s="259" t="s">
        <v>1567</v>
      </c>
      <c r="B44" s="320"/>
      <c r="C44" s="529"/>
      <c r="D44" s="516"/>
      <c r="E44" s="536"/>
      <c r="F44" s="529"/>
    </row>
    <row r="45" spans="1:6">
      <c r="A45" s="259" t="s">
        <v>1568</v>
      </c>
      <c r="B45" s="320">
        <v>1250</v>
      </c>
      <c r="C45" s="529"/>
      <c r="D45" s="516">
        <v>1372</v>
      </c>
      <c r="E45" s="536"/>
      <c r="F45" s="529"/>
    </row>
    <row r="46" spans="1:6">
      <c r="A46" s="259"/>
      <c r="B46" s="320"/>
      <c r="C46" s="529"/>
      <c r="D46" s="516">
        <v>24</v>
      </c>
      <c r="E46" s="536"/>
      <c r="F46" s="529"/>
    </row>
    <row r="47" spans="1:6">
      <c r="A47" s="259" t="s">
        <v>1570</v>
      </c>
      <c r="B47" s="320"/>
      <c r="C47" s="529"/>
      <c r="D47" s="516"/>
      <c r="E47" s="536"/>
      <c r="F47" s="529"/>
    </row>
    <row r="48" spans="1:6">
      <c r="A48" s="258" t="s">
        <v>1571</v>
      </c>
      <c r="B48" s="320"/>
      <c r="C48" s="529">
        <v>18</v>
      </c>
      <c r="D48" s="260">
        <f>D49</f>
        <v>18</v>
      </c>
      <c r="E48" s="529">
        <f>D48/C48*100</f>
        <v>100</v>
      </c>
      <c r="F48" s="260"/>
    </row>
    <row r="49" spans="1:6">
      <c r="A49" s="258" t="s">
        <v>1572</v>
      </c>
      <c r="B49" s="320"/>
      <c r="C49" s="529"/>
      <c r="D49" s="260">
        <f>SUM(D50:D53)</f>
        <v>18</v>
      </c>
      <c r="E49" s="529"/>
      <c r="F49" s="260"/>
    </row>
    <row r="50" spans="1:6">
      <c r="A50" s="259" t="s">
        <v>1573</v>
      </c>
      <c r="B50" s="320"/>
      <c r="C50" s="529"/>
      <c r="D50" s="516"/>
      <c r="E50" s="536"/>
      <c r="F50" s="529"/>
    </row>
    <row r="51" spans="1:6">
      <c r="A51" s="259" t="s">
        <v>1574</v>
      </c>
      <c r="B51" s="320"/>
      <c r="C51" s="529"/>
      <c r="D51" s="516"/>
      <c r="E51" s="536"/>
      <c r="F51" s="529"/>
    </row>
    <row r="52" spans="1:6">
      <c r="A52" s="259" t="s">
        <v>1605</v>
      </c>
      <c r="B52" s="320"/>
      <c r="C52" s="529"/>
      <c r="D52" s="516">
        <v>18</v>
      </c>
      <c r="E52" s="536"/>
      <c r="F52" s="529"/>
    </row>
    <row r="53" spans="1:6">
      <c r="A53" s="259" t="s">
        <v>1576</v>
      </c>
      <c r="B53" s="320"/>
      <c r="C53" s="529"/>
      <c r="D53" s="516"/>
      <c r="E53" s="536"/>
      <c r="F53" s="529"/>
    </row>
    <row r="54" spans="1:6">
      <c r="A54" s="261" t="s">
        <v>1577</v>
      </c>
      <c r="B54" s="532">
        <f>B5+B8+B12+B23+B27+B42+B48</f>
        <v>12661</v>
      </c>
      <c r="C54" s="532">
        <f>C5+C8+C12+C23+C27+C42+C48</f>
        <v>20625</v>
      </c>
      <c r="D54" s="260">
        <f>D5+D8+D12+D23+D27+D42+D48</f>
        <v>19068</v>
      </c>
      <c r="E54" s="535">
        <f>D54/C54*100</f>
        <v>92.4509090909091</v>
      </c>
      <c r="F54" s="260"/>
    </row>
  </sheetData>
  <mergeCells count="2">
    <mergeCell ref="A2:F2"/>
    <mergeCell ref="E3:F3"/>
  </mergeCells>
  <pageMargins left="0.75" right="0.75" top="1" bottom="1" header="0.5" footer="0.5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G19" sqref="G19"/>
    </sheetView>
  </sheetViews>
  <sheetFormatPr defaultColWidth="9" defaultRowHeight="14.25" outlineLevelCol="3"/>
  <cols>
    <col min="1" max="1" width="31.75" style="5" customWidth="1"/>
    <col min="2" max="2" width="13.8833333333333" style="4" customWidth="1"/>
    <col min="3" max="3" width="30.1333333333333" style="5" customWidth="1"/>
    <col min="4" max="4" width="13.25" style="19" customWidth="1"/>
    <col min="5" max="16380" width="9" style="360"/>
  </cols>
  <sheetData>
    <row r="1" ht="15" customHeight="1" spans="1:4">
      <c r="A1" s="508" t="s">
        <v>1606</v>
      </c>
      <c r="B1" s="509"/>
      <c r="C1" s="509"/>
      <c r="D1" s="510"/>
    </row>
    <row r="2" ht="20.25" spans="1:4">
      <c r="A2" s="347" t="s">
        <v>1607</v>
      </c>
      <c r="B2" s="511"/>
      <c r="C2" s="511"/>
      <c r="D2" s="511"/>
    </row>
    <row r="3" spans="1:4">
      <c r="A3" s="19"/>
      <c r="B3" s="512"/>
      <c r="C3" s="19"/>
      <c r="D3" s="314" t="s">
        <v>1580</v>
      </c>
    </row>
    <row r="4" ht="13.5" spans="1:4">
      <c r="A4" s="513" t="s">
        <v>1581</v>
      </c>
      <c r="B4" s="513" t="s">
        <v>1582</v>
      </c>
      <c r="C4" s="513" t="s">
        <v>1581</v>
      </c>
      <c r="D4" s="513" t="s">
        <v>1582</v>
      </c>
    </row>
    <row r="5" spans="1:4">
      <c r="A5" s="293" t="s">
        <v>1583</v>
      </c>
      <c r="B5" s="355">
        <v>4121</v>
      </c>
      <c r="C5" s="293" t="s">
        <v>1584</v>
      </c>
      <c r="D5" s="355">
        <v>19068</v>
      </c>
    </row>
    <row r="6" spans="1:4">
      <c r="A6" s="293" t="s">
        <v>1585</v>
      </c>
      <c r="B6" s="355">
        <f>SUM(B7:B8)</f>
        <v>1150</v>
      </c>
      <c r="C6" s="293" t="s">
        <v>1586</v>
      </c>
      <c r="D6" s="260"/>
    </row>
    <row r="7" spans="1:4">
      <c r="A7" s="391" t="s">
        <v>1587</v>
      </c>
      <c r="B7" s="257">
        <v>1150</v>
      </c>
      <c r="C7" s="514" t="s">
        <v>1588</v>
      </c>
      <c r="D7" s="257"/>
    </row>
    <row r="8" spans="1:4">
      <c r="A8" s="515" t="s">
        <v>1589</v>
      </c>
      <c r="B8" s="516"/>
      <c r="C8" s="514" t="s">
        <v>1590</v>
      </c>
      <c r="D8" s="257"/>
    </row>
    <row r="9" spans="1:4">
      <c r="A9" s="293" t="s">
        <v>1591</v>
      </c>
      <c r="B9" s="355">
        <v>21955</v>
      </c>
      <c r="C9" s="517" t="s">
        <v>1592</v>
      </c>
      <c r="D9" s="355">
        <v>1339</v>
      </c>
    </row>
    <row r="10" spans="1:4">
      <c r="A10" s="518" t="s">
        <v>1108</v>
      </c>
      <c r="B10" s="355">
        <v>693</v>
      </c>
      <c r="C10" s="517" t="s">
        <v>1593</v>
      </c>
      <c r="D10" s="355">
        <v>5955</v>
      </c>
    </row>
    <row r="11" spans="1:4">
      <c r="A11" s="518" t="s">
        <v>1594</v>
      </c>
      <c r="B11" s="516"/>
      <c r="C11" s="115" t="s">
        <v>1132</v>
      </c>
      <c r="D11" s="355">
        <v>1557</v>
      </c>
    </row>
    <row r="12" spans="1:4">
      <c r="A12" s="518"/>
      <c r="B12" s="516"/>
      <c r="C12" s="115" t="s">
        <v>1110</v>
      </c>
      <c r="D12" s="257"/>
    </row>
    <row r="13" spans="1:4">
      <c r="A13" s="513" t="s">
        <v>1595</v>
      </c>
      <c r="B13" s="355">
        <f>B5+B6+B9+B10+B11+B12</f>
        <v>27919</v>
      </c>
      <c r="C13" s="513" t="s">
        <v>1596</v>
      </c>
      <c r="D13" s="355">
        <f>D5+D6+D9+D10+D11+D12</f>
        <v>27919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zoomScale="110" zoomScaleNormal="110" topLeftCell="A20" workbookViewId="0">
      <selection activeCell="D13" sqref="D13"/>
    </sheetView>
  </sheetViews>
  <sheetFormatPr defaultColWidth="8.88333333333333" defaultRowHeight="14.25" outlineLevelCol="6"/>
  <cols>
    <col min="1" max="1" width="32.6333333333333" style="229" customWidth="1"/>
    <col min="2" max="2" width="10.8833333333333" style="648" customWidth="1"/>
    <col min="3" max="3" width="11.25" style="648" customWidth="1"/>
    <col min="4" max="4" width="8" style="648" customWidth="1"/>
    <col min="5" max="5" width="10.25" style="649" customWidth="1"/>
    <col min="6" max="6" width="10.25" style="229" customWidth="1"/>
    <col min="7" max="7" width="10.25" style="649" customWidth="1"/>
    <col min="8" max="8" width="9" style="229"/>
    <col min="9" max="9" width="12.8916666666667" style="229"/>
    <col min="10" max="32" width="9" style="229"/>
    <col min="33" max="16384" width="8.88333333333333" style="229"/>
  </cols>
  <sheetData>
    <row r="1" s="537" customFormat="1" ht="15" customHeight="1" spans="1:7">
      <c r="A1" s="667" t="s">
        <v>1</v>
      </c>
      <c r="B1" s="651"/>
      <c r="C1" s="651"/>
      <c r="D1" s="651"/>
      <c r="E1" s="656"/>
      <c r="G1" s="656"/>
    </row>
    <row r="2" s="646" customFormat="1" ht="18" customHeight="1" spans="1:7">
      <c r="A2" s="394" t="s">
        <v>2</v>
      </c>
      <c r="B2" s="394"/>
      <c r="C2" s="394"/>
      <c r="D2" s="394"/>
      <c r="E2" s="394"/>
      <c r="F2" s="394"/>
      <c r="G2" s="394"/>
    </row>
    <row r="3" spans="5:7">
      <c r="E3" s="657" t="s">
        <v>3</v>
      </c>
      <c r="F3" s="657"/>
      <c r="G3" s="657"/>
    </row>
    <row r="4" ht="41.1" customHeight="1" spans="1:7">
      <c r="A4" s="652" t="s">
        <v>4</v>
      </c>
      <c r="B4" s="653" t="s">
        <v>5</v>
      </c>
      <c r="C4" s="653" t="s">
        <v>6</v>
      </c>
      <c r="D4" s="653" t="s">
        <v>7</v>
      </c>
      <c r="E4" s="632" t="s">
        <v>8</v>
      </c>
      <c r="F4" s="658" t="s">
        <v>9</v>
      </c>
      <c r="G4" s="632" t="s">
        <v>10</v>
      </c>
    </row>
    <row r="5" ht="22.5" customHeight="1" spans="1:7">
      <c r="A5" s="115" t="s">
        <v>11</v>
      </c>
      <c r="B5" s="668">
        <f>SUM(B6:B22)</f>
        <v>12700</v>
      </c>
      <c r="C5" s="668">
        <f t="shared" ref="B5:F5" si="0">SUM(C6:C22)</f>
        <v>11700</v>
      </c>
      <c r="D5" s="668">
        <f t="shared" si="0"/>
        <v>11576</v>
      </c>
      <c r="E5" s="659">
        <f>D5/C5</f>
        <v>0.989401709401709</v>
      </c>
      <c r="F5" s="671">
        <f t="shared" si="0"/>
        <v>8702</v>
      </c>
      <c r="G5" s="659">
        <f t="shared" ref="G5:G8" si="1">SUM(D5-F5)/F5</f>
        <v>0.330268903700299</v>
      </c>
    </row>
    <row r="6" ht="18.95" customHeight="1" spans="1:7">
      <c r="A6" s="654" t="s">
        <v>12</v>
      </c>
      <c r="B6" s="669">
        <v>6500</v>
      </c>
      <c r="C6" s="669">
        <v>5500</v>
      </c>
      <c r="D6" s="669">
        <v>5433</v>
      </c>
      <c r="E6" s="661">
        <f t="shared" ref="E5:E8" si="2">D6/C6</f>
        <v>0.987818181818182</v>
      </c>
      <c r="F6" s="669">
        <v>2090</v>
      </c>
      <c r="G6" s="661">
        <f t="shared" si="1"/>
        <v>1.59952153110048</v>
      </c>
    </row>
    <row r="7" ht="18.95" customHeight="1" spans="1:7">
      <c r="A7" s="670" t="s">
        <v>13</v>
      </c>
      <c r="B7" s="669"/>
      <c r="C7" s="669"/>
      <c r="D7" s="669"/>
      <c r="E7" s="661"/>
      <c r="F7" s="669"/>
      <c r="G7" s="661"/>
    </row>
    <row r="8" ht="18.95" customHeight="1" spans="1:7">
      <c r="A8" s="654" t="s">
        <v>14</v>
      </c>
      <c r="B8" s="669">
        <v>750</v>
      </c>
      <c r="C8" s="669">
        <v>980</v>
      </c>
      <c r="D8" s="669">
        <v>976</v>
      </c>
      <c r="E8" s="661">
        <f t="shared" si="2"/>
        <v>0.995918367346939</v>
      </c>
      <c r="F8" s="669">
        <v>761</v>
      </c>
      <c r="G8" s="661">
        <f t="shared" si="1"/>
        <v>0.282522996057819</v>
      </c>
    </row>
    <row r="9" ht="18.95" customHeight="1" spans="1:7">
      <c r="A9" s="654" t="s">
        <v>15</v>
      </c>
      <c r="B9" s="669"/>
      <c r="C9" s="669"/>
      <c r="D9" s="669"/>
      <c r="E9" s="661"/>
      <c r="F9" s="669"/>
      <c r="G9" s="661"/>
    </row>
    <row r="10" ht="18.95" customHeight="1" spans="1:7">
      <c r="A10" s="654" t="s">
        <v>16</v>
      </c>
      <c r="B10" s="669">
        <v>250</v>
      </c>
      <c r="C10" s="669">
        <v>250</v>
      </c>
      <c r="D10" s="669">
        <v>233</v>
      </c>
      <c r="E10" s="661">
        <f t="shared" ref="E10:E15" si="3">D10/C10</f>
        <v>0.932</v>
      </c>
      <c r="F10" s="669">
        <v>248</v>
      </c>
      <c r="G10" s="661">
        <f t="shared" ref="G10:G15" si="4">SUM(D10-F10)/F10</f>
        <v>-0.0604838709677419</v>
      </c>
    </row>
    <row r="11" ht="18.95" customHeight="1" spans="1:7">
      <c r="A11" s="654" t="s">
        <v>17</v>
      </c>
      <c r="B11" s="669">
        <v>270</v>
      </c>
      <c r="C11" s="669">
        <v>330</v>
      </c>
      <c r="D11" s="669">
        <v>331</v>
      </c>
      <c r="E11" s="661">
        <f t="shared" si="3"/>
        <v>1.0030303030303</v>
      </c>
      <c r="F11" s="669">
        <v>278</v>
      </c>
      <c r="G11" s="661">
        <f t="shared" si="4"/>
        <v>0.190647482014388</v>
      </c>
    </row>
    <row r="12" ht="18.95" customHeight="1" spans="1:7">
      <c r="A12" s="654" t="s">
        <v>18</v>
      </c>
      <c r="B12" s="669">
        <v>670</v>
      </c>
      <c r="C12" s="669">
        <v>790</v>
      </c>
      <c r="D12" s="669">
        <v>793</v>
      </c>
      <c r="E12" s="661">
        <f t="shared" si="3"/>
        <v>1.00379746835443</v>
      </c>
      <c r="F12" s="669">
        <v>710</v>
      </c>
      <c r="G12" s="661">
        <f t="shared" si="4"/>
        <v>0.116901408450704</v>
      </c>
    </row>
    <row r="13" ht="18.95" customHeight="1" spans="1:7">
      <c r="A13" s="654" t="s">
        <v>19</v>
      </c>
      <c r="B13" s="669">
        <v>350</v>
      </c>
      <c r="C13" s="669">
        <v>330</v>
      </c>
      <c r="D13" s="669">
        <v>314</v>
      </c>
      <c r="E13" s="661">
        <f t="shared" si="3"/>
        <v>0.951515151515152</v>
      </c>
      <c r="F13" s="669">
        <v>385</v>
      </c>
      <c r="G13" s="661">
        <f t="shared" si="4"/>
        <v>-0.184415584415584</v>
      </c>
    </row>
    <row r="14" ht="18.95" customHeight="1" spans="1:7">
      <c r="A14" s="654" t="s">
        <v>20</v>
      </c>
      <c r="B14" s="669">
        <v>350</v>
      </c>
      <c r="C14" s="669">
        <v>330</v>
      </c>
      <c r="D14" s="669">
        <v>315</v>
      </c>
      <c r="E14" s="661">
        <f t="shared" si="3"/>
        <v>0.954545454545455</v>
      </c>
      <c r="F14" s="669">
        <v>382</v>
      </c>
      <c r="G14" s="661">
        <f t="shared" si="4"/>
        <v>-0.175392670157068</v>
      </c>
    </row>
    <row r="15" ht="18.95" customHeight="1" spans="1:7">
      <c r="A15" s="654" t="s">
        <v>21</v>
      </c>
      <c r="B15" s="669">
        <v>2000</v>
      </c>
      <c r="C15" s="669">
        <v>1220</v>
      </c>
      <c r="D15" s="669">
        <v>1214</v>
      </c>
      <c r="E15" s="661">
        <f t="shared" si="3"/>
        <v>0.995081967213115</v>
      </c>
      <c r="F15" s="669">
        <v>2145</v>
      </c>
      <c r="G15" s="661">
        <f t="shared" si="4"/>
        <v>-0.434032634032634</v>
      </c>
    </row>
    <row r="16" ht="18.95" customHeight="1" spans="1:7">
      <c r="A16" s="654" t="s">
        <v>22</v>
      </c>
      <c r="B16" s="669"/>
      <c r="C16" s="669"/>
      <c r="D16" s="669"/>
      <c r="E16" s="661"/>
      <c r="F16" s="669"/>
      <c r="G16" s="661"/>
    </row>
    <row r="17" ht="18.95" customHeight="1" spans="1:7">
      <c r="A17" s="654" t="s">
        <v>23</v>
      </c>
      <c r="B17" s="669">
        <v>590</v>
      </c>
      <c r="C17" s="669">
        <v>710</v>
      </c>
      <c r="D17" s="669">
        <v>711</v>
      </c>
      <c r="E17" s="661">
        <f t="shared" ref="E17:E19" si="5">D17/C17</f>
        <v>1.00140845070423</v>
      </c>
      <c r="F17" s="669">
        <v>662</v>
      </c>
      <c r="G17" s="661">
        <f t="shared" ref="G17:G19" si="6">SUM(D17-F17)/F17</f>
        <v>0.0740181268882175</v>
      </c>
    </row>
    <row r="18" ht="18.95" customHeight="1" spans="1:7">
      <c r="A18" s="654" t="s">
        <v>24</v>
      </c>
      <c r="B18" s="669">
        <v>190</v>
      </c>
      <c r="C18" s="669">
        <v>370</v>
      </c>
      <c r="D18" s="669">
        <v>369</v>
      </c>
      <c r="E18" s="661">
        <f t="shared" si="5"/>
        <v>0.997297297297297</v>
      </c>
      <c r="F18" s="669">
        <v>178</v>
      </c>
      <c r="G18" s="661">
        <f t="shared" si="6"/>
        <v>1.07303370786517</v>
      </c>
    </row>
    <row r="19" ht="18.95" customHeight="1" spans="1:7">
      <c r="A19" s="654" t="s">
        <v>25</v>
      </c>
      <c r="B19" s="669">
        <v>700</v>
      </c>
      <c r="C19" s="669">
        <v>830</v>
      </c>
      <c r="D19" s="669">
        <v>826</v>
      </c>
      <c r="E19" s="661">
        <f t="shared" si="5"/>
        <v>0.995180722891566</v>
      </c>
      <c r="F19" s="669">
        <v>788</v>
      </c>
      <c r="G19" s="661">
        <f t="shared" si="6"/>
        <v>0.0482233502538071</v>
      </c>
    </row>
    <row r="20" ht="18.95" customHeight="1" spans="1:7">
      <c r="A20" s="654" t="s">
        <v>26</v>
      </c>
      <c r="B20" s="669"/>
      <c r="C20" s="669"/>
      <c r="D20" s="669"/>
      <c r="E20" s="661"/>
      <c r="F20" s="669"/>
      <c r="G20" s="661"/>
    </row>
    <row r="21" ht="18.95" customHeight="1" spans="1:7">
      <c r="A21" s="654" t="s">
        <v>27</v>
      </c>
      <c r="B21" s="669">
        <v>80</v>
      </c>
      <c r="C21" s="669">
        <v>60</v>
      </c>
      <c r="D21" s="669">
        <v>61</v>
      </c>
      <c r="E21" s="661">
        <f t="shared" ref="E21:E27" si="7">D21/C21</f>
        <v>1.01666666666667</v>
      </c>
      <c r="F21" s="669">
        <v>75</v>
      </c>
      <c r="G21" s="661">
        <f t="shared" ref="G21:G27" si="8">SUM(D21-F21)/F21</f>
        <v>-0.186666666666667</v>
      </c>
    </row>
    <row r="22" ht="18.95" customHeight="1" spans="1:7">
      <c r="A22" s="654" t="s">
        <v>28</v>
      </c>
      <c r="B22" s="669"/>
      <c r="C22" s="669"/>
      <c r="D22" s="669"/>
      <c r="E22" s="661"/>
      <c r="F22" s="669"/>
      <c r="G22" s="661"/>
    </row>
    <row r="23" s="647" customFormat="1" ht="24.75" customHeight="1" spans="1:7">
      <c r="A23" s="115" t="s">
        <v>29</v>
      </c>
      <c r="B23" s="668">
        <f>SUM(B24:B30)</f>
        <v>15800</v>
      </c>
      <c r="C23" s="668">
        <f t="shared" ref="B23:F23" si="9">SUM(C24:C30)</f>
        <v>16800</v>
      </c>
      <c r="D23" s="668">
        <f t="shared" si="9"/>
        <v>16957</v>
      </c>
      <c r="E23" s="659">
        <f t="shared" si="7"/>
        <v>1.00934523809524</v>
      </c>
      <c r="F23" s="671">
        <f t="shared" si="9"/>
        <v>18363</v>
      </c>
      <c r="G23" s="659">
        <f t="shared" si="8"/>
        <v>-0.0765670097478626</v>
      </c>
    </row>
    <row r="24" ht="24" customHeight="1" spans="1:7">
      <c r="A24" s="654" t="s">
        <v>30</v>
      </c>
      <c r="B24" s="669">
        <v>1000</v>
      </c>
      <c r="C24" s="669">
        <v>1250</v>
      </c>
      <c r="D24" s="669">
        <v>1258</v>
      </c>
      <c r="E24" s="661">
        <f t="shared" si="7"/>
        <v>1.0064</v>
      </c>
      <c r="F24" s="669">
        <v>1098</v>
      </c>
      <c r="G24" s="661">
        <f t="shared" si="8"/>
        <v>0.145719489981785</v>
      </c>
    </row>
    <row r="25" ht="24.75" customHeight="1" spans="1:7">
      <c r="A25" s="654" t="s">
        <v>31</v>
      </c>
      <c r="B25" s="669">
        <v>350</v>
      </c>
      <c r="C25" s="669">
        <v>170</v>
      </c>
      <c r="D25" s="669">
        <v>174</v>
      </c>
      <c r="E25" s="661">
        <f t="shared" si="7"/>
        <v>1.02352941176471</v>
      </c>
      <c r="F25" s="669">
        <v>483</v>
      </c>
      <c r="G25" s="661">
        <f t="shared" si="8"/>
        <v>-0.639751552795031</v>
      </c>
    </row>
    <row r="26" ht="24.75" customHeight="1" spans="1:7">
      <c r="A26" s="654" t="s">
        <v>32</v>
      </c>
      <c r="B26" s="669">
        <v>1500</v>
      </c>
      <c r="C26" s="669">
        <v>380</v>
      </c>
      <c r="D26" s="669">
        <v>386</v>
      </c>
      <c r="E26" s="661">
        <f t="shared" si="7"/>
        <v>1.01578947368421</v>
      </c>
      <c r="F26" s="669">
        <v>1834</v>
      </c>
      <c r="G26" s="661">
        <f t="shared" si="8"/>
        <v>-0.789531079607416</v>
      </c>
    </row>
    <row r="27" ht="24.75" customHeight="1" spans="1:7">
      <c r="A27" s="654" t="s">
        <v>33</v>
      </c>
      <c r="B27" s="669">
        <v>11800</v>
      </c>
      <c r="C27" s="669">
        <v>14200</v>
      </c>
      <c r="D27" s="669">
        <v>14342</v>
      </c>
      <c r="E27" s="661">
        <f t="shared" si="7"/>
        <v>1.01</v>
      </c>
      <c r="F27" s="669">
        <v>13549</v>
      </c>
      <c r="G27" s="661">
        <f t="shared" si="8"/>
        <v>0.0585283046719315</v>
      </c>
    </row>
    <row r="28" ht="24.75" customHeight="1" spans="1:7">
      <c r="A28" s="654" t="s">
        <v>34</v>
      </c>
      <c r="B28" s="669"/>
      <c r="C28" s="669"/>
      <c r="D28" s="669"/>
      <c r="E28" s="661"/>
      <c r="F28" s="669"/>
      <c r="G28" s="661"/>
    </row>
    <row r="29" ht="24.75" customHeight="1" spans="1:7">
      <c r="A29" s="654" t="s">
        <v>35</v>
      </c>
      <c r="B29" s="669">
        <v>150</v>
      </c>
      <c r="C29" s="669">
        <v>50</v>
      </c>
      <c r="D29" s="669">
        <v>50</v>
      </c>
      <c r="E29" s="661"/>
      <c r="F29" s="669"/>
      <c r="G29" s="661"/>
    </row>
    <row r="30" ht="24.75" customHeight="1" spans="1:7">
      <c r="A30" s="654" t="s">
        <v>36</v>
      </c>
      <c r="B30" s="669">
        <v>1000</v>
      </c>
      <c r="C30" s="669">
        <v>750</v>
      </c>
      <c r="D30" s="669">
        <v>747</v>
      </c>
      <c r="E30" s="661">
        <f>D30/C30</f>
        <v>0.996</v>
      </c>
      <c r="F30" s="669">
        <v>1399</v>
      </c>
      <c r="G30" s="661">
        <f t="shared" ref="G29:G31" si="10">SUM(D30-F30)/F30</f>
        <v>-0.466047176554682</v>
      </c>
    </row>
    <row r="31" s="647" customFormat="1" ht="24.75" customHeight="1" spans="1:7">
      <c r="A31" s="542" t="s">
        <v>37</v>
      </c>
      <c r="B31" s="668">
        <f>B23+B5</f>
        <v>28500</v>
      </c>
      <c r="C31" s="668">
        <f t="shared" ref="B31:F31" si="11">C23+C5</f>
        <v>28500</v>
      </c>
      <c r="D31" s="668">
        <f t="shared" si="11"/>
        <v>28533</v>
      </c>
      <c r="E31" s="659">
        <f>D31/C31</f>
        <v>1.00115789473684</v>
      </c>
      <c r="F31" s="671">
        <f t="shared" si="11"/>
        <v>27065</v>
      </c>
      <c r="G31" s="659">
        <f t="shared" si="10"/>
        <v>0.0542397930907076</v>
      </c>
    </row>
    <row r="44" spans="1:1">
      <c r="A44" s="229" t="s">
        <v>38</v>
      </c>
    </row>
  </sheetData>
  <mergeCells count="2">
    <mergeCell ref="A2:G2"/>
    <mergeCell ref="E3:G3"/>
  </mergeCells>
  <pageMargins left="0.707638888888889" right="0.707638888888889" top="0.747916666666667" bottom="0.747916666666667" header="0.313888888888889" footer="0.313888888888889"/>
  <pageSetup paperSize="9" orientation="portrait" horizontalDpi="600" verticalDpi="600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7"/>
  <sheetViews>
    <sheetView workbookViewId="0">
      <selection activeCell="B26" sqref="B26"/>
    </sheetView>
  </sheetViews>
  <sheetFormatPr defaultColWidth="9" defaultRowHeight="14.25" outlineLevelCol="1"/>
  <cols>
    <col min="1" max="1" width="56.75" style="229" customWidth="1"/>
    <col min="2" max="2" width="29.8833333333333" style="229" customWidth="1"/>
    <col min="3" max="16384" width="9" style="360"/>
  </cols>
  <sheetData>
    <row r="1" s="469" customFormat="1" ht="15" customHeight="1" spans="1:1">
      <c r="A1" s="500" t="s">
        <v>1608</v>
      </c>
    </row>
    <row r="2" ht="20.25" spans="1:2">
      <c r="A2" s="232" t="s">
        <v>1609</v>
      </c>
      <c r="B2" s="232"/>
    </row>
    <row r="3" ht="20.25" spans="1:2">
      <c r="A3" s="506" t="s">
        <v>1610</v>
      </c>
      <c r="B3" s="507"/>
    </row>
    <row r="4" spans="1:2">
      <c r="A4" s="5"/>
      <c r="B4" s="31" t="s">
        <v>1088</v>
      </c>
    </row>
    <row r="5" ht="13.5" spans="1:2">
      <c r="A5" s="120" t="s">
        <v>1091</v>
      </c>
      <c r="B5" s="120" t="s">
        <v>1090</v>
      </c>
    </row>
    <row r="6" spans="1:2">
      <c r="A6" s="120" t="s">
        <v>1094</v>
      </c>
      <c r="B6" s="355">
        <f>SUM(B7:B27)</f>
        <v>1150</v>
      </c>
    </row>
    <row r="7" spans="1:2">
      <c r="A7" s="391" t="s">
        <v>1611</v>
      </c>
      <c r="B7" s="257"/>
    </row>
    <row r="8" spans="1:2">
      <c r="A8" s="391" t="s">
        <v>1612</v>
      </c>
      <c r="B8" s="257"/>
    </row>
    <row r="9" spans="1:2">
      <c r="A9" s="391" t="s">
        <v>1613</v>
      </c>
      <c r="B9" s="257">
        <v>171</v>
      </c>
    </row>
    <row r="10" spans="1:2">
      <c r="A10" s="391" t="s">
        <v>1614</v>
      </c>
      <c r="B10" s="257"/>
    </row>
    <row r="11" spans="1:2">
      <c r="A11" s="391" t="s">
        <v>1615</v>
      </c>
      <c r="B11" s="257"/>
    </row>
    <row r="12" spans="1:2">
      <c r="A12" s="391" t="s">
        <v>1616</v>
      </c>
      <c r="B12" s="257">
        <v>15</v>
      </c>
    </row>
    <row r="13" spans="1:2">
      <c r="A13" s="391" t="s">
        <v>1617</v>
      </c>
      <c r="B13" s="257"/>
    </row>
    <row r="14" spans="1:2">
      <c r="A14" s="391" t="s">
        <v>1618</v>
      </c>
      <c r="B14" s="257"/>
    </row>
    <row r="15" spans="1:2">
      <c r="A15" s="391" t="s">
        <v>1619</v>
      </c>
      <c r="B15" s="257"/>
    </row>
    <row r="16" spans="1:2">
      <c r="A16" s="391" t="s">
        <v>1620</v>
      </c>
      <c r="B16" s="257"/>
    </row>
    <row r="17" spans="1:2">
      <c r="A17" s="391" t="s">
        <v>1621</v>
      </c>
      <c r="B17" s="257"/>
    </row>
    <row r="18" spans="1:2">
      <c r="A18" s="391" t="s">
        <v>1622</v>
      </c>
      <c r="B18" s="257"/>
    </row>
    <row r="19" spans="1:2">
      <c r="A19" s="391" t="s">
        <v>1623</v>
      </c>
      <c r="B19" s="257">
        <v>733</v>
      </c>
    </row>
    <row r="20" spans="1:2">
      <c r="A20" s="391" t="s">
        <v>1624</v>
      </c>
      <c r="B20" s="257"/>
    </row>
    <row r="21" spans="1:2">
      <c r="A21" s="391" t="s">
        <v>1625</v>
      </c>
      <c r="B21" s="257"/>
    </row>
    <row r="22" spans="1:2">
      <c r="A22" s="391" t="s">
        <v>1626</v>
      </c>
      <c r="B22" s="257"/>
    </row>
    <row r="23" spans="1:2">
      <c r="A23" s="391" t="s">
        <v>1627</v>
      </c>
      <c r="B23" s="257"/>
    </row>
    <row r="24" spans="1:2">
      <c r="A24" s="391" t="s">
        <v>1628</v>
      </c>
      <c r="B24" s="257"/>
    </row>
    <row r="25" spans="1:2">
      <c r="A25" s="391" t="s">
        <v>1629</v>
      </c>
      <c r="B25" s="257"/>
    </row>
    <row r="26" spans="1:2">
      <c r="A26" s="391" t="s">
        <v>1630</v>
      </c>
      <c r="B26" s="257">
        <v>231</v>
      </c>
    </row>
    <row r="27" spans="1:2">
      <c r="A27" s="391" t="s">
        <v>1631</v>
      </c>
      <c r="B27" s="257"/>
    </row>
  </sheetData>
  <mergeCells count="2">
    <mergeCell ref="A2:B2"/>
    <mergeCell ref="A3:B3"/>
  </mergeCells>
  <pageMargins left="0.75" right="0.75" top="1" bottom="1" header="0.5" footer="0.5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workbookViewId="0">
      <selection activeCell="C16" sqref="C16"/>
    </sheetView>
  </sheetViews>
  <sheetFormatPr defaultColWidth="39.25" defaultRowHeight="15" outlineLevelCol="2"/>
  <cols>
    <col min="1" max="1" width="63.1333333333333" style="469" customWidth="1"/>
    <col min="2" max="2" width="32.8833333333333" style="469" customWidth="1"/>
    <col min="3" max="3" width="12.75" style="469" customWidth="1"/>
    <col min="4" max="16384" width="39.25" style="469"/>
  </cols>
  <sheetData>
    <row r="1" customHeight="1" spans="1:1">
      <c r="A1" s="500" t="s">
        <v>1632</v>
      </c>
    </row>
    <row r="2" s="499" customFormat="1" ht="45" customHeight="1" spans="1:2">
      <c r="A2" s="501" t="s">
        <v>1633</v>
      </c>
      <c r="B2" s="501"/>
    </row>
    <row r="3" spans="1:2">
      <c r="A3" s="502"/>
      <c r="B3" s="503" t="s">
        <v>1634</v>
      </c>
    </row>
    <row r="4" ht="30" customHeight="1" spans="1:3">
      <c r="A4" s="221" t="s">
        <v>1180</v>
      </c>
      <c r="B4" s="221" t="s">
        <v>1181</v>
      </c>
      <c r="C4" s="502"/>
    </row>
    <row r="5" ht="18.95" customHeight="1" spans="1:2">
      <c r="A5" s="504" t="s">
        <v>1635</v>
      </c>
      <c r="B5" s="223">
        <f>SUM(B6:B36)</f>
        <v>1150</v>
      </c>
    </row>
    <row r="6" ht="18.95" customHeight="1" spans="1:2">
      <c r="A6" s="505" t="s">
        <v>1636</v>
      </c>
      <c r="B6" s="320">
        <v>171</v>
      </c>
    </row>
    <row r="7" ht="18.95" customHeight="1" spans="1:2">
      <c r="A7" s="505" t="s">
        <v>1637</v>
      </c>
      <c r="B7" s="320">
        <v>15</v>
      </c>
    </row>
    <row r="8" ht="18.95" customHeight="1" spans="1:2">
      <c r="A8" s="505" t="s">
        <v>1638</v>
      </c>
      <c r="B8" s="320">
        <v>733</v>
      </c>
    </row>
    <row r="9" ht="18.95" customHeight="1" spans="1:2">
      <c r="A9" s="505" t="s">
        <v>1639</v>
      </c>
      <c r="B9" s="320">
        <v>231</v>
      </c>
    </row>
    <row r="10" ht="18.95" customHeight="1"/>
    <row r="11" ht="18.95" customHeight="1"/>
    <row r="12" ht="18.95" customHeight="1"/>
    <row r="13" ht="18.95" customHeight="1"/>
    <row r="14" ht="18.95" customHeight="1"/>
    <row r="15" ht="18.95" customHeight="1"/>
    <row r="16" ht="18.95" customHeight="1"/>
    <row r="17" ht="18.95" customHeight="1"/>
    <row r="18" ht="18.95" customHeight="1"/>
    <row r="19" ht="18.95" customHeight="1"/>
    <row r="20" ht="18.95" customHeight="1"/>
    <row r="21" ht="18.95" customHeight="1"/>
    <row r="22" ht="18.95" customHeight="1"/>
    <row r="23" ht="18.95" customHeight="1"/>
    <row r="24" ht="18.95" customHeight="1"/>
    <row r="25" ht="18.95" customHeight="1"/>
    <row r="26" ht="18.95" customHeight="1"/>
    <row r="27" ht="18.95" customHeight="1"/>
    <row r="28" ht="18.95" customHeight="1"/>
    <row r="29" ht="18.95" customHeight="1"/>
    <row r="30" ht="18.95" customHeight="1"/>
    <row r="31" ht="18.95" customHeight="1"/>
    <row r="32" ht="18.95" customHeight="1"/>
    <row r="33" ht="18.95" customHeight="1"/>
    <row r="34" ht="18.95" customHeight="1"/>
    <row r="35" ht="18.95" customHeight="1"/>
    <row r="36" ht="18.95" customHeight="1"/>
  </sheetData>
  <mergeCells count="1">
    <mergeCell ref="A2:B2"/>
  </mergeCells>
  <pageMargins left="0.75" right="0.75" top="1" bottom="1" header="0.5" footer="0.5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D11" sqref="D11"/>
    </sheetView>
  </sheetViews>
  <sheetFormatPr defaultColWidth="9" defaultRowHeight="15" outlineLevelCol="4"/>
  <cols>
    <col min="1" max="1" width="36.3833333333333" style="470" customWidth="1"/>
    <col min="2" max="4" width="10.6333333333333" style="470" customWidth="1"/>
    <col min="5" max="5" width="11.6333333333333" style="470" customWidth="1"/>
    <col min="6" max="16384" width="9" style="360"/>
  </cols>
  <sheetData>
    <row r="1" s="469" customFormat="1" customHeight="1" spans="1:1">
      <c r="A1" s="465" t="s">
        <v>1640</v>
      </c>
    </row>
    <row r="2" ht="20.25" spans="1:5">
      <c r="A2" s="471" t="s">
        <v>1641</v>
      </c>
      <c r="B2" s="471"/>
      <c r="C2" s="471"/>
      <c r="D2" s="471"/>
      <c r="E2" s="471"/>
    </row>
    <row r="3" spans="1:5">
      <c r="A3" s="489"/>
      <c r="B3" s="473"/>
      <c r="C3" s="473"/>
      <c r="D3" s="473"/>
      <c r="E3" s="484" t="s">
        <v>1494</v>
      </c>
    </row>
    <row r="4" ht="27.75" spans="1:5">
      <c r="A4" s="490" t="s">
        <v>1091</v>
      </c>
      <c r="B4" s="302" t="s">
        <v>1642</v>
      </c>
      <c r="C4" s="476" t="s">
        <v>1643</v>
      </c>
      <c r="D4" s="476" t="s">
        <v>42</v>
      </c>
      <c r="E4" s="476" t="s">
        <v>1644</v>
      </c>
    </row>
    <row r="5" ht="14.25" spans="1:5">
      <c r="A5" s="491" t="s">
        <v>1645</v>
      </c>
      <c r="B5" s="184"/>
      <c r="C5" s="492"/>
      <c r="D5" s="492"/>
      <c r="E5" s="492"/>
    </row>
    <row r="6" ht="14.25" spans="1:5">
      <c r="A6" s="493" t="s">
        <v>1646</v>
      </c>
      <c r="B6" s="179"/>
      <c r="C6" s="494"/>
      <c r="D6" s="494"/>
      <c r="E6" s="494"/>
    </row>
    <row r="7" ht="14.25" spans="1:5">
      <c r="A7" s="495" t="s">
        <v>1647</v>
      </c>
      <c r="B7" s="179"/>
      <c r="C7" s="496"/>
      <c r="D7" s="496"/>
      <c r="E7" s="496"/>
    </row>
    <row r="8" ht="14.25" spans="1:5">
      <c r="A8" s="493" t="s">
        <v>1648</v>
      </c>
      <c r="B8" s="179"/>
      <c r="C8" s="492"/>
      <c r="D8" s="492"/>
      <c r="E8" s="492"/>
    </row>
    <row r="9" ht="14.25" spans="1:5">
      <c r="A9" s="493" t="s">
        <v>1649</v>
      </c>
      <c r="B9" s="179"/>
      <c r="C9" s="492"/>
      <c r="D9" s="492"/>
      <c r="E9" s="492"/>
    </row>
    <row r="10" ht="14.25" spans="1:5">
      <c r="A10" s="491" t="s">
        <v>1650</v>
      </c>
      <c r="B10" s="184"/>
      <c r="C10" s="492"/>
      <c r="D10" s="492"/>
      <c r="E10" s="492"/>
    </row>
    <row r="11" ht="14.25" spans="1:5">
      <c r="A11" s="493" t="s">
        <v>1651</v>
      </c>
      <c r="B11" s="179"/>
      <c r="C11" s="492"/>
      <c r="D11" s="492"/>
      <c r="E11" s="492"/>
    </row>
    <row r="12" ht="14.25" spans="1:5">
      <c r="A12" s="493" t="s">
        <v>1652</v>
      </c>
      <c r="B12" s="179"/>
      <c r="C12" s="492"/>
      <c r="D12" s="492"/>
      <c r="E12" s="492"/>
    </row>
    <row r="13" ht="27.75" spans="1:5">
      <c r="A13" s="493" t="s">
        <v>1653</v>
      </c>
      <c r="B13" s="179"/>
      <c r="C13" s="492"/>
      <c r="D13" s="492"/>
      <c r="E13" s="492"/>
    </row>
    <row r="14" ht="14.25" spans="1:5">
      <c r="A14" s="491" t="s">
        <v>1654</v>
      </c>
      <c r="B14" s="184"/>
      <c r="C14" s="492"/>
      <c r="D14" s="492"/>
      <c r="E14" s="492"/>
    </row>
    <row r="15" ht="14.25" spans="1:5">
      <c r="A15" s="493" t="s">
        <v>1655</v>
      </c>
      <c r="B15" s="179"/>
      <c r="C15" s="492"/>
      <c r="D15" s="492"/>
      <c r="E15" s="492"/>
    </row>
    <row r="16" ht="14.25" spans="1:5">
      <c r="A16" s="493" t="s">
        <v>1656</v>
      </c>
      <c r="B16" s="179"/>
      <c r="C16" s="492"/>
      <c r="D16" s="492"/>
      <c r="E16" s="492"/>
    </row>
    <row r="17" ht="14.25" spans="1:5">
      <c r="A17" s="491" t="s">
        <v>1657</v>
      </c>
      <c r="B17" s="184"/>
      <c r="C17" s="492"/>
      <c r="D17" s="492"/>
      <c r="E17" s="492"/>
    </row>
    <row r="18" ht="14.25" spans="1:5">
      <c r="A18" s="493" t="s">
        <v>1658</v>
      </c>
      <c r="B18" s="184"/>
      <c r="C18" s="492"/>
      <c r="D18" s="492"/>
      <c r="E18" s="492"/>
    </row>
    <row r="19" ht="14.25" spans="1:5">
      <c r="A19" s="493" t="s">
        <v>1659</v>
      </c>
      <c r="B19" s="179"/>
      <c r="C19" s="492"/>
      <c r="D19" s="492"/>
      <c r="E19" s="492"/>
    </row>
    <row r="20" ht="14.25" spans="1:5">
      <c r="A20" s="491" t="s">
        <v>1660</v>
      </c>
      <c r="B20" s="184"/>
      <c r="C20" s="492"/>
      <c r="D20" s="492"/>
      <c r="E20" s="492"/>
    </row>
    <row r="21" ht="14.25" spans="1:5">
      <c r="A21" s="493" t="s">
        <v>1661</v>
      </c>
      <c r="B21" s="179"/>
      <c r="C21" s="492"/>
      <c r="D21" s="492"/>
      <c r="E21" s="492"/>
    </row>
    <row r="22" ht="14.25" spans="1:5">
      <c r="A22" s="497" t="s">
        <v>1662</v>
      </c>
      <c r="B22" s="184"/>
      <c r="C22" s="212"/>
      <c r="D22" s="498"/>
      <c r="E22" s="498"/>
    </row>
    <row r="23" ht="13.5" spans="1:1">
      <c r="A23" s="443" t="s">
        <v>1663</v>
      </c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L18" sqref="L18"/>
    </sheetView>
  </sheetViews>
  <sheetFormatPr defaultColWidth="9" defaultRowHeight="15" outlineLevelCol="4"/>
  <cols>
    <col min="1" max="1" width="38.5" style="470" customWidth="1"/>
    <col min="2" max="4" width="9.63333333333333" style="470" customWidth="1"/>
    <col min="5" max="5" width="13.6333333333333" style="470" customWidth="1"/>
    <col min="6" max="16384" width="9" style="360"/>
  </cols>
  <sheetData>
    <row r="1" s="469" customFormat="1" customHeight="1" spans="1:1">
      <c r="A1" s="465" t="s">
        <v>1664</v>
      </c>
    </row>
    <row r="2" ht="20.25" spans="1:5">
      <c r="A2" s="471" t="s">
        <v>1665</v>
      </c>
      <c r="B2" s="471"/>
      <c r="C2" s="471"/>
      <c r="D2" s="471"/>
      <c r="E2" s="471"/>
    </row>
    <row r="3" spans="1:5">
      <c r="A3" s="472"/>
      <c r="B3" s="473"/>
      <c r="C3" s="473"/>
      <c r="D3" s="473"/>
      <c r="E3" s="484" t="s">
        <v>1494</v>
      </c>
    </row>
    <row r="4" ht="27" spans="1:5">
      <c r="A4" s="474" t="s">
        <v>1089</v>
      </c>
      <c r="B4" s="475" t="s">
        <v>1602</v>
      </c>
      <c r="C4" s="476" t="s">
        <v>1666</v>
      </c>
      <c r="D4" s="475" t="s">
        <v>42</v>
      </c>
      <c r="E4" s="475" t="s">
        <v>1667</v>
      </c>
    </row>
    <row r="5" ht="14.25" spans="1:5">
      <c r="A5" s="477" t="s">
        <v>1668</v>
      </c>
      <c r="B5" s="478"/>
      <c r="C5" s="198">
        <v>201</v>
      </c>
      <c r="D5" s="198">
        <f>SUM(D6:D11)</f>
        <v>201</v>
      </c>
      <c r="E5" s="198">
        <f>D5/C5*100</f>
        <v>100</v>
      </c>
    </row>
    <row r="6" ht="14.25" spans="1:5">
      <c r="A6" s="458" t="s">
        <v>1669</v>
      </c>
      <c r="B6" s="479"/>
      <c r="C6" s="459"/>
      <c r="D6" s="201"/>
      <c r="E6" s="486"/>
    </row>
    <row r="7" ht="14.25" spans="1:5">
      <c r="A7" s="458" t="s">
        <v>1670</v>
      </c>
      <c r="B7" s="479"/>
      <c r="C7" s="459"/>
      <c r="D7" s="459"/>
      <c r="E7" s="486"/>
    </row>
    <row r="8" ht="14.25" spans="1:5">
      <c r="A8" s="458" t="s">
        <v>1671</v>
      </c>
      <c r="B8" s="479"/>
      <c r="C8" s="201">
        <v>201</v>
      </c>
      <c r="D8" s="480">
        <v>201</v>
      </c>
      <c r="E8" s="201">
        <f>D8/C8*100</f>
        <v>100</v>
      </c>
    </row>
    <row r="9" ht="14.25" spans="1:5">
      <c r="A9" s="458" t="s">
        <v>1672</v>
      </c>
      <c r="B9" s="479"/>
      <c r="C9" s="201"/>
      <c r="D9" s="201"/>
      <c r="E9" s="487"/>
    </row>
    <row r="10" ht="14.25" spans="1:5">
      <c r="A10" s="458" t="s">
        <v>1673</v>
      </c>
      <c r="B10" s="479"/>
      <c r="C10" s="201"/>
      <c r="D10" s="201"/>
      <c r="E10" s="487"/>
    </row>
    <row r="11" ht="14.25" spans="1:5">
      <c r="A11" s="458" t="s">
        <v>1674</v>
      </c>
      <c r="B11" s="479"/>
      <c r="C11" s="201"/>
      <c r="D11" s="201"/>
      <c r="E11" s="487"/>
    </row>
    <row r="12" ht="14.25" spans="1:5">
      <c r="A12" s="477" t="s">
        <v>1675</v>
      </c>
      <c r="B12" s="479"/>
      <c r="C12" s="201"/>
      <c r="D12" s="201"/>
      <c r="E12" s="487"/>
    </row>
    <row r="13" ht="14.25" spans="1:5">
      <c r="A13" s="458" t="s">
        <v>1676</v>
      </c>
      <c r="B13" s="479"/>
      <c r="C13" s="201"/>
      <c r="D13" s="201"/>
      <c r="E13" s="487"/>
    </row>
    <row r="14" ht="14.25" spans="1:5">
      <c r="A14" s="458" t="s">
        <v>1677</v>
      </c>
      <c r="B14" s="479"/>
      <c r="C14" s="201"/>
      <c r="D14" s="201"/>
      <c r="E14" s="487"/>
    </row>
    <row r="15" ht="14.25" spans="1:5">
      <c r="A15" s="458" t="s">
        <v>1678</v>
      </c>
      <c r="B15" s="479"/>
      <c r="C15" s="201"/>
      <c r="D15" s="201"/>
      <c r="E15" s="487"/>
    </row>
    <row r="16" ht="14.25" spans="1:5">
      <c r="A16" s="458" t="s">
        <v>1679</v>
      </c>
      <c r="B16" s="479"/>
      <c r="C16" s="481"/>
      <c r="D16" s="481"/>
      <c r="E16" s="488"/>
    </row>
    <row r="17" ht="14.25" spans="1:5">
      <c r="A17" s="458" t="s">
        <v>1680</v>
      </c>
      <c r="B17" s="479"/>
      <c r="C17" s="481"/>
      <c r="D17" s="481"/>
      <c r="E17" s="488"/>
    </row>
    <row r="18" ht="14.25" spans="1:5">
      <c r="A18" s="458" t="s">
        <v>1681</v>
      </c>
      <c r="B18" s="479"/>
      <c r="C18" s="481"/>
      <c r="D18" s="481"/>
      <c r="E18" s="488"/>
    </row>
    <row r="19" ht="14.25" spans="1:5">
      <c r="A19" s="458" t="s">
        <v>1682</v>
      </c>
      <c r="B19" s="479"/>
      <c r="C19" s="481"/>
      <c r="D19" s="481"/>
      <c r="E19" s="488"/>
    </row>
    <row r="20" ht="14.25" spans="1:5">
      <c r="A20" s="477" t="s">
        <v>1683</v>
      </c>
      <c r="B20" s="479"/>
      <c r="C20" s="481"/>
      <c r="D20" s="481"/>
      <c r="E20" s="488"/>
    </row>
    <row r="21" ht="14.25" spans="1:5">
      <c r="A21" s="458" t="s">
        <v>1684</v>
      </c>
      <c r="B21" s="479"/>
      <c r="C21" s="481"/>
      <c r="D21" s="481"/>
      <c r="E21" s="488"/>
    </row>
    <row r="22" ht="14.25" spans="1:5">
      <c r="A22" s="477" t="s">
        <v>1685</v>
      </c>
      <c r="B22" s="479"/>
      <c r="C22" s="481"/>
      <c r="D22" s="481"/>
      <c r="E22" s="488"/>
    </row>
    <row r="23" ht="14.25" spans="1:5">
      <c r="A23" s="482" t="s">
        <v>1686</v>
      </c>
      <c r="B23" s="478"/>
      <c r="C23" s="481"/>
      <c r="D23" s="481"/>
      <c r="E23" s="488"/>
    </row>
    <row r="24" ht="14.25" spans="1:5">
      <c r="A24" s="477" t="s">
        <v>1687</v>
      </c>
      <c r="B24" s="479"/>
      <c r="C24" s="481"/>
      <c r="D24" s="481"/>
      <c r="E24" s="488"/>
    </row>
    <row r="25" ht="14.25" spans="1:5">
      <c r="A25" s="458" t="s">
        <v>1688</v>
      </c>
      <c r="B25" s="479"/>
      <c r="C25" s="481"/>
      <c r="D25" s="481"/>
      <c r="E25" s="488"/>
    </row>
    <row r="26" ht="14.25" spans="1:5">
      <c r="A26" s="483" t="s">
        <v>1689</v>
      </c>
      <c r="B26" s="478"/>
      <c r="C26" s="478">
        <v>201</v>
      </c>
      <c r="D26" s="478">
        <f>D5+D12+D20+D22+D24</f>
        <v>201</v>
      </c>
      <c r="E26" s="198">
        <f>D26/C26*100</f>
        <v>100</v>
      </c>
    </row>
    <row r="27" ht="14.25" spans="1:1">
      <c r="A27" s="443"/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N10" sqref="N10"/>
    </sheetView>
  </sheetViews>
  <sheetFormatPr defaultColWidth="9" defaultRowHeight="14.25" outlineLevelCol="3"/>
  <cols>
    <col min="1" max="1" width="32.6333333333333" style="463" customWidth="1"/>
    <col min="2" max="2" width="11.6333333333333" style="464" customWidth="1"/>
    <col min="3" max="3" width="32.6333333333333" style="463" customWidth="1"/>
    <col min="4" max="4" width="11.6333333333333" style="464" customWidth="1"/>
    <col min="5" max="16384" width="9" style="360"/>
  </cols>
  <sheetData>
    <row r="1" ht="15" customHeight="1" spans="1:1">
      <c r="A1" s="465" t="s">
        <v>1690</v>
      </c>
    </row>
    <row r="2" ht="20.25" spans="1:4">
      <c r="A2" s="365" t="s">
        <v>1691</v>
      </c>
      <c r="B2" s="366"/>
      <c r="C2" s="366"/>
      <c r="D2" s="366"/>
    </row>
    <row r="3" spans="1:4">
      <c r="A3" s="362"/>
      <c r="B3" s="466"/>
      <c r="C3" s="362"/>
      <c r="D3" s="467" t="s">
        <v>1580</v>
      </c>
    </row>
    <row r="4" ht="13.5" spans="1:4">
      <c r="A4" s="368" t="s">
        <v>1091</v>
      </c>
      <c r="B4" s="368" t="s">
        <v>1090</v>
      </c>
      <c r="C4" s="368" t="s">
        <v>1091</v>
      </c>
      <c r="D4" s="368" t="s">
        <v>1090</v>
      </c>
    </row>
    <row r="5" spans="1:4">
      <c r="A5" s="377" t="s">
        <v>1692</v>
      </c>
      <c r="B5" s="99"/>
      <c r="C5" s="377" t="s">
        <v>1693</v>
      </c>
      <c r="D5" s="26">
        <v>201</v>
      </c>
    </row>
    <row r="6" spans="1:4">
      <c r="A6" s="373" t="s">
        <v>1694</v>
      </c>
      <c r="B6" s="26">
        <v>201</v>
      </c>
      <c r="C6" s="373" t="s">
        <v>1695</v>
      </c>
      <c r="D6" s="244"/>
    </row>
    <row r="7" spans="1:4">
      <c r="A7" s="373" t="s">
        <v>1696</v>
      </c>
      <c r="B7" s="99"/>
      <c r="C7" s="377" t="s">
        <v>1697</v>
      </c>
      <c r="D7" s="244"/>
    </row>
    <row r="8" spans="1:4">
      <c r="A8" s="373" t="s">
        <v>1698</v>
      </c>
      <c r="B8" s="26"/>
      <c r="C8" s="377" t="s">
        <v>1699</v>
      </c>
      <c r="D8" s="23"/>
    </row>
    <row r="9" spans="1:4">
      <c r="A9" s="468" t="s">
        <v>1700</v>
      </c>
      <c r="B9" s="23">
        <f>SUM(B5:B8)</f>
        <v>201</v>
      </c>
      <c r="C9" s="468" t="s">
        <v>1701</v>
      </c>
      <c r="D9" s="23">
        <f>SUM(D5:D8)</f>
        <v>201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B17" sqref="B17"/>
    </sheetView>
  </sheetViews>
  <sheetFormatPr defaultColWidth="9" defaultRowHeight="15" outlineLevelCol="4"/>
  <cols>
    <col min="1" max="1" width="36.3833333333333" style="470" customWidth="1"/>
    <col min="2" max="4" width="10.6333333333333" style="470" customWidth="1"/>
    <col min="5" max="5" width="20.775" style="470" customWidth="1"/>
    <col min="6" max="16384" width="9" style="360"/>
  </cols>
  <sheetData>
    <row r="1" s="469" customFormat="1" customHeight="1" spans="1:1">
      <c r="A1" s="465" t="s">
        <v>1702</v>
      </c>
    </row>
    <row r="2" ht="20.25" spans="1:5">
      <c r="A2" s="471" t="s">
        <v>1703</v>
      </c>
      <c r="B2" s="471"/>
      <c r="C2" s="471"/>
      <c r="D2" s="471"/>
      <c r="E2" s="471"/>
    </row>
    <row r="3" spans="1:5">
      <c r="A3" s="489"/>
      <c r="B3" s="473"/>
      <c r="C3" s="473"/>
      <c r="D3" s="473"/>
      <c r="E3" s="484" t="s">
        <v>1494</v>
      </c>
    </row>
    <row r="4" ht="27.75" spans="1:5">
      <c r="A4" s="490" t="s">
        <v>1091</v>
      </c>
      <c r="B4" s="302" t="s">
        <v>1642</v>
      </c>
      <c r="C4" s="476" t="s">
        <v>1643</v>
      </c>
      <c r="D4" s="476" t="s">
        <v>42</v>
      </c>
      <c r="E4" s="476" t="s">
        <v>1644</v>
      </c>
    </row>
    <row r="5" ht="14.25" spans="1:5">
      <c r="A5" s="491" t="s">
        <v>1645</v>
      </c>
      <c r="B5" s="184"/>
      <c r="C5" s="492"/>
      <c r="D5" s="492"/>
      <c r="E5" s="492"/>
    </row>
    <row r="6" ht="14.25" spans="1:5">
      <c r="A6" s="493" t="s">
        <v>1646</v>
      </c>
      <c r="B6" s="179"/>
      <c r="C6" s="494"/>
      <c r="D6" s="494"/>
      <c r="E6" s="494"/>
    </row>
    <row r="7" ht="14.25" spans="1:5">
      <c r="A7" s="495" t="s">
        <v>1647</v>
      </c>
      <c r="B7" s="179"/>
      <c r="C7" s="496"/>
      <c r="D7" s="496"/>
      <c r="E7" s="496"/>
    </row>
    <row r="8" ht="14.25" spans="1:5">
      <c r="A8" s="493" t="s">
        <v>1648</v>
      </c>
      <c r="B8" s="179"/>
      <c r="C8" s="492"/>
      <c r="D8" s="492"/>
      <c r="E8" s="492"/>
    </row>
    <row r="9" ht="14.25" spans="1:5">
      <c r="A9" s="493" t="s">
        <v>1649</v>
      </c>
      <c r="B9" s="179"/>
      <c r="C9" s="492"/>
      <c r="D9" s="492"/>
      <c r="E9" s="492"/>
    </row>
    <row r="10" ht="14.25" spans="1:5">
      <c r="A10" s="491" t="s">
        <v>1650</v>
      </c>
      <c r="B10" s="184"/>
      <c r="C10" s="492"/>
      <c r="D10" s="492"/>
      <c r="E10" s="492"/>
    </row>
    <row r="11" ht="14.25" spans="1:5">
      <c r="A11" s="493" t="s">
        <v>1651</v>
      </c>
      <c r="B11" s="179"/>
      <c r="C11" s="492"/>
      <c r="D11" s="492"/>
      <c r="E11" s="492"/>
    </row>
    <row r="12" ht="14.25" spans="1:5">
      <c r="A12" s="493" t="s">
        <v>1652</v>
      </c>
      <c r="B12" s="179"/>
      <c r="C12" s="492"/>
      <c r="D12" s="492"/>
      <c r="E12" s="492"/>
    </row>
    <row r="13" ht="27.75" spans="1:5">
      <c r="A13" s="493" t="s">
        <v>1653</v>
      </c>
      <c r="B13" s="179"/>
      <c r="C13" s="492"/>
      <c r="D13" s="492"/>
      <c r="E13" s="492"/>
    </row>
    <row r="14" ht="14.25" spans="1:5">
      <c r="A14" s="491" t="s">
        <v>1654</v>
      </c>
      <c r="B14" s="184"/>
      <c r="C14" s="492"/>
      <c r="D14" s="492"/>
      <c r="E14" s="492"/>
    </row>
    <row r="15" ht="14.25" spans="1:5">
      <c r="A15" s="493" t="s">
        <v>1655</v>
      </c>
      <c r="B15" s="179"/>
      <c r="C15" s="492"/>
      <c r="D15" s="492"/>
      <c r="E15" s="492"/>
    </row>
    <row r="16" ht="14.25" spans="1:5">
      <c r="A16" s="493" t="s">
        <v>1656</v>
      </c>
      <c r="B16" s="179"/>
      <c r="C16" s="492"/>
      <c r="D16" s="492"/>
      <c r="E16" s="492"/>
    </row>
    <row r="17" ht="14.25" spans="1:5">
      <c r="A17" s="491" t="s">
        <v>1657</v>
      </c>
      <c r="B17" s="184"/>
      <c r="C17" s="492"/>
      <c r="D17" s="492"/>
      <c r="E17" s="492"/>
    </row>
    <row r="18" ht="14.25" spans="1:5">
      <c r="A18" s="493" t="s">
        <v>1658</v>
      </c>
      <c r="B18" s="184"/>
      <c r="C18" s="492"/>
      <c r="D18" s="492"/>
      <c r="E18" s="492"/>
    </row>
    <row r="19" ht="14.25" spans="1:5">
      <c r="A19" s="493" t="s">
        <v>1659</v>
      </c>
      <c r="B19" s="179"/>
      <c r="C19" s="492"/>
      <c r="D19" s="492"/>
      <c r="E19" s="492"/>
    </row>
    <row r="20" ht="14.25" spans="1:5">
      <c r="A20" s="491" t="s">
        <v>1660</v>
      </c>
      <c r="B20" s="184"/>
      <c r="C20" s="492"/>
      <c r="D20" s="492"/>
      <c r="E20" s="492"/>
    </row>
    <row r="21" ht="14.25" spans="1:5">
      <c r="A21" s="493" t="s">
        <v>1661</v>
      </c>
      <c r="B21" s="179"/>
      <c r="C21" s="492"/>
      <c r="D21" s="492"/>
      <c r="E21" s="492"/>
    </row>
    <row r="22" ht="14.25" spans="1:5">
      <c r="A22" s="497" t="s">
        <v>1662</v>
      </c>
      <c r="B22" s="184"/>
      <c r="C22" s="212"/>
      <c r="D22" s="498"/>
      <c r="E22" s="498"/>
    </row>
    <row r="23" ht="13.5" spans="1:1">
      <c r="A23" s="443" t="s">
        <v>1663</v>
      </c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I19" sqref="I19"/>
    </sheetView>
  </sheetViews>
  <sheetFormatPr defaultColWidth="9" defaultRowHeight="15" outlineLevelCol="4"/>
  <cols>
    <col min="1" max="1" width="38.5" style="470" customWidth="1"/>
    <col min="2" max="4" width="9.63333333333333" style="470" customWidth="1"/>
    <col min="5" max="5" width="13.6333333333333" style="470" customWidth="1"/>
    <col min="6" max="16384" width="9" style="360"/>
  </cols>
  <sheetData>
    <row r="1" s="469" customFormat="1" customHeight="1" spans="1:1">
      <c r="A1" s="465" t="s">
        <v>1664</v>
      </c>
    </row>
    <row r="2" ht="20.25" spans="1:5">
      <c r="A2" s="471" t="s">
        <v>1665</v>
      </c>
      <c r="B2" s="471"/>
      <c r="C2" s="471"/>
      <c r="D2" s="471"/>
      <c r="E2" s="471"/>
    </row>
    <row r="3" spans="1:5">
      <c r="A3" s="472"/>
      <c r="B3" s="473"/>
      <c r="C3" s="473"/>
      <c r="D3" s="473"/>
      <c r="E3" s="484" t="s">
        <v>1494</v>
      </c>
    </row>
    <row r="4" ht="27" spans="1:5">
      <c r="A4" s="474" t="s">
        <v>1089</v>
      </c>
      <c r="B4" s="475" t="s">
        <v>1602</v>
      </c>
      <c r="C4" s="476" t="s">
        <v>1666</v>
      </c>
      <c r="D4" s="475" t="s">
        <v>42</v>
      </c>
      <c r="E4" s="475" t="s">
        <v>1667</v>
      </c>
    </row>
    <row r="5" ht="14.25" spans="1:5">
      <c r="A5" s="477" t="s">
        <v>1668</v>
      </c>
      <c r="B5" s="478"/>
      <c r="C5" s="198">
        <f>SUM(C6:C11)</f>
        <v>201</v>
      </c>
      <c r="D5" s="198">
        <f>SUM(D6:D11)</f>
        <v>201</v>
      </c>
      <c r="E5" s="485">
        <f>D5/C5*100</f>
        <v>100</v>
      </c>
    </row>
    <row r="6" ht="14.25" spans="1:5">
      <c r="A6" s="458" t="s">
        <v>1669</v>
      </c>
      <c r="B6" s="479"/>
      <c r="C6" s="459"/>
      <c r="D6" s="201"/>
      <c r="E6" s="486"/>
    </row>
    <row r="7" ht="14.25" spans="1:5">
      <c r="A7" s="458" t="s">
        <v>1670</v>
      </c>
      <c r="B7" s="479"/>
      <c r="C7" s="459"/>
      <c r="D7" s="459"/>
      <c r="E7" s="486"/>
    </row>
    <row r="8" ht="14.25" spans="1:5">
      <c r="A8" s="458" t="s">
        <v>1671</v>
      </c>
      <c r="B8" s="479"/>
      <c r="C8" s="201">
        <v>201</v>
      </c>
      <c r="D8" s="480">
        <v>201</v>
      </c>
      <c r="E8" s="487">
        <f>D8/C8*100</f>
        <v>100</v>
      </c>
    </row>
    <row r="9" ht="14.25" spans="1:5">
      <c r="A9" s="458" t="s">
        <v>1672</v>
      </c>
      <c r="B9" s="479"/>
      <c r="C9" s="201"/>
      <c r="D9" s="201"/>
      <c r="E9" s="487"/>
    </row>
    <row r="10" ht="14.25" spans="1:5">
      <c r="A10" s="458" t="s">
        <v>1673</v>
      </c>
      <c r="B10" s="479"/>
      <c r="C10" s="201"/>
      <c r="D10" s="201"/>
      <c r="E10" s="487"/>
    </row>
    <row r="11" ht="14.25" spans="1:5">
      <c r="A11" s="458" t="s">
        <v>1674</v>
      </c>
      <c r="B11" s="479"/>
      <c r="C11" s="201"/>
      <c r="D11" s="201"/>
      <c r="E11" s="487"/>
    </row>
    <row r="12" ht="14.25" spans="1:5">
      <c r="A12" s="477" t="s">
        <v>1675</v>
      </c>
      <c r="B12" s="479"/>
      <c r="C12" s="201"/>
      <c r="D12" s="201"/>
      <c r="E12" s="487"/>
    </row>
    <row r="13" ht="14.25" spans="1:5">
      <c r="A13" s="458" t="s">
        <v>1676</v>
      </c>
      <c r="B13" s="479"/>
      <c r="C13" s="201"/>
      <c r="D13" s="201"/>
      <c r="E13" s="487"/>
    </row>
    <row r="14" ht="14.25" spans="1:5">
      <c r="A14" s="458" t="s">
        <v>1677</v>
      </c>
      <c r="B14" s="479"/>
      <c r="C14" s="201"/>
      <c r="D14" s="201"/>
      <c r="E14" s="487"/>
    </row>
    <row r="15" ht="14.25" spans="1:5">
      <c r="A15" s="458" t="s">
        <v>1678</v>
      </c>
      <c r="B15" s="479"/>
      <c r="C15" s="201"/>
      <c r="D15" s="201"/>
      <c r="E15" s="487"/>
    </row>
    <row r="16" ht="14.25" spans="1:5">
      <c r="A16" s="458" t="s">
        <v>1679</v>
      </c>
      <c r="B16" s="479"/>
      <c r="C16" s="481"/>
      <c r="D16" s="481"/>
      <c r="E16" s="488"/>
    </row>
    <row r="17" ht="14.25" spans="1:5">
      <c r="A17" s="458" t="s">
        <v>1680</v>
      </c>
      <c r="B17" s="479"/>
      <c r="C17" s="481"/>
      <c r="D17" s="481"/>
      <c r="E17" s="488"/>
    </row>
    <row r="18" ht="14.25" spans="1:5">
      <c r="A18" s="458" t="s">
        <v>1681</v>
      </c>
      <c r="B18" s="479"/>
      <c r="C18" s="481"/>
      <c r="D18" s="481"/>
      <c r="E18" s="488"/>
    </row>
    <row r="19" ht="14.25" spans="1:5">
      <c r="A19" s="458" t="s">
        <v>1682</v>
      </c>
      <c r="B19" s="479"/>
      <c r="C19" s="481"/>
      <c r="D19" s="481"/>
      <c r="E19" s="488"/>
    </row>
    <row r="20" ht="14.25" spans="1:5">
      <c r="A20" s="477" t="s">
        <v>1683</v>
      </c>
      <c r="B20" s="479"/>
      <c r="C20" s="481"/>
      <c r="D20" s="481"/>
      <c r="E20" s="488"/>
    </row>
    <row r="21" ht="14.25" spans="1:5">
      <c r="A21" s="458" t="s">
        <v>1684</v>
      </c>
      <c r="B21" s="479"/>
      <c r="C21" s="481"/>
      <c r="D21" s="481"/>
      <c r="E21" s="488"/>
    </row>
    <row r="22" ht="14.25" spans="1:5">
      <c r="A22" s="477" t="s">
        <v>1685</v>
      </c>
      <c r="B22" s="479"/>
      <c r="C22" s="481"/>
      <c r="D22" s="481"/>
      <c r="E22" s="488"/>
    </row>
    <row r="23" ht="14.25" spans="1:5">
      <c r="A23" s="482" t="s">
        <v>1686</v>
      </c>
      <c r="B23" s="478"/>
      <c r="C23" s="481"/>
      <c r="D23" s="481"/>
      <c r="E23" s="488"/>
    </row>
    <row r="24" ht="14.25" spans="1:5">
      <c r="A24" s="477" t="s">
        <v>1687</v>
      </c>
      <c r="B24" s="479"/>
      <c r="C24" s="481"/>
      <c r="D24" s="481"/>
      <c r="E24" s="488"/>
    </row>
    <row r="25" ht="14.25" spans="1:5">
      <c r="A25" s="458" t="s">
        <v>1688</v>
      </c>
      <c r="B25" s="479"/>
      <c r="C25" s="481"/>
      <c r="D25" s="481"/>
      <c r="E25" s="488"/>
    </row>
    <row r="26" ht="14.25" spans="1:5">
      <c r="A26" s="483" t="s">
        <v>1689</v>
      </c>
      <c r="B26" s="478"/>
      <c r="C26" s="478">
        <f>C5+C12+C20+C22+C24</f>
        <v>201</v>
      </c>
      <c r="D26" s="478">
        <f>D5+D12+D20+D22+D24</f>
        <v>201</v>
      </c>
      <c r="E26" s="485">
        <f>D26/C26*100</f>
        <v>100</v>
      </c>
    </row>
    <row r="27" ht="14.25" spans="1:1">
      <c r="A27" s="443"/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B39" sqref="B39"/>
    </sheetView>
  </sheetViews>
  <sheetFormatPr defaultColWidth="9" defaultRowHeight="14.25" outlineLevelCol="3"/>
  <cols>
    <col min="1" max="1" width="32.6333333333333" style="463" customWidth="1"/>
    <col min="2" max="2" width="11.6333333333333" style="464" customWidth="1"/>
    <col min="3" max="3" width="32.6333333333333" style="463" customWidth="1"/>
    <col min="4" max="4" width="11.6333333333333" style="464" customWidth="1"/>
    <col min="5" max="16384" width="9" style="360"/>
  </cols>
  <sheetData>
    <row r="1" ht="15" customHeight="1" spans="1:1">
      <c r="A1" s="465" t="s">
        <v>1704</v>
      </c>
    </row>
    <row r="2" ht="20.25" spans="1:4">
      <c r="A2" s="365" t="s">
        <v>1705</v>
      </c>
      <c r="B2" s="366"/>
      <c r="C2" s="366"/>
      <c r="D2" s="366"/>
    </row>
    <row r="3" spans="1:4">
      <c r="A3" s="362"/>
      <c r="B3" s="466"/>
      <c r="C3" s="362"/>
      <c r="D3" s="467" t="s">
        <v>1580</v>
      </c>
    </row>
    <row r="4" ht="13.5" spans="1:4">
      <c r="A4" s="368" t="s">
        <v>1091</v>
      </c>
      <c r="B4" s="368" t="s">
        <v>1090</v>
      </c>
      <c r="C4" s="368" t="s">
        <v>1091</v>
      </c>
      <c r="D4" s="368" t="s">
        <v>1090</v>
      </c>
    </row>
    <row r="5" spans="1:4">
      <c r="A5" s="377" t="s">
        <v>1692</v>
      </c>
      <c r="B5" s="96"/>
      <c r="C5" s="377" t="s">
        <v>1693</v>
      </c>
      <c r="D5" s="26">
        <v>201</v>
      </c>
    </row>
    <row r="6" spans="1:4">
      <c r="A6" s="373" t="s">
        <v>1694</v>
      </c>
      <c r="B6" s="26">
        <v>201</v>
      </c>
      <c r="C6" s="373" t="s">
        <v>1695</v>
      </c>
      <c r="D6" s="23"/>
    </row>
    <row r="7" spans="1:4">
      <c r="A7" s="373" t="s">
        <v>1696</v>
      </c>
      <c r="B7" s="26"/>
      <c r="C7" s="377" t="s">
        <v>1697</v>
      </c>
      <c r="D7" s="23"/>
    </row>
    <row r="8" spans="1:4">
      <c r="A8" s="373" t="s">
        <v>1698</v>
      </c>
      <c r="B8" s="26"/>
      <c r="C8" s="377" t="s">
        <v>1699</v>
      </c>
      <c r="D8" s="23"/>
    </row>
    <row r="9" spans="1:4">
      <c r="A9" s="468" t="s">
        <v>1700</v>
      </c>
      <c r="B9" s="23">
        <f>SUM(B5:B8)</f>
        <v>201</v>
      </c>
      <c r="C9" s="468" t="s">
        <v>1701</v>
      </c>
      <c r="D9" s="23">
        <f>SUM(D5:D8)</f>
        <v>201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"/>
  <sheetViews>
    <sheetView workbookViewId="0">
      <selection activeCell="C4" sqref="C4"/>
    </sheetView>
  </sheetViews>
  <sheetFormatPr defaultColWidth="9" defaultRowHeight="14.25" outlineLevelCol="3"/>
  <cols>
    <col min="1" max="1" width="47.6333333333333" style="149" customWidth="1"/>
    <col min="2" max="4" width="14.25" style="149" customWidth="1"/>
    <col min="5" max="16384" width="9" style="149"/>
  </cols>
  <sheetData>
    <row r="1" s="101" customFormat="1" ht="15" customHeight="1" spans="1:1">
      <c r="A1" s="101" t="s">
        <v>1706</v>
      </c>
    </row>
    <row r="2" s="145" customFormat="1" ht="22.5" customHeight="1" spans="1:4">
      <c r="A2" s="455" t="s">
        <v>1707</v>
      </c>
      <c r="B2" s="456"/>
      <c r="C2" s="456"/>
      <c r="D2" s="456"/>
    </row>
    <row r="3" s="146" customFormat="1" ht="18" customHeight="1" spans="4:4">
      <c r="D3" s="153" t="s">
        <v>1708</v>
      </c>
    </row>
    <row r="4" s="147" customFormat="1" ht="28.5" customHeight="1" spans="1:4">
      <c r="A4" s="154" t="s">
        <v>1709</v>
      </c>
      <c r="B4" s="155" t="s">
        <v>1710</v>
      </c>
      <c r="C4" s="155" t="s">
        <v>1711</v>
      </c>
      <c r="D4" s="155" t="s">
        <v>1712</v>
      </c>
    </row>
    <row r="5" s="148" customFormat="1" ht="24" customHeight="1" spans="1:4">
      <c r="A5" s="156" t="s">
        <v>1713</v>
      </c>
      <c r="B5" s="457"/>
      <c r="C5" s="198"/>
      <c r="D5" s="457"/>
    </row>
    <row r="6" s="148" customFormat="1" ht="24" customHeight="1" spans="1:4">
      <c r="A6" s="458" t="s">
        <v>1669</v>
      </c>
      <c r="B6" s="457"/>
      <c r="C6" s="201"/>
      <c r="D6" s="457"/>
    </row>
    <row r="7" s="148" customFormat="1" ht="24" customHeight="1" spans="1:4">
      <c r="A7" s="458" t="s">
        <v>1670</v>
      </c>
      <c r="B7" s="457"/>
      <c r="C7" s="459"/>
      <c r="D7" s="457"/>
    </row>
    <row r="8" s="148" customFormat="1" ht="24" customHeight="1" spans="1:4">
      <c r="A8" s="458" t="s">
        <v>1671</v>
      </c>
      <c r="B8" s="457"/>
      <c r="C8" s="201"/>
      <c r="D8" s="457"/>
    </row>
    <row r="9" s="148" customFormat="1" ht="24" customHeight="1" spans="1:4">
      <c r="A9" s="458" t="s">
        <v>1672</v>
      </c>
      <c r="B9" s="457"/>
      <c r="C9" s="201"/>
      <c r="D9" s="457"/>
    </row>
    <row r="10" s="148" customFormat="1" ht="24" customHeight="1" spans="1:4">
      <c r="A10" s="159" t="s">
        <v>1714</v>
      </c>
      <c r="B10" s="457"/>
      <c r="C10" s="457"/>
      <c r="D10" s="457"/>
    </row>
    <row r="11" s="148" customFormat="1" ht="24" customHeight="1" spans="1:4">
      <c r="A11" s="159" t="s">
        <v>1714</v>
      </c>
      <c r="B11" s="457"/>
      <c r="C11" s="457"/>
      <c r="D11" s="457"/>
    </row>
    <row r="12" s="148" customFormat="1" ht="24" customHeight="1" spans="1:4">
      <c r="A12" s="159" t="s">
        <v>1715</v>
      </c>
      <c r="B12" s="457"/>
      <c r="C12" s="457"/>
      <c r="D12" s="457"/>
    </row>
    <row r="13" s="148" customFormat="1" ht="24" customHeight="1" spans="1:4">
      <c r="A13" s="158"/>
      <c r="B13" s="460"/>
      <c r="C13" s="461"/>
      <c r="D13" s="162"/>
    </row>
    <row r="14" s="148" customFormat="1" ht="24" customHeight="1" spans="1:4">
      <c r="A14" s="160" t="s">
        <v>1716</v>
      </c>
      <c r="B14" s="161"/>
      <c r="C14" s="198"/>
      <c r="D14" s="162"/>
    </row>
    <row r="15" s="148" customFormat="1" ht="24" customHeight="1" spans="1:1">
      <c r="A15" s="462" t="s">
        <v>1717</v>
      </c>
    </row>
    <row r="16" s="148" customFormat="1" ht="24" customHeight="1"/>
    <row r="17" s="148" customFormat="1" ht="24" customHeight="1"/>
    <row r="18" s="148" customFormat="1" ht="24" customHeight="1"/>
    <row r="19" s="148" customFormat="1" ht="24" customHeight="1"/>
    <row r="20" s="148" customFormat="1" ht="24" customHeight="1"/>
    <row r="21" s="148" customFormat="1" ht="24" customHeight="1"/>
    <row r="22" s="148" customFormat="1" ht="24" customHeight="1"/>
    <row r="23" s="148" customFormat="1" ht="24" customHeight="1"/>
    <row r="24" s="148" customFormat="1" ht="24" customHeight="1"/>
    <row r="25" s="148" customFormat="1" ht="24" customHeight="1"/>
    <row r="26" s="148" customFormat="1" ht="24" customHeight="1"/>
    <row r="27" s="148" customFormat="1" ht="24" customHeight="1"/>
    <row r="28" s="148" customFormat="1" ht="24" customHeight="1"/>
    <row r="29" s="148" customFormat="1" ht="24" customHeight="1"/>
    <row r="30" s="148" customFormat="1" ht="24" customHeight="1"/>
    <row r="31" s="148" customFormat="1" ht="24" customHeight="1"/>
    <row r="32" s="148" customFormat="1" ht="24" customHeight="1"/>
    <row r="33" s="148" customFormat="1" ht="24" customHeight="1"/>
    <row r="34" s="148" customFormat="1" ht="24" customHeight="1"/>
    <row r="35" s="148" customFormat="1" ht="24" customHeight="1"/>
    <row r="36" s="148" customFormat="1" ht="24" customHeight="1"/>
    <row r="37" s="148" customFormat="1" ht="24" customHeight="1"/>
    <row r="38" s="148" customFormat="1" ht="24" customHeight="1"/>
    <row r="39" s="148" customFormat="1" ht="24" customHeight="1"/>
    <row r="40" s="148" customFormat="1" ht="24" customHeight="1"/>
    <row r="41" s="148" customFormat="1" ht="24" customHeight="1"/>
    <row r="42" s="148" customFormat="1" ht="24" customHeight="1"/>
    <row r="43" s="148" customFormat="1" ht="24" customHeight="1"/>
    <row r="44" s="148" customFormat="1" ht="24" customHeight="1"/>
    <row r="45" s="148" customFormat="1" ht="24" customHeight="1"/>
    <row r="46" s="148" customFormat="1" ht="24" customHeight="1"/>
    <row r="47" s="148" customFormat="1" ht="24" customHeight="1"/>
    <row r="48" s="148" customFormat="1" ht="24" customHeight="1"/>
    <row r="49" s="148" customFormat="1" ht="24" customHeight="1"/>
    <row r="50" s="148" customFormat="1" ht="24" customHeight="1"/>
    <row r="51" s="148" customFormat="1" ht="24" customHeight="1"/>
    <row r="52" s="148" customFormat="1" ht="24" customHeight="1"/>
    <row r="53" s="148" customFormat="1" ht="24" customHeight="1"/>
    <row r="54" s="148" customFormat="1" ht="24" customHeight="1"/>
    <row r="55" s="148" customFormat="1" ht="24" customHeight="1"/>
    <row r="56" s="148" customFormat="1" ht="24" customHeight="1"/>
    <row r="57" s="148" customFormat="1" ht="24" customHeight="1"/>
    <row r="58" s="148" customFormat="1" ht="24" customHeight="1"/>
    <row r="59" s="148" customFormat="1" ht="24" customHeight="1"/>
    <row r="60" s="148" customFormat="1" ht="24" customHeight="1"/>
    <row r="61" s="148" customFormat="1" ht="24" customHeight="1"/>
    <row r="62" s="148" customFormat="1" ht="24" customHeight="1"/>
    <row r="63" s="148" customFormat="1" ht="24" customHeight="1"/>
    <row r="64" s="148" customFormat="1" ht="24" customHeight="1"/>
    <row r="65" s="148" customFormat="1" ht="24" customHeight="1"/>
    <row r="66" s="148" customFormat="1" ht="24" customHeight="1"/>
    <row r="67" s="148" customFormat="1" ht="24" customHeight="1"/>
    <row r="68" s="148" customFormat="1" ht="24" customHeight="1"/>
    <row r="69" s="148" customFormat="1" ht="24" customHeight="1"/>
    <row r="70" s="148" customFormat="1" ht="24" customHeight="1"/>
    <row r="71" s="148" customFormat="1" ht="24" customHeight="1"/>
    <row r="72" s="148" customFormat="1" ht="24" customHeight="1"/>
    <row r="73" s="148" customFormat="1" ht="24" customHeight="1"/>
    <row r="74" s="148" customFormat="1" ht="24" customHeight="1"/>
    <row r="75" s="148" customFormat="1" ht="24" customHeight="1"/>
    <row r="76" s="148" customFormat="1" ht="24" customHeight="1"/>
    <row r="77" s="148" customFormat="1" ht="24" customHeight="1"/>
    <row r="78" s="148" customFormat="1" ht="24" customHeight="1"/>
    <row r="79" s="148" customFormat="1" ht="24" customHeight="1"/>
    <row r="80" s="148" customFormat="1" ht="24" customHeight="1"/>
    <row r="81" s="148" customFormat="1" ht="24" customHeight="1"/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I24" sqref="I24"/>
    </sheetView>
  </sheetViews>
  <sheetFormatPr defaultColWidth="10" defaultRowHeight="15" outlineLevelCol="4"/>
  <cols>
    <col min="1" max="1" width="45.1333333333333" style="445" customWidth="1"/>
    <col min="2" max="2" width="12.5" style="445" customWidth="1"/>
    <col min="3" max="3" width="11.6333333333333" style="445" customWidth="1"/>
    <col min="4" max="4" width="8.75" style="445" customWidth="1"/>
    <col min="5" max="5" width="17.25" style="445" customWidth="1"/>
    <col min="6" max="16384" width="10" style="445"/>
  </cols>
  <sheetData>
    <row r="1" s="125" customFormat="1" customHeight="1" spans="1:4">
      <c r="A1" s="128" t="s">
        <v>1718</v>
      </c>
      <c r="B1" s="446"/>
      <c r="C1" s="447"/>
      <c r="D1" s="447"/>
    </row>
    <row r="2" s="444" customFormat="1" ht="24.75" customHeight="1" spans="1:5">
      <c r="A2" s="448" t="s">
        <v>1719</v>
      </c>
      <c r="B2" s="448"/>
      <c r="C2" s="448"/>
      <c r="D2" s="448"/>
      <c r="E2" s="448"/>
    </row>
    <row r="3" ht="15.75" customHeight="1" spans="1:5">
      <c r="A3" s="449"/>
      <c r="B3" s="449"/>
      <c r="C3" s="449"/>
      <c r="D3" s="449"/>
      <c r="E3" s="131" t="s">
        <v>1494</v>
      </c>
    </row>
    <row r="4" ht="27.75" customHeight="1" spans="1:5">
      <c r="A4" s="132" t="s">
        <v>1720</v>
      </c>
      <c r="B4" s="132" t="s">
        <v>1721</v>
      </c>
      <c r="C4" s="451" t="s">
        <v>1722</v>
      </c>
      <c r="D4" s="451" t="s">
        <v>1711</v>
      </c>
      <c r="E4" s="133" t="s">
        <v>1723</v>
      </c>
    </row>
    <row r="5" ht="21" customHeight="1" spans="1:5">
      <c r="A5" s="135" t="s">
        <v>1724</v>
      </c>
      <c r="B5" s="452"/>
      <c r="C5" s="452"/>
      <c r="D5" s="452"/>
      <c r="E5" s="142"/>
    </row>
    <row r="6" ht="21" customHeight="1" spans="1:5">
      <c r="A6" s="138" t="s">
        <v>1725</v>
      </c>
      <c r="B6" s="453"/>
      <c r="C6" s="453"/>
      <c r="D6" s="453"/>
      <c r="E6" s="143"/>
    </row>
    <row r="7" ht="21" customHeight="1" spans="1:5">
      <c r="A7" s="138" t="s">
        <v>1726</v>
      </c>
      <c r="B7" s="453"/>
      <c r="C7" s="453"/>
      <c r="D7" s="453"/>
      <c r="E7" s="143"/>
    </row>
    <row r="8" ht="21" customHeight="1" spans="1:5">
      <c r="A8" s="138" t="s">
        <v>1727</v>
      </c>
      <c r="B8" s="453"/>
      <c r="C8" s="453"/>
      <c r="D8" s="453"/>
      <c r="E8" s="143"/>
    </row>
    <row r="9" ht="21" customHeight="1" spans="1:5">
      <c r="A9" s="135" t="s">
        <v>1728</v>
      </c>
      <c r="B9" s="452"/>
      <c r="C9" s="452"/>
      <c r="D9" s="452"/>
      <c r="E9" s="142"/>
    </row>
    <row r="10" ht="21" customHeight="1" spans="1:5">
      <c r="A10" s="138" t="s">
        <v>1725</v>
      </c>
      <c r="B10" s="453"/>
      <c r="C10" s="453"/>
      <c r="D10" s="453"/>
      <c r="E10" s="143"/>
    </row>
    <row r="11" ht="21" customHeight="1" spans="1:5">
      <c r="A11" s="138" t="s">
        <v>1726</v>
      </c>
      <c r="B11" s="453"/>
      <c r="C11" s="453"/>
      <c r="D11" s="453"/>
      <c r="E11" s="143"/>
    </row>
    <row r="12" ht="21" customHeight="1" spans="1:5">
      <c r="A12" s="138" t="s">
        <v>1727</v>
      </c>
      <c r="B12" s="453"/>
      <c r="C12" s="453"/>
      <c r="D12" s="453"/>
      <c r="E12" s="143"/>
    </row>
    <row r="13" ht="21" customHeight="1" spans="1:5">
      <c r="A13" s="135" t="s">
        <v>1729</v>
      </c>
      <c r="B13" s="452"/>
      <c r="C13" s="452"/>
      <c r="D13" s="452"/>
      <c r="E13" s="142"/>
    </row>
    <row r="14" ht="21" customHeight="1" spans="1:5">
      <c r="A14" s="138" t="s">
        <v>1730</v>
      </c>
      <c r="B14" s="453"/>
      <c r="C14" s="453"/>
      <c r="D14" s="453"/>
      <c r="E14" s="143"/>
    </row>
    <row r="15" ht="21" customHeight="1" spans="1:5">
      <c r="A15" s="138" t="s">
        <v>1731</v>
      </c>
      <c r="B15" s="453"/>
      <c r="C15" s="453"/>
      <c r="D15" s="453"/>
      <c r="E15" s="143"/>
    </row>
    <row r="16" ht="21" customHeight="1" spans="1:5">
      <c r="A16" s="138" t="s">
        <v>1732</v>
      </c>
      <c r="B16" s="453"/>
      <c r="C16" s="453"/>
      <c r="D16" s="453"/>
      <c r="E16" s="143"/>
    </row>
    <row r="17" ht="21" customHeight="1" spans="1:5">
      <c r="A17" s="135" t="s">
        <v>1733</v>
      </c>
      <c r="B17" s="452"/>
      <c r="C17" s="452"/>
      <c r="D17" s="452"/>
      <c r="E17" s="142"/>
    </row>
    <row r="18" ht="21" customHeight="1" spans="1:5">
      <c r="A18" s="138" t="s">
        <v>1734</v>
      </c>
      <c r="B18" s="453"/>
      <c r="C18" s="453"/>
      <c r="D18" s="453"/>
      <c r="E18" s="143"/>
    </row>
    <row r="19" ht="21" customHeight="1" spans="1:5">
      <c r="A19" s="138" t="s">
        <v>1735</v>
      </c>
      <c r="B19" s="453"/>
      <c r="C19" s="453"/>
      <c r="D19" s="453"/>
      <c r="E19" s="143"/>
    </row>
    <row r="20" ht="21" customHeight="1" spans="1:5">
      <c r="A20" s="138" t="s">
        <v>1736</v>
      </c>
      <c r="B20" s="453"/>
      <c r="C20" s="453"/>
      <c r="D20" s="453"/>
      <c r="E20" s="143"/>
    </row>
    <row r="21" ht="21" customHeight="1" spans="1:5">
      <c r="A21" s="135" t="s">
        <v>1737</v>
      </c>
      <c r="B21" s="452"/>
      <c r="C21" s="452"/>
      <c r="D21" s="452"/>
      <c r="E21" s="142"/>
    </row>
    <row r="22" ht="21" customHeight="1" spans="1:5">
      <c r="A22" s="138" t="s">
        <v>1738</v>
      </c>
      <c r="B22" s="453"/>
      <c r="C22" s="453"/>
      <c r="D22" s="453"/>
      <c r="E22" s="143"/>
    </row>
    <row r="23" ht="21" customHeight="1" spans="1:5">
      <c r="A23" s="138" t="s">
        <v>1739</v>
      </c>
      <c r="B23" s="453"/>
      <c r="C23" s="453"/>
      <c r="D23" s="453"/>
      <c r="E23" s="143"/>
    </row>
    <row r="24" ht="21" customHeight="1" spans="1:5">
      <c r="A24" s="138" t="s">
        <v>1740</v>
      </c>
      <c r="B24" s="453"/>
      <c r="C24" s="453"/>
      <c r="D24" s="453"/>
      <c r="E24" s="143"/>
    </row>
    <row r="25" ht="21" customHeight="1" spans="1:5">
      <c r="A25" s="135" t="s">
        <v>1741</v>
      </c>
      <c r="B25" s="452"/>
      <c r="C25" s="452"/>
      <c r="D25" s="452"/>
      <c r="E25" s="142"/>
    </row>
    <row r="26" ht="21" customHeight="1" spans="1:5">
      <c r="A26" s="138" t="s">
        <v>1742</v>
      </c>
      <c r="B26" s="453"/>
      <c r="C26" s="453"/>
      <c r="D26" s="453"/>
      <c r="E26" s="143"/>
    </row>
    <row r="27" ht="21" customHeight="1" spans="1:5">
      <c r="A27" s="138" t="s">
        <v>1743</v>
      </c>
      <c r="B27" s="453"/>
      <c r="C27" s="453"/>
      <c r="D27" s="453"/>
      <c r="E27" s="143"/>
    </row>
    <row r="28" ht="21" customHeight="1" spans="1:5">
      <c r="A28" s="138" t="s">
        <v>1744</v>
      </c>
      <c r="B28" s="453"/>
      <c r="C28" s="453"/>
      <c r="D28" s="453"/>
      <c r="E28" s="143"/>
    </row>
    <row r="29" ht="21" customHeight="1" spans="1:5">
      <c r="A29" s="135" t="s">
        <v>1745</v>
      </c>
      <c r="B29" s="452"/>
      <c r="C29" s="452"/>
      <c r="D29" s="452"/>
      <c r="E29" s="144"/>
    </row>
    <row r="30" ht="21" customHeight="1" spans="1:5">
      <c r="A30" s="135" t="s">
        <v>1746</v>
      </c>
      <c r="B30" s="452"/>
      <c r="C30" s="452"/>
      <c r="D30" s="452"/>
      <c r="E30" s="144"/>
    </row>
    <row r="31" ht="21" customHeight="1" spans="1:5">
      <c r="A31" s="140" t="s">
        <v>1747</v>
      </c>
      <c r="B31" s="452"/>
      <c r="C31" s="452"/>
      <c r="D31" s="452"/>
      <c r="E31" s="144"/>
    </row>
    <row r="32" ht="21" customHeight="1" spans="1:1">
      <c r="A32" s="443" t="s">
        <v>1748</v>
      </c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N1360"/>
  <sheetViews>
    <sheetView showZeros="0" workbookViewId="0">
      <pane ySplit="4" topLeftCell="A5" activePane="bottomLeft" state="frozen"/>
      <selection/>
      <selection pane="bottomLeft" activeCell="I10" sqref="I10"/>
    </sheetView>
  </sheetViews>
  <sheetFormatPr defaultColWidth="9" defaultRowHeight="14.25"/>
  <cols>
    <col min="1" max="1" width="40.25" style="609" customWidth="1"/>
    <col min="2" max="2" width="12.3833333333333" style="4" customWidth="1"/>
    <col min="3" max="3" width="11.5" style="610" customWidth="1"/>
    <col min="4" max="4" width="13.1333333333333" style="520" customWidth="1"/>
    <col min="5" max="5" width="11.0166666666667" style="611" customWidth="1"/>
    <col min="6" max="6" width="13.1333333333333" style="520" customWidth="1"/>
    <col min="7" max="7" width="11" style="612" customWidth="1"/>
    <col min="8" max="8" width="8.13333333333333" style="612" hidden="1" customWidth="1"/>
    <col min="9" max="11" width="9" style="613" customWidth="1"/>
    <col min="12" max="190" width="8.88333333333333" style="613" customWidth="1"/>
    <col min="191" max="197" width="9" style="613"/>
    <col min="198" max="198" width="12.8833333333333" style="613"/>
    <col min="199" max="16384" width="9" style="613"/>
  </cols>
  <sheetData>
    <row r="1" s="604" customFormat="1" ht="15" customHeight="1" spans="1:8">
      <c r="A1" s="614" t="s">
        <v>39</v>
      </c>
      <c r="B1" s="5"/>
      <c r="C1" s="615"/>
      <c r="D1" s="507"/>
      <c r="E1" s="626"/>
      <c r="F1" s="507"/>
      <c r="G1" s="627"/>
      <c r="H1" s="627"/>
    </row>
    <row r="2" s="605" customFormat="1" ht="27.75" customHeight="1" spans="1:8">
      <c r="A2" s="616" t="s">
        <v>40</v>
      </c>
      <c r="B2" s="366"/>
      <c r="C2" s="617"/>
      <c r="D2" s="21"/>
      <c r="E2" s="617"/>
      <c r="F2" s="21"/>
      <c r="G2" s="617"/>
      <c r="H2" s="628"/>
    </row>
    <row r="3" spans="4:7">
      <c r="D3" s="618"/>
      <c r="E3" s="629" t="s">
        <v>41</v>
      </c>
      <c r="F3" s="630"/>
      <c r="G3" s="631"/>
    </row>
    <row r="4" ht="33.95" customHeight="1" spans="1:8">
      <c r="A4" s="619" t="s">
        <v>4</v>
      </c>
      <c r="B4" s="620" t="s">
        <v>5</v>
      </c>
      <c r="C4" s="620" t="s">
        <v>6</v>
      </c>
      <c r="D4" s="621" t="s">
        <v>42</v>
      </c>
      <c r="E4" s="632" t="s">
        <v>8</v>
      </c>
      <c r="F4" s="633" t="s">
        <v>43</v>
      </c>
      <c r="G4" s="633" t="s">
        <v>10</v>
      </c>
      <c r="H4" s="634" t="s">
        <v>44</v>
      </c>
    </row>
    <row r="5" s="606" customFormat="1" ht="18" customHeight="1" spans="1:8">
      <c r="A5" s="383" t="s">
        <v>45</v>
      </c>
      <c r="B5" s="321">
        <v>16515</v>
      </c>
      <c r="C5" s="622">
        <f>C6+C18+C27+C38+C49+C60+C71+C83+C92+C105+C115+C124+C135+C148+C155+C163+C169+C176+C183+C190+C197+C204+C212+C218+C224+C231+C246</f>
        <v>18078</v>
      </c>
      <c r="D5" s="372">
        <v>15261</v>
      </c>
      <c r="E5" s="622">
        <f t="shared" ref="E5:E7" si="0">D5/C5</f>
        <v>0.844175240623963</v>
      </c>
      <c r="F5" s="372">
        <f>F6+F18+F27+F38+F49+F60+F71+F83+F92+F105+F115+F124+F135+F148+F155+F163+F169+F176+F183+F190+F197+F204+F212+F218+F224+F231+F246</f>
        <v>17925</v>
      </c>
      <c r="G5" s="635">
        <f>D5/F5-1</f>
        <v>-0.148619246861925</v>
      </c>
      <c r="H5" s="622">
        <f>H6+H18+H27+H38+H49+H60+H71+H83+H92+H105+H115+H124+H135+H148+H155+H163+H169+H176+H183+H190+H197+H204+H212+H218+H224+H231+H246</f>
        <v>2817</v>
      </c>
    </row>
    <row r="6" s="606" customFormat="1" ht="18" customHeight="1" spans="1:8">
      <c r="A6" s="383" t="s">
        <v>46</v>
      </c>
      <c r="B6" s="623">
        <v>673</v>
      </c>
      <c r="C6" s="624">
        <f>SUM(C7:C17)</f>
        <v>467</v>
      </c>
      <c r="D6" s="355">
        <v>447</v>
      </c>
      <c r="E6" s="622">
        <f t="shared" si="0"/>
        <v>0.957173447537473</v>
      </c>
      <c r="F6" s="355">
        <f>SUM(F7:F17)</f>
        <v>388</v>
      </c>
      <c r="G6" s="635">
        <f>D6/F6-1</f>
        <v>0.152061855670103</v>
      </c>
      <c r="H6" s="624">
        <f>SUM(H7:H17)</f>
        <v>20</v>
      </c>
    </row>
    <row r="7" s="607" customFormat="1" ht="18" customHeight="1" spans="1:222">
      <c r="A7" s="382" t="s">
        <v>47</v>
      </c>
      <c r="B7" s="320">
        <v>621</v>
      </c>
      <c r="C7" s="625">
        <v>379</v>
      </c>
      <c r="D7" s="257">
        <v>379</v>
      </c>
      <c r="E7" s="636">
        <f t="shared" si="0"/>
        <v>1</v>
      </c>
      <c r="F7" s="257">
        <v>336</v>
      </c>
      <c r="G7" s="637">
        <f>D7/F7-1</f>
        <v>0.12797619047619</v>
      </c>
      <c r="H7" s="612"/>
      <c r="I7" s="606"/>
      <c r="J7" s="613"/>
      <c r="K7" s="613"/>
      <c r="GI7" s="613"/>
      <c r="GJ7" s="613"/>
      <c r="GK7" s="613"/>
      <c r="GL7" s="613"/>
      <c r="GM7" s="613"/>
      <c r="GN7" s="613"/>
      <c r="GO7" s="613"/>
      <c r="GP7" s="613"/>
      <c r="GQ7" s="613"/>
      <c r="GR7" s="613"/>
      <c r="GS7" s="613"/>
      <c r="GT7" s="613"/>
      <c r="GU7" s="613"/>
      <c r="GV7" s="613"/>
      <c r="GW7" s="613"/>
      <c r="GX7" s="613"/>
      <c r="GY7" s="613"/>
      <c r="GZ7" s="613"/>
      <c r="HA7" s="613"/>
      <c r="HB7" s="613"/>
      <c r="HC7" s="613"/>
      <c r="HD7" s="613"/>
      <c r="HE7" s="613"/>
      <c r="HF7" s="613"/>
      <c r="HG7" s="613"/>
      <c r="HH7" s="613"/>
      <c r="HI7" s="613"/>
      <c r="HJ7" s="613"/>
      <c r="HK7" s="613"/>
      <c r="HL7" s="613"/>
      <c r="HM7" s="613"/>
      <c r="HN7" s="613"/>
    </row>
    <row r="8" s="520" customFormat="1" ht="18" customHeight="1" spans="1:222">
      <c r="A8" s="382" t="s">
        <v>48</v>
      </c>
      <c r="B8" s="321"/>
      <c r="C8" s="625">
        <v>10</v>
      </c>
      <c r="D8" s="257">
        <v>0</v>
      </c>
      <c r="E8" s="636"/>
      <c r="F8" s="257"/>
      <c r="G8" s="637"/>
      <c r="H8" s="612">
        <v>10</v>
      </c>
      <c r="I8" s="606"/>
      <c r="J8" s="613"/>
      <c r="K8" s="613"/>
      <c r="GI8" s="613"/>
      <c r="GJ8" s="613"/>
      <c r="GK8" s="613"/>
      <c r="GL8" s="613"/>
      <c r="GM8" s="613"/>
      <c r="GN8" s="613"/>
      <c r="GO8" s="613"/>
      <c r="GP8" s="613"/>
      <c r="GQ8" s="613"/>
      <c r="GR8" s="613"/>
      <c r="GS8" s="613"/>
      <c r="GT8" s="613"/>
      <c r="GU8" s="613"/>
      <c r="GV8" s="613"/>
      <c r="GW8" s="613"/>
      <c r="GX8" s="613"/>
      <c r="GY8" s="613"/>
      <c r="GZ8" s="613"/>
      <c r="HA8" s="613"/>
      <c r="HB8" s="613"/>
      <c r="HC8" s="613"/>
      <c r="HD8" s="613"/>
      <c r="HE8" s="613"/>
      <c r="HF8" s="613"/>
      <c r="HG8" s="613"/>
      <c r="HH8" s="613"/>
      <c r="HI8" s="613"/>
      <c r="HJ8" s="613"/>
      <c r="HK8" s="613"/>
      <c r="HL8" s="613"/>
      <c r="HM8" s="613"/>
      <c r="HN8" s="613"/>
    </row>
    <row r="9" s="520" customFormat="1" ht="18" customHeight="1" spans="1:222">
      <c r="A9" s="382" t="s">
        <v>49</v>
      </c>
      <c r="B9" s="321"/>
      <c r="C9" s="625">
        <v>0</v>
      </c>
      <c r="D9" s="257">
        <v>0</v>
      </c>
      <c r="E9" s="636"/>
      <c r="F9" s="257"/>
      <c r="G9" s="637"/>
      <c r="H9" s="612"/>
      <c r="I9" s="606"/>
      <c r="J9" s="613"/>
      <c r="K9" s="613"/>
      <c r="GI9" s="613"/>
      <c r="GJ9" s="613"/>
      <c r="GK9" s="613"/>
      <c r="GL9" s="613"/>
      <c r="GM9" s="613"/>
      <c r="GN9" s="613"/>
      <c r="GO9" s="613"/>
      <c r="GP9" s="613"/>
      <c r="GQ9" s="613"/>
      <c r="GR9" s="613"/>
      <c r="GS9" s="613"/>
      <c r="GT9" s="613"/>
      <c r="GU9" s="613"/>
      <c r="GV9" s="613"/>
      <c r="GW9" s="613"/>
      <c r="GX9" s="613"/>
      <c r="GY9" s="613"/>
      <c r="GZ9" s="613"/>
      <c r="HA9" s="613"/>
      <c r="HB9" s="613"/>
      <c r="HC9" s="613"/>
      <c r="HD9" s="613"/>
      <c r="HE9" s="613"/>
      <c r="HF9" s="613"/>
      <c r="HG9" s="613"/>
      <c r="HH9" s="613"/>
      <c r="HI9" s="613"/>
      <c r="HJ9" s="613"/>
      <c r="HK9" s="613"/>
      <c r="HL9" s="613"/>
      <c r="HM9" s="613"/>
      <c r="HN9" s="613"/>
    </row>
    <row r="10" s="520" customFormat="1" spans="1:222">
      <c r="A10" s="382" t="s">
        <v>50</v>
      </c>
      <c r="B10" s="321"/>
      <c r="C10" s="625">
        <v>0</v>
      </c>
      <c r="D10" s="257">
        <v>0</v>
      </c>
      <c r="E10" s="636"/>
      <c r="F10" s="257"/>
      <c r="G10" s="637"/>
      <c r="H10" s="612"/>
      <c r="I10" s="606"/>
      <c r="J10" s="613"/>
      <c r="K10" s="613"/>
      <c r="GI10" s="613"/>
      <c r="GJ10" s="613"/>
      <c r="GK10" s="613"/>
      <c r="GL10" s="613"/>
      <c r="GM10" s="613"/>
      <c r="GN10" s="613"/>
      <c r="GO10" s="613"/>
      <c r="GP10" s="613"/>
      <c r="GQ10" s="613"/>
      <c r="GR10" s="613"/>
      <c r="GS10" s="613"/>
      <c r="GT10" s="613"/>
      <c r="GU10" s="613"/>
      <c r="GV10" s="613"/>
      <c r="GW10" s="613"/>
      <c r="GX10" s="613"/>
      <c r="GY10" s="613"/>
      <c r="GZ10" s="613"/>
      <c r="HA10" s="613"/>
      <c r="HB10" s="613"/>
      <c r="HC10" s="613"/>
      <c r="HD10" s="613"/>
      <c r="HE10" s="613"/>
      <c r="HF10" s="613"/>
      <c r="HG10" s="613"/>
      <c r="HH10" s="613"/>
      <c r="HI10" s="613"/>
      <c r="HJ10" s="613"/>
      <c r="HK10" s="613"/>
      <c r="HL10" s="613"/>
      <c r="HM10" s="613"/>
      <c r="HN10" s="613"/>
    </row>
    <row r="11" s="520" customFormat="1" spans="1:222">
      <c r="A11" s="382" t="s">
        <v>51</v>
      </c>
      <c r="B11" s="321"/>
      <c r="C11" s="625">
        <v>0</v>
      </c>
      <c r="D11" s="257">
        <v>0</v>
      </c>
      <c r="E11" s="636"/>
      <c r="F11" s="257"/>
      <c r="G11" s="637"/>
      <c r="H11" s="612"/>
      <c r="I11" s="606"/>
      <c r="J11" s="613"/>
      <c r="K11" s="613"/>
      <c r="GI11" s="613"/>
      <c r="GJ11" s="613"/>
      <c r="GK11" s="613"/>
      <c r="GL11" s="613"/>
      <c r="GM11" s="613"/>
      <c r="GN11" s="613"/>
      <c r="GO11" s="613"/>
      <c r="GP11" s="613"/>
      <c r="GQ11" s="613"/>
      <c r="GR11" s="613"/>
      <c r="GS11" s="613"/>
      <c r="GT11" s="613"/>
      <c r="GU11" s="613"/>
      <c r="GV11" s="613"/>
      <c r="GW11" s="613"/>
      <c r="GX11" s="613"/>
      <c r="GY11" s="613"/>
      <c r="GZ11" s="613"/>
      <c r="HA11" s="613"/>
      <c r="HB11" s="613"/>
      <c r="HC11" s="613"/>
      <c r="HD11" s="613"/>
      <c r="HE11" s="613"/>
      <c r="HF11" s="613"/>
      <c r="HG11" s="613"/>
      <c r="HH11" s="613"/>
      <c r="HI11" s="613"/>
      <c r="HJ11" s="613"/>
      <c r="HK11" s="613"/>
      <c r="HL11" s="613"/>
      <c r="HM11" s="613"/>
      <c r="HN11" s="613"/>
    </row>
    <row r="12" s="520" customFormat="1" ht="18" customHeight="1" spans="1:222">
      <c r="A12" s="382" t="s">
        <v>52</v>
      </c>
      <c r="B12" s="321"/>
      <c r="C12" s="625">
        <v>0</v>
      </c>
      <c r="D12" s="257">
        <v>0</v>
      </c>
      <c r="E12" s="636"/>
      <c r="F12" s="257"/>
      <c r="G12" s="637"/>
      <c r="H12" s="612"/>
      <c r="I12" s="606"/>
      <c r="J12" s="613"/>
      <c r="K12" s="613"/>
      <c r="GI12" s="613"/>
      <c r="GJ12" s="613"/>
      <c r="GK12" s="613"/>
      <c r="GL12" s="613"/>
      <c r="GM12" s="613"/>
      <c r="GN12" s="613"/>
      <c r="GO12" s="613"/>
      <c r="GP12" s="613"/>
      <c r="GQ12" s="613"/>
      <c r="GR12" s="613"/>
      <c r="GS12" s="613"/>
      <c r="GT12" s="613"/>
      <c r="GU12" s="613"/>
      <c r="GV12" s="613"/>
      <c r="GW12" s="613"/>
      <c r="GX12" s="613"/>
      <c r="GY12" s="613"/>
      <c r="GZ12" s="613"/>
      <c r="HA12" s="613"/>
      <c r="HB12" s="613"/>
      <c r="HC12" s="613"/>
      <c r="HD12" s="613"/>
      <c r="HE12" s="613"/>
      <c r="HF12" s="613"/>
      <c r="HG12" s="613"/>
      <c r="HH12" s="613"/>
      <c r="HI12" s="613"/>
      <c r="HJ12" s="613"/>
      <c r="HK12" s="613"/>
      <c r="HL12" s="613"/>
      <c r="HM12" s="613"/>
      <c r="HN12" s="613"/>
    </row>
    <row r="13" s="520" customFormat="1" spans="1:222">
      <c r="A13" s="382" t="s">
        <v>53</v>
      </c>
      <c r="B13" s="321"/>
      <c r="C13" s="625">
        <v>0</v>
      </c>
      <c r="D13" s="257">
        <v>0</v>
      </c>
      <c r="E13" s="636"/>
      <c r="F13" s="257"/>
      <c r="G13" s="637"/>
      <c r="H13" s="612"/>
      <c r="I13" s="606"/>
      <c r="J13" s="613"/>
      <c r="K13" s="613"/>
      <c r="GI13" s="613"/>
      <c r="GJ13" s="613"/>
      <c r="GK13" s="613"/>
      <c r="GL13" s="613"/>
      <c r="GM13" s="613"/>
      <c r="GN13" s="613"/>
      <c r="GO13" s="613"/>
      <c r="GP13" s="613"/>
      <c r="GQ13" s="613"/>
      <c r="GR13" s="613"/>
      <c r="GS13" s="613"/>
      <c r="GT13" s="613"/>
      <c r="GU13" s="613"/>
      <c r="GV13" s="613"/>
      <c r="GW13" s="613"/>
      <c r="GX13" s="613"/>
      <c r="GY13" s="613"/>
      <c r="GZ13" s="613"/>
      <c r="HA13" s="613"/>
      <c r="HB13" s="613"/>
      <c r="HC13" s="613"/>
      <c r="HD13" s="613"/>
      <c r="HE13" s="613"/>
      <c r="HF13" s="613"/>
      <c r="HG13" s="613"/>
      <c r="HH13" s="613"/>
      <c r="HI13" s="613"/>
      <c r="HJ13" s="613"/>
      <c r="HK13" s="613"/>
      <c r="HL13" s="613"/>
      <c r="HM13" s="613"/>
      <c r="HN13" s="613"/>
    </row>
    <row r="14" s="520" customFormat="1" spans="1:222">
      <c r="A14" s="382" t="s">
        <v>54</v>
      </c>
      <c r="B14" s="321"/>
      <c r="C14" s="625">
        <v>9</v>
      </c>
      <c r="D14" s="257">
        <v>9</v>
      </c>
      <c r="E14" s="636">
        <f>D14/C14</f>
        <v>1</v>
      </c>
      <c r="F14" s="257">
        <v>9</v>
      </c>
      <c r="G14" s="637">
        <f>D14/F14-1</f>
        <v>0</v>
      </c>
      <c r="H14" s="612"/>
      <c r="I14" s="606"/>
      <c r="J14" s="613"/>
      <c r="K14" s="613"/>
      <c r="GI14" s="613"/>
      <c r="GJ14" s="613"/>
      <c r="GK14" s="613"/>
      <c r="GL14" s="613"/>
      <c r="GM14" s="613"/>
      <c r="GN14" s="613"/>
      <c r="GO14" s="613"/>
      <c r="GP14" s="613"/>
      <c r="GQ14" s="613"/>
      <c r="GR14" s="613"/>
      <c r="GS14" s="613"/>
      <c r="GT14" s="613"/>
      <c r="GU14" s="613"/>
      <c r="GV14" s="613"/>
      <c r="GW14" s="613"/>
      <c r="GX14" s="613"/>
      <c r="GY14" s="613"/>
      <c r="GZ14" s="613"/>
      <c r="HA14" s="613"/>
      <c r="HB14" s="613"/>
      <c r="HC14" s="613"/>
      <c r="HD14" s="613"/>
      <c r="HE14" s="613"/>
      <c r="HF14" s="613"/>
      <c r="HG14" s="613"/>
      <c r="HH14" s="613"/>
      <c r="HI14" s="613"/>
      <c r="HJ14" s="613"/>
      <c r="HK14" s="613"/>
      <c r="HL14" s="613"/>
      <c r="HM14" s="613"/>
      <c r="HN14" s="613"/>
    </row>
    <row r="15" s="520" customFormat="1" spans="1:222">
      <c r="A15" s="382" t="s">
        <v>55</v>
      </c>
      <c r="B15" s="321"/>
      <c r="C15" s="625">
        <v>0</v>
      </c>
      <c r="D15" s="257">
        <v>0</v>
      </c>
      <c r="E15" s="636"/>
      <c r="F15" s="257"/>
      <c r="G15" s="637"/>
      <c r="H15" s="612"/>
      <c r="I15" s="606"/>
      <c r="J15" s="613"/>
      <c r="K15" s="613"/>
      <c r="GI15" s="613"/>
      <c r="GJ15" s="613"/>
      <c r="GK15" s="613"/>
      <c r="GL15" s="613"/>
      <c r="GM15" s="613"/>
      <c r="GN15" s="613"/>
      <c r="GO15" s="613"/>
      <c r="GP15" s="613"/>
      <c r="GQ15" s="613"/>
      <c r="GR15" s="613"/>
      <c r="GS15" s="613"/>
      <c r="GT15" s="613"/>
      <c r="GU15" s="613"/>
      <c r="GV15" s="613"/>
      <c r="GW15" s="613"/>
      <c r="GX15" s="613"/>
      <c r="GY15" s="613"/>
      <c r="GZ15" s="613"/>
      <c r="HA15" s="613"/>
      <c r="HB15" s="613"/>
      <c r="HC15" s="613"/>
      <c r="HD15" s="613"/>
      <c r="HE15" s="613"/>
      <c r="HF15" s="613"/>
      <c r="HG15" s="613"/>
      <c r="HH15" s="613"/>
      <c r="HI15" s="613"/>
      <c r="HJ15" s="613"/>
      <c r="HK15" s="613"/>
      <c r="HL15" s="613"/>
      <c r="HM15" s="613"/>
      <c r="HN15" s="613"/>
    </row>
    <row r="16" s="520" customFormat="1" ht="18" customHeight="1" spans="1:222">
      <c r="A16" s="382" t="s">
        <v>56</v>
      </c>
      <c r="B16" s="320">
        <v>52</v>
      </c>
      <c r="C16" s="625">
        <v>59</v>
      </c>
      <c r="D16" s="257">
        <v>59</v>
      </c>
      <c r="E16" s="636">
        <f t="shared" ref="E14:E19" si="1">D16/C16</f>
        <v>1</v>
      </c>
      <c r="F16" s="257">
        <v>43</v>
      </c>
      <c r="G16" s="637">
        <f>D16/F16-1</f>
        <v>0.372093023255814</v>
      </c>
      <c r="H16" s="612"/>
      <c r="I16" s="606"/>
      <c r="J16" s="613"/>
      <c r="K16" s="613"/>
      <c r="GI16" s="613"/>
      <c r="GJ16" s="613"/>
      <c r="GK16" s="613"/>
      <c r="GL16" s="613"/>
      <c r="GM16" s="613"/>
      <c r="GN16" s="613"/>
      <c r="GO16" s="613"/>
      <c r="GP16" s="613"/>
      <c r="GQ16" s="613"/>
      <c r="GR16" s="613"/>
      <c r="GS16" s="613"/>
      <c r="GT16" s="613"/>
      <c r="GU16" s="613"/>
      <c r="GV16" s="613"/>
      <c r="GW16" s="613"/>
      <c r="GX16" s="613"/>
      <c r="GY16" s="613"/>
      <c r="GZ16" s="613"/>
      <c r="HA16" s="613"/>
      <c r="HB16" s="613"/>
      <c r="HC16" s="613"/>
      <c r="HD16" s="613"/>
      <c r="HE16" s="613"/>
      <c r="HF16" s="613"/>
      <c r="HG16" s="613"/>
      <c r="HH16" s="613"/>
      <c r="HI16" s="613"/>
      <c r="HJ16" s="613"/>
      <c r="HK16" s="613"/>
      <c r="HL16" s="613"/>
      <c r="HM16" s="613"/>
      <c r="HN16" s="613"/>
    </row>
    <row r="17" s="520" customFormat="1" spans="1:222">
      <c r="A17" s="382" t="s">
        <v>57</v>
      </c>
      <c r="B17" s="321"/>
      <c r="C17" s="625">
        <v>10</v>
      </c>
      <c r="D17" s="257">
        <v>0</v>
      </c>
      <c r="E17" s="636">
        <f t="shared" si="1"/>
        <v>0</v>
      </c>
      <c r="F17" s="257"/>
      <c r="G17" s="637"/>
      <c r="H17" s="612">
        <v>10</v>
      </c>
      <c r="I17" s="606"/>
      <c r="J17" s="613"/>
      <c r="K17" s="613"/>
      <c r="GI17" s="613"/>
      <c r="GJ17" s="613"/>
      <c r="GK17" s="613"/>
      <c r="GL17" s="613"/>
      <c r="GM17" s="613"/>
      <c r="GN17" s="613"/>
      <c r="GO17" s="613"/>
      <c r="GP17" s="613"/>
      <c r="GQ17" s="613"/>
      <c r="GR17" s="613"/>
      <c r="GS17" s="613"/>
      <c r="GT17" s="613"/>
      <c r="GU17" s="613"/>
      <c r="GV17" s="613"/>
      <c r="GW17" s="613"/>
      <c r="GX17" s="613"/>
      <c r="GY17" s="613"/>
      <c r="GZ17" s="613"/>
      <c r="HA17" s="613"/>
      <c r="HB17" s="613"/>
      <c r="HC17" s="613"/>
      <c r="HD17" s="613"/>
      <c r="HE17" s="613"/>
      <c r="HF17" s="613"/>
      <c r="HG17" s="613"/>
      <c r="HH17" s="613"/>
      <c r="HI17" s="613"/>
      <c r="HJ17" s="613"/>
      <c r="HK17" s="613"/>
      <c r="HL17" s="613"/>
      <c r="HM17" s="613"/>
      <c r="HN17" s="613"/>
    </row>
    <row r="18" s="606" customFormat="1" ht="18" customHeight="1" spans="1:8">
      <c r="A18" s="383" t="s">
        <v>58</v>
      </c>
      <c r="B18" s="321">
        <v>645</v>
      </c>
      <c r="C18" s="624">
        <f>SUM(C19:C26)</f>
        <v>512</v>
      </c>
      <c r="D18" s="355">
        <v>496</v>
      </c>
      <c r="E18" s="622">
        <f t="shared" si="1"/>
        <v>0.96875</v>
      </c>
      <c r="F18" s="355">
        <f>SUM(F19:F26)</f>
        <v>401</v>
      </c>
      <c r="G18" s="635">
        <f>D18/F18-1</f>
        <v>0.236907730673317</v>
      </c>
      <c r="H18" s="624">
        <f>SUM(H19:H26)</f>
        <v>16</v>
      </c>
    </row>
    <row r="19" s="607" customFormat="1" ht="18" customHeight="1" spans="1:222">
      <c r="A19" s="382" t="s">
        <v>47</v>
      </c>
      <c r="B19" s="320">
        <v>599</v>
      </c>
      <c r="C19" s="625">
        <v>423</v>
      </c>
      <c r="D19" s="257">
        <v>423</v>
      </c>
      <c r="E19" s="636">
        <f t="shared" si="1"/>
        <v>1</v>
      </c>
      <c r="F19" s="257">
        <v>358</v>
      </c>
      <c r="G19" s="635">
        <f>D19/F19-1</f>
        <v>0.181564245810056</v>
      </c>
      <c r="H19" s="612"/>
      <c r="I19" s="606"/>
      <c r="J19" s="613"/>
      <c r="K19" s="613"/>
      <c r="GI19" s="613"/>
      <c r="GJ19" s="613"/>
      <c r="GK19" s="613"/>
      <c r="GL19" s="613"/>
      <c r="GM19" s="613"/>
      <c r="GN19" s="613"/>
      <c r="GO19" s="613"/>
      <c r="GP19" s="613"/>
      <c r="GQ19" s="613"/>
      <c r="GR19" s="613"/>
      <c r="GS19" s="613"/>
      <c r="GT19" s="613"/>
      <c r="GU19" s="613"/>
      <c r="GV19" s="613"/>
      <c r="GW19" s="613"/>
      <c r="GX19" s="613"/>
      <c r="GY19" s="613"/>
      <c r="GZ19" s="613"/>
      <c r="HA19" s="613"/>
      <c r="HB19" s="613"/>
      <c r="HC19" s="613"/>
      <c r="HD19" s="613"/>
      <c r="HE19" s="613"/>
      <c r="HF19" s="613"/>
      <c r="HG19" s="613"/>
      <c r="HH19" s="613"/>
      <c r="HI19" s="613"/>
      <c r="HJ19" s="613"/>
      <c r="HK19" s="613"/>
      <c r="HL19" s="613"/>
      <c r="HM19" s="613"/>
      <c r="HN19" s="613"/>
    </row>
    <row r="20" s="520" customFormat="1" spans="1:222">
      <c r="A20" s="382" t="s">
        <v>48</v>
      </c>
      <c r="B20" s="321"/>
      <c r="C20" s="625">
        <v>20</v>
      </c>
      <c r="D20" s="257">
        <v>10</v>
      </c>
      <c r="E20" s="636"/>
      <c r="F20" s="257">
        <v>6</v>
      </c>
      <c r="G20" s="637">
        <f>D20/F20-1</f>
        <v>0.666666666666667</v>
      </c>
      <c r="H20" s="612">
        <v>10</v>
      </c>
      <c r="I20" s="606"/>
      <c r="J20" s="613"/>
      <c r="K20" s="613"/>
      <c r="GI20" s="613"/>
      <c r="GJ20" s="613"/>
      <c r="GK20" s="613"/>
      <c r="GL20" s="613"/>
      <c r="GM20" s="613"/>
      <c r="GN20" s="613"/>
      <c r="GO20" s="613"/>
      <c r="GP20" s="613"/>
      <c r="GQ20" s="613"/>
      <c r="GR20" s="613"/>
      <c r="GS20" s="613"/>
      <c r="GT20" s="613"/>
      <c r="GU20" s="613"/>
      <c r="GV20" s="613"/>
      <c r="GW20" s="613"/>
      <c r="GX20" s="613"/>
      <c r="GY20" s="613"/>
      <c r="GZ20" s="613"/>
      <c r="HA20" s="613"/>
      <c r="HB20" s="613"/>
      <c r="HC20" s="613"/>
      <c r="HD20" s="613"/>
      <c r="HE20" s="613"/>
      <c r="HF20" s="613"/>
      <c r="HG20" s="613"/>
      <c r="HH20" s="613"/>
      <c r="HI20" s="613"/>
      <c r="HJ20" s="613"/>
      <c r="HK20" s="613"/>
      <c r="HL20" s="613"/>
      <c r="HM20" s="613"/>
      <c r="HN20" s="613"/>
    </row>
    <row r="21" s="520" customFormat="1" spans="1:222">
      <c r="A21" s="382" t="s">
        <v>49</v>
      </c>
      <c r="B21" s="321"/>
      <c r="C21" s="625">
        <v>0</v>
      </c>
      <c r="D21" s="257">
        <v>0</v>
      </c>
      <c r="E21" s="636"/>
      <c r="F21" s="257"/>
      <c r="G21" s="637"/>
      <c r="H21" s="612"/>
      <c r="I21" s="606"/>
      <c r="J21" s="613"/>
      <c r="K21" s="613"/>
      <c r="GI21" s="613"/>
      <c r="GJ21" s="613"/>
      <c r="GK21" s="613"/>
      <c r="GL21" s="613"/>
      <c r="GM21" s="613"/>
      <c r="GN21" s="613"/>
      <c r="GO21" s="613"/>
      <c r="GP21" s="613"/>
      <c r="GQ21" s="613"/>
      <c r="GR21" s="613"/>
      <c r="GS21" s="613"/>
      <c r="GT21" s="613"/>
      <c r="GU21" s="613"/>
      <c r="GV21" s="613"/>
      <c r="GW21" s="613"/>
      <c r="GX21" s="613"/>
      <c r="GY21" s="613"/>
      <c r="GZ21" s="613"/>
      <c r="HA21" s="613"/>
      <c r="HB21" s="613"/>
      <c r="HC21" s="613"/>
      <c r="HD21" s="613"/>
      <c r="HE21" s="613"/>
      <c r="HF21" s="613"/>
      <c r="HG21" s="613"/>
      <c r="HH21" s="613"/>
      <c r="HI21" s="613"/>
      <c r="HJ21" s="613"/>
      <c r="HK21" s="613"/>
      <c r="HL21" s="613"/>
      <c r="HM21" s="613"/>
      <c r="HN21" s="613"/>
    </row>
    <row r="22" s="520" customFormat="1" spans="1:222">
      <c r="A22" s="382" t="s">
        <v>59</v>
      </c>
      <c r="B22" s="321"/>
      <c r="C22" s="625">
        <v>0</v>
      </c>
      <c r="D22" s="257">
        <v>0</v>
      </c>
      <c r="E22" s="636"/>
      <c r="F22" s="257"/>
      <c r="G22" s="637"/>
      <c r="H22" s="612"/>
      <c r="I22" s="606"/>
      <c r="J22" s="613"/>
      <c r="K22" s="613"/>
      <c r="GI22" s="613"/>
      <c r="GJ22" s="613"/>
      <c r="GK22" s="613"/>
      <c r="GL22" s="613"/>
      <c r="GM22" s="613"/>
      <c r="GN22" s="613"/>
      <c r="GO22" s="613"/>
      <c r="GP22" s="613"/>
      <c r="GQ22" s="613"/>
      <c r="GR22" s="613"/>
      <c r="GS22" s="613"/>
      <c r="GT22" s="613"/>
      <c r="GU22" s="613"/>
      <c r="GV22" s="613"/>
      <c r="GW22" s="613"/>
      <c r="GX22" s="613"/>
      <c r="GY22" s="613"/>
      <c r="GZ22" s="613"/>
      <c r="HA22" s="613"/>
      <c r="HB22" s="613"/>
      <c r="HC22" s="613"/>
      <c r="HD22" s="613"/>
      <c r="HE22" s="613"/>
      <c r="HF22" s="613"/>
      <c r="HG22" s="613"/>
      <c r="HH22" s="613"/>
      <c r="HI22" s="613"/>
      <c r="HJ22" s="613"/>
      <c r="HK22" s="613"/>
      <c r="HL22" s="613"/>
      <c r="HM22" s="613"/>
      <c r="HN22" s="613"/>
    </row>
    <row r="23" s="520" customFormat="1" spans="1:222">
      <c r="A23" s="382" t="s">
        <v>60</v>
      </c>
      <c r="B23" s="321"/>
      <c r="C23" s="625">
        <v>0</v>
      </c>
      <c r="D23" s="257">
        <v>0</v>
      </c>
      <c r="E23" s="636"/>
      <c r="F23" s="257"/>
      <c r="G23" s="637"/>
      <c r="H23" s="612"/>
      <c r="I23" s="606"/>
      <c r="J23" s="613"/>
      <c r="K23" s="613"/>
      <c r="GI23" s="613"/>
      <c r="GJ23" s="613"/>
      <c r="GK23" s="613"/>
      <c r="GL23" s="613"/>
      <c r="GM23" s="613"/>
      <c r="GN23" s="613"/>
      <c r="GO23" s="613"/>
      <c r="GP23" s="613"/>
      <c r="GQ23" s="613"/>
      <c r="GR23" s="613"/>
      <c r="GS23" s="613"/>
      <c r="GT23" s="613"/>
      <c r="GU23" s="613"/>
      <c r="GV23" s="613"/>
      <c r="GW23" s="613"/>
      <c r="GX23" s="613"/>
      <c r="GY23" s="613"/>
      <c r="GZ23" s="613"/>
      <c r="HA23" s="613"/>
      <c r="HB23" s="613"/>
      <c r="HC23" s="613"/>
      <c r="HD23" s="613"/>
      <c r="HE23" s="613"/>
      <c r="HF23" s="613"/>
      <c r="HG23" s="613"/>
      <c r="HH23" s="613"/>
      <c r="HI23" s="613"/>
      <c r="HJ23" s="613"/>
      <c r="HK23" s="613"/>
      <c r="HL23" s="613"/>
      <c r="HM23" s="613"/>
      <c r="HN23" s="613"/>
    </row>
    <row r="24" s="520" customFormat="1" spans="1:222">
      <c r="A24" s="382" t="s">
        <v>61</v>
      </c>
      <c r="B24" s="321"/>
      <c r="C24" s="625">
        <v>0</v>
      </c>
      <c r="D24" s="257">
        <v>0</v>
      </c>
      <c r="E24" s="636"/>
      <c r="F24" s="257"/>
      <c r="G24" s="637"/>
      <c r="H24" s="612"/>
      <c r="I24" s="606"/>
      <c r="J24" s="613"/>
      <c r="K24" s="613"/>
      <c r="GI24" s="613"/>
      <c r="GJ24" s="613"/>
      <c r="GK24" s="613"/>
      <c r="GL24" s="613"/>
      <c r="GM24" s="613"/>
      <c r="GN24" s="613"/>
      <c r="GO24" s="613"/>
      <c r="GP24" s="613"/>
      <c r="GQ24" s="613"/>
      <c r="GR24" s="613"/>
      <c r="GS24" s="613"/>
      <c r="GT24" s="613"/>
      <c r="GU24" s="613"/>
      <c r="GV24" s="613"/>
      <c r="GW24" s="613"/>
      <c r="GX24" s="613"/>
      <c r="GY24" s="613"/>
      <c r="GZ24" s="613"/>
      <c r="HA24" s="613"/>
      <c r="HB24" s="613"/>
      <c r="HC24" s="613"/>
      <c r="HD24" s="613"/>
      <c r="HE24" s="613"/>
      <c r="HF24" s="613"/>
      <c r="HG24" s="613"/>
      <c r="HH24" s="613"/>
      <c r="HI24" s="613"/>
      <c r="HJ24" s="613"/>
      <c r="HK24" s="613"/>
      <c r="HL24" s="613"/>
      <c r="HM24" s="613"/>
      <c r="HN24" s="613"/>
    </row>
    <row r="25" s="520" customFormat="1" spans="1:222">
      <c r="A25" s="382" t="s">
        <v>56</v>
      </c>
      <c r="B25" s="320">
        <v>46</v>
      </c>
      <c r="C25" s="625">
        <v>59</v>
      </c>
      <c r="D25" s="257">
        <v>59</v>
      </c>
      <c r="E25" s="636">
        <f t="shared" ref="E25:E30" si="2">D25/C25</f>
        <v>1</v>
      </c>
      <c r="F25" s="257">
        <v>37</v>
      </c>
      <c r="G25" s="637">
        <f>D25/F25-1</f>
        <v>0.594594594594595</v>
      </c>
      <c r="H25" s="612"/>
      <c r="I25" s="606"/>
      <c r="J25" s="613"/>
      <c r="K25" s="613"/>
      <c r="GI25" s="613"/>
      <c r="GJ25" s="613"/>
      <c r="GK25" s="613"/>
      <c r="GL25" s="613"/>
      <c r="GM25" s="613"/>
      <c r="GN25" s="613"/>
      <c r="GO25" s="613"/>
      <c r="GP25" s="613"/>
      <c r="GQ25" s="613"/>
      <c r="GR25" s="613"/>
      <c r="GS25" s="613"/>
      <c r="GT25" s="613"/>
      <c r="GU25" s="613"/>
      <c r="GV25" s="613"/>
      <c r="GW25" s="613"/>
      <c r="GX25" s="613"/>
      <c r="GY25" s="613"/>
      <c r="GZ25" s="613"/>
      <c r="HA25" s="613"/>
      <c r="HB25" s="613"/>
      <c r="HC25" s="613"/>
      <c r="HD25" s="613"/>
      <c r="HE25" s="613"/>
      <c r="HF25" s="613"/>
      <c r="HG25" s="613"/>
      <c r="HH25" s="613"/>
      <c r="HI25" s="613"/>
      <c r="HJ25" s="613"/>
      <c r="HK25" s="613"/>
      <c r="HL25" s="613"/>
      <c r="HM25" s="613"/>
      <c r="HN25" s="613"/>
    </row>
    <row r="26" s="520" customFormat="1" spans="1:222">
      <c r="A26" s="382" t="s">
        <v>62</v>
      </c>
      <c r="B26" s="321"/>
      <c r="C26" s="625">
        <v>10</v>
      </c>
      <c r="D26" s="257">
        <v>4</v>
      </c>
      <c r="E26" s="636">
        <f t="shared" si="2"/>
        <v>0.4</v>
      </c>
      <c r="F26" s="257"/>
      <c r="G26" s="637"/>
      <c r="H26" s="612">
        <v>6</v>
      </c>
      <c r="I26" s="606"/>
      <c r="J26" s="613"/>
      <c r="K26" s="613"/>
      <c r="GI26" s="613"/>
      <c r="GJ26" s="613"/>
      <c r="GK26" s="613"/>
      <c r="GL26" s="613"/>
      <c r="GM26" s="613"/>
      <c r="GN26" s="613"/>
      <c r="GO26" s="613"/>
      <c r="GP26" s="613"/>
      <c r="GQ26" s="613"/>
      <c r="GR26" s="613"/>
      <c r="GS26" s="613"/>
      <c r="GT26" s="613"/>
      <c r="GU26" s="613"/>
      <c r="GV26" s="613"/>
      <c r="GW26" s="613"/>
      <c r="GX26" s="613"/>
      <c r="GY26" s="613"/>
      <c r="GZ26" s="613"/>
      <c r="HA26" s="613"/>
      <c r="HB26" s="613"/>
      <c r="HC26" s="613"/>
      <c r="HD26" s="613"/>
      <c r="HE26" s="613"/>
      <c r="HF26" s="613"/>
      <c r="HG26" s="613"/>
      <c r="HH26" s="613"/>
      <c r="HI26" s="613"/>
      <c r="HJ26" s="613"/>
      <c r="HK26" s="613"/>
      <c r="HL26" s="613"/>
      <c r="HM26" s="613"/>
      <c r="HN26" s="613"/>
    </row>
    <row r="27" s="606" customFormat="1" ht="18" customHeight="1" spans="1:8">
      <c r="A27" s="383" t="s">
        <v>63</v>
      </c>
      <c r="B27" s="321">
        <v>7417</v>
      </c>
      <c r="C27" s="624">
        <f>SUM(C28:C37)</f>
        <v>7118</v>
      </c>
      <c r="D27" s="355">
        <v>7035</v>
      </c>
      <c r="E27" s="622">
        <f t="shared" si="2"/>
        <v>0.988339421185726</v>
      </c>
      <c r="F27" s="355">
        <f>SUM(F28:F37)</f>
        <v>10453</v>
      </c>
      <c r="G27" s="635">
        <f>D27/F27-1</f>
        <v>-0.326987467712618</v>
      </c>
      <c r="H27" s="624">
        <f>SUM(H28:H37)</f>
        <v>83</v>
      </c>
    </row>
    <row r="28" s="607" customFormat="1" ht="18" customHeight="1" spans="1:222">
      <c r="A28" s="382" t="s">
        <v>47</v>
      </c>
      <c r="B28" s="320">
        <v>3146</v>
      </c>
      <c r="C28" s="625">
        <v>2709</v>
      </c>
      <c r="D28" s="257">
        <v>2709</v>
      </c>
      <c r="E28" s="636">
        <f t="shared" si="2"/>
        <v>1</v>
      </c>
      <c r="F28" s="257">
        <v>2412</v>
      </c>
      <c r="G28" s="637">
        <f>D28/F28-1</f>
        <v>0.123134328358209</v>
      </c>
      <c r="H28" s="612"/>
      <c r="I28" s="606"/>
      <c r="J28" s="613"/>
      <c r="K28" s="613"/>
      <c r="GI28" s="613"/>
      <c r="GJ28" s="613"/>
      <c r="GK28" s="613"/>
      <c r="GL28" s="613"/>
      <c r="GM28" s="613"/>
      <c r="GN28" s="613"/>
      <c r="GO28" s="613"/>
      <c r="GP28" s="613"/>
      <c r="GQ28" s="613"/>
      <c r="GR28" s="613"/>
      <c r="GS28" s="613"/>
      <c r="GT28" s="613"/>
      <c r="GU28" s="613"/>
      <c r="GV28" s="613"/>
      <c r="GW28" s="613"/>
      <c r="GX28" s="613"/>
      <c r="GY28" s="613"/>
      <c r="GZ28" s="613"/>
      <c r="HA28" s="613"/>
      <c r="HB28" s="613"/>
      <c r="HC28" s="613"/>
      <c r="HD28" s="613"/>
      <c r="HE28" s="613"/>
      <c r="HF28" s="613"/>
      <c r="HG28" s="613"/>
      <c r="HH28" s="613"/>
      <c r="HI28" s="613"/>
      <c r="HJ28" s="613"/>
      <c r="HK28" s="613"/>
      <c r="HL28" s="613"/>
      <c r="HM28" s="613"/>
      <c r="HN28" s="613"/>
    </row>
    <row r="29" s="520" customFormat="1" ht="18" customHeight="1" spans="1:222">
      <c r="A29" s="382" t="s">
        <v>48</v>
      </c>
      <c r="B29" s="320">
        <v>186</v>
      </c>
      <c r="C29" s="625">
        <v>247</v>
      </c>
      <c r="D29" s="257">
        <v>234</v>
      </c>
      <c r="E29" s="636">
        <f t="shared" si="2"/>
        <v>0.947368421052632</v>
      </c>
      <c r="F29" s="257">
        <v>605</v>
      </c>
      <c r="G29" s="637">
        <f>D29/F29-1</f>
        <v>-0.613223140495868</v>
      </c>
      <c r="H29" s="612">
        <v>13</v>
      </c>
      <c r="I29" s="606"/>
      <c r="J29" s="613"/>
      <c r="K29" s="613"/>
      <c r="GI29" s="613"/>
      <c r="GJ29" s="613"/>
      <c r="GK29" s="613"/>
      <c r="GL29" s="613"/>
      <c r="GM29" s="613"/>
      <c r="GN29" s="613"/>
      <c r="GO29" s="613"/>
      <c r="GP29" s="613"/>
      <c r="GQ29" s="613"/>
      <c r="GR29" s="613"/>
      <c r="GS29" s="613"/>
      <c r="GT29" s="613"/>
      <c r="GU29" s="613"/>
      <c r="GV29" s="613"/>
      <c r="GW29" s="613"/>
      <c r="GX29" s="613"/>
      <c r="GY29" s="613"/>
      <c r="GZ29" s="613"/>
      <c r="HA29" s="613"/>
      <c r="HB29" s="613"/>
      <c r="HC29" s="613"/>
      <c r="HD29" s="613"/>
      <c r="HE29" s="613"/>
      <c r="HF29" s="613"/>
      <c r="HG29" s="613"/>
      <c r="HH29" s="613"/>
      <c r="HI29" s="613"/>
      <c r="HJ29" s="613"/>
      <c r="HK29" s="613"/>
      <c r="HL29" s="613"/>
      <c r="HM29" s="613"/>
      <c r="HN29" s="613"/>
    </row>
    <row r="30" s="520" customFormat="1" ht="18" customHeight="1" spans="1:222">
      <c r="A30" s="382" t="s">
        <v>49</v>
      </c>
      <c r="B30" s="320"/>
      <c r="C30" s="625">
        <v>0</v>
      </c>
      <c r="D30" s="257">
        <v>0</v>
      </c>
      <c r="E30" s="636"/>
      <c r="F30" s="257">
        <v>40</v>
      </c>
      <c r="G30" s="637"/>
      <c r="H30" s="612"/>
      <c r="I30" s="606"/>
      <c r="J30" s="613"/>
      <c r="K30" s="613"/>
      <c r="GI30" s="613"/>
      <c r="GJ30" s="613"/>
      <c r="GK30" s="613"/>
      <c r="GL30" s="613"/>
      <c r="GM30" s="613"/>
      <c r="GN30" s="613"/>
      <c r="GO30" s="613"/>
      <c r="GP30" s="613"/>
      <c r="GQ30" s="613"/>
      <c r="GR30" s="613"/>
      <c r="GS30" s="613"/>
      <c r="GT30" s="613"/>
      <c r="GU30" s="613"/>
      <c r="GV30" s="613"/>
      <c r="GW30" s="613"/>
      <c r="GX30" s="613"/>
      <c r="GY30" s="613"/>
      <c r="GZ30" s="613"/>
      <c r="HA30" s="613"/>
      <c r="HB30" s="613"/>
      <c r="HC30" s="613"/>
      <c r="HD30" s="613"/>
      <c r="HE30" s="613"/>
      <c r="HF30" s="613"/>
      <c r="HG30" s="613"/>
      <c r="HH30" s="613"/>
      <c r="HI30" s="613"/>
      <c r="HJ30" s="613"/>
      <c r="HK30" s="613"/>
      <c r="HL30" s="613"/>
      <c r="HM30" s="613"/>
      <c r="HN30" s="613"/>
    </row>
    <row r="31" s="520" customFormat="1" ht="18" customHeight="1" spans="1:222">
      <c r="A31" s="382" t="s">
        <v>64</v>
      </c>
      <c r="B31" s="320"/>
      <c r="C31" s="625">
        <v>0</v>
      </c>
      <c r="D31" s="257">
        <v>0</v>
      </c>
      <c r="E31" s="636"/>
      <c r="F31" s="257"/>
      <c r="G31" s="637"/>
      <c r="H31" s="612"/>
      <c r="I31" s="606"/>
      <c r="J31" s="613"/>
      <c r="K31" s="613"/>
      <c r="GI31" s="613"/>
      <c r="GJ31" s="613"/>
      <c r="GK31" s="613"/>
      <c r="GL31" s="613"/>
      <c r="GM31" s="613"/>
      <c r="GN31" s="613"/>
      <c r="GO31" s="613"/>
      <c r="GP31" s="613"/>
      <c r="GQ31" s="613"/>
      <c r="GR31" s="613"/>
      <c r="GS31" s="613"/>
      <c r="GT31" s="613"/>
      <c r="GU31" s="613"/>
      <c r="GV31" s="613"/>
      <c r="GW31" s="613"/>
      <c r="GX31" s="613"/>
      <c r="GY31" s="613"/>
      <c r="GZ31" s="613"/>
      <c r="HA31" s="613"/>
      <c r="HB31" s="613"/>
      <c r="HC31" s="613"/>
      <c r="HD31" s="613"/>
      <c r="HE31" s="613"/>
      <c r="HF31" s="613"/>
      <c r="HG31" s="613"/>
      <c r="HH31" s="613"/>
      <c r="HI31" s="613"/>
      <c r="HJ31" s="613"/>
      <c r="HK31" s="613"/>
      <c r="HL31" s="613"/>
      <c r="HM31" s="613"/>
      <c r="HN31" s="613"/>
    </row>
    <row r="32" s="520" customFormat="1" ht="18" customHeight="1" spans="1:222">
      <c r="A32" s="382" t="s">
        <v>65</v>
      </c>
      <c r="B32" s="320"/>
      <c r="C32" s="625">
        <v>0</v>
      </c>
      <c r="D32" s="257">
        <v>0</v>
      </c>
      <c r="E32" s="636"/>
      <c r="F32" s="257"/>
      <c r="G32" s="637"/>
      <c r="H32" s="612"/>
      <c r="I32" s="606"/>
      <c r="J32" s="613"/>
      <c r="K32" s="613"/>
      <c r="GI32" s="613"/>
      <c r="GJ32" s="613"/>
      <c r="GK32" s="613"/>
      <c r="GL32" s="613"/>
      <c r="GM32" s="613"/>
      <c r="GN32" s="613"/>
      <c r="GO32" s="613"/>
      <c r="GP32" s="613"/>
      <c r="GQ32" s="613"/>
      <c r="GR32" s="613"/>
      <c r="GS32" s="613"/>
      <c r="GT32" s="613"/>
      <c r="GU32" s="613"/>
      <c r="GV32" s="613"/>
      <c r="GW32" s="613"/>
      <c r="GX32" s="613"/>
      <c r="GY32" s="613"/>
      <c r="GZ32" s="613"/>
      <c r="HA32" s="613"/>
      <c r="HB32" s="613"/>
      <c r="HC32" s="613"/>
      <c r="HD32" s="613"/>
      <c r="HE32" s="613"/>
      <c r="HF32" s="613"/>
      <c r="HG32" s="613"/>
      <c r="HH32" s="613"/>
      <c r="HI32" s="613"/>
      <c r="HJ32" s="613"/>
      <c r="HK32" s="613"/>
      <c r="HL32" s="613"/>
      <c r="HM32" s="613"/>
      <c r="HN32" s="613"/>
    </row>
    <row r="33" s="520" customFormat="1" ht="18" customHeight="1" spans="1:222">
      <c r="A33" s="382" t="s">
        <v>66</v>
      </c>
      <c r="B33" s="320"/>
      <c r="C33" s="625">
        <v>0</v>
      </c>
      <c r="D33" s="257">
        <v>0</v>
      </c>
      <c r="E33" s="636"/>
      <c r="F33" s="257"/>
      <c r="G33" s="637"/>
      <c r="H33" s="612"/>
      <c r="I33" s="606"/>
      <c r="J33" s="613"/>
      <c r="K33" s="613"/>
      <c r="GI33" s="613"/>
      <c r="GJ33" s="613"/>
      <c r="GK33" s="613"/>
      <c r="GL33" s="613"/>
      <c r="GM33" s="613"/>
      <c r="GN33" s="613"/>
      <c r="GO33" s="613"/>
      <c r="GP33" s="613"/>
      <c r="GQ33" s="613"/>
      <c r="GR33" s="613"/>
      <c r="GS33" s="613"/>
      <c r="GT33" s="613"/>
      <c r="GU33" s="613"/>
      <c r="GV33" s="613"/>
      <c r="GW33" s="613"/>
      <c r="GX33" s="613"/>
      <c r="GY33" s="613"/>
      <c r="GZ33" s="613"/>
      <c r="HA33" s="613"/>
      <c r="HB33" s="613"/>
      <c r="HC33" s="613"/>
      <c r="HD33" s="613"/>
      <c r="HE33" s="613"/>
      <c r="HF33" s="613"/>
      <c r="HG33" s="613"/>
      <c r="HH33" s="613"/>
      <c r="HI33" s="613"/>
      <c r="HJ33" s="613"/>
      <c r="HK33" s="613"/>
      <c r="HL33" s="613"/>
      <c r="HM33" s="613"/>
      <c r="HN33" s="613"/>
    </row>
    <row r="34" s="520" customFormat="1" ht="18" customHeight="1" spans="1:222">
      <c r="A34" s="382" t="s">
        <v>67</v>
      </c>
      <c r="B34" s="320"/>
      <c r="C34" s="625">
        <v>20</v>
      </c>
      <c r="D34" s="257">
        <v>12</v>
      </c>
      <c r="E34" s="636">
        <f t="shared" ref="E34:E39" si="3">D34/C34</f>
        <v>0.6</v>
      </c>
      <c r="F34" s="257">
        <v>29</v>
      </c>
      <c r="G34" s="637">
        <f>D34/F34-1</f>
        <v>-0.586206896551724</v>
      </c>
      <c r="H34" s="612">
        <v>8</v>
      </c>
      <c r="I34" s="606"/>
      <c r="J34" s="613"/>
      <c r="K34" s="613"/>
      <c r="GI34" s="613"/>
      <c r="GJ34" s="613"/>
      <c r="GK34" s="613"/>
      <c r="GL34" s="613"/>
      <c r="GM34" s="613"/>
      <c r="GN34" s="613"/>
      <c r="GO34" s="613"/>
      <c r="GP34" s="613"/>
      <c r="GQ34" s="613"/>
      <c r="GR34" s="613"/>
      <c r="GS34" s="613"/>
      <c r="GT34" s="613"/>
      <c r="GU34" s="613"/>
      <c r="GV34" s="613"/>
      <c r="GW34" s="613"/>
      <c r="GX34" s="613"/>
      <c r="GY34" s="613"/>
      <c r="GZ34" s="613"/>
      <c r="HA34" s="613"/>
      <c r="HB34" s="613"/>
      <c r="HC34" s="613"/>
      <c r="HD34" s="613"/>
      <c r="HE34" s="613"/>
      <c r="HF34" s="613"/>
      <c r="HG34" s="613"/>
      <c r="HH34" s="613"/>
      <c r="HI34" s="613"/>
      <c r="HJ34" s="613"/>
      <c r="HK34" s="613"/>
      <c r="HL34" s="613"/>
      <c r="HM34" s="613"/>
      <c r="HN34" s="613"/>
    </row>
    <row r="35" s="520" customFormat="1" ht="18" customHeight="1" spans="1:222">
      <c r="A35" s="382" t="s">
        <v>68</v>
      </c>
      <c r="B35" s="320"/>
      <c r="C35" s="625">
        <v>0</v>
      </c>
      <c r="D35" s="257">
        <v>0</v>
      </c>
      <c r="E35" s="636"/>
      <c r="F35" s="257"/>
      <c r="G35" s="637"/>
      <c r="H35" s="612"/>
      <c r="I35" s="606"/>
      <c r="J35" s="613"/>
      <c r="K35" s="613"/>
      <c r="GI35" s="613"/>
      <c r="GJ35" s="613"/>
      <c r="GK35" s="613"/>
      <c r="GL35" s="613"/>
      <c r="GM35" s="613"/>
      <c r="GN35" s="613"/>
      <c r="GO35" s="613"/>
      <c r="GP35" s="613"/>
      <c r="GQ35" s="613"/>
      <c r="GR35" s="613"/>
      <c r="GS35" s="613"/>
      <c r="GT35" s="613"/>
      <c r="GU35" s="613"/>
      <c r="GV35" s="613"/>
      <c r="GW35" s="613"/>
      <c r="GX35" s="613"/>
      <c r="GY35" s="613"/>
      <c r="GZ35" s="613"/>
      <c r="HA35" s="613"/>
      <c r="HB35" s="613"/>
      <c r="HC35" s="613"/>
      <c r="HD35" s="613"/>
      <c r="HE35" s="613"/>
      <c r="HF35" s="613"/>
      <c r="HG35" s="613"/>
      <c r="HH35" s="613"/>
      <c r="HI35" s="613"/>
      <c r="HJ35" s="613"/>
      <c r="HK35" s="613"/>
      <c r="HL35" s="613"/>
      <c r="HM35" s="613"/>
      <c r="HN35" s="613"/>
    </row>
    <row r="36" s="520" customFormat="1" ht="18" customHeight="1" spans="1:222">
      <c r="A36" s="382" t="s">
        <v>56</v>
      </c>
      <c r="B36" s="320">
        <v>2025</v>
      </c>
      <c r="C36" s="625">
        <v>1996</v>
      </c>
      <c r="D36" s="257">
        <v>1996</v>
      </c>
      <c r="E36" s="636">
        <f t="shared" si="3"/>
        <v>1</v>
      </c>
      <c r="F36" s="257">
        <v>1436</v>
      </c>
      <c r="G36" s="637">
        <f>D36/F36-1</f>
        <v>0.389972144846797</v>
      </c>
      <c r="H36" s="612"/>
      <c r="I36" s="606"/>
      <c r="J36" s="613"/>
      <c r="K36" s="613"/>
      <c r="GI36" s="613"/>
      <c r="GJ36" s="613"/>
      <c r="GK36" s="613"/>
      <c r="GL36" s="613"/>
      <c r="GM36" s="613"/>
      <c r="GN36" s="613"/>
      <c r="GO36" s="613"/>
      <c r="GP36" s="613"/>
      <c r="GQ36" s="613"/>
      <c r="GR36" s="613"/>
      <c r="GS36" s="613"/>
      <c r="GT36" s="613"/>
      <c r="GU36" s="613"/>
      <c r="GV36" s="613"/>
      <c r="GW36" s="613"/>
      <c r="GX36" s="613"/>
      <c r="GY36" s="613"/>
      <c r="GZ36" s="613"/>
      <c r="HA36" s="613"/>
      <c r="HB36" s="613"/>
      <c r="HC36" s="613"/>
      <c r="HD36" s="613"/>
      <c r="HE36" s="613"/>
      <c r="HF36" s="613"/>
      <c r="HG36" s="613"/>
      <c r="HH36" s="613"/>
      <c r="HI36" s="613"/>
      <c r="HJ36" s="613"/>
      <c r="HK36" s="613"/>
      <c r="HL36" s="613"/>
      <c r="HM36" s="613"/>
      <c r="HN36" s="613"/>
    </row>
    <row r="37" s="520" customFormat="1" ht="18" customHeight="1" spans="1:222">
      <c r="A37" s="382" t="s">
        <v>69</v>
      </c>
      <c r="B37" s="320">
        <v>2060</v>
      </c>
      <c r="C37" s="625">
        <v>2146</v>
      </c>
      <c r="D37" s="257">
        <v>2084</v>
      </c>
      <c r="E37" s="636">
        <f t="shared" si="3"/>
        <v>0.971109040074557</v>
      </c>
      <c r="F37" s="257">
        <v>5931</v>
      </c>
      <c r="G37" s="637">
        <f>D37/F37-1</f>
        <v>-0.648625864103861</v>
      </c>
      <c r="H37" s="612">
        <v>62</v>
      </c>
      <c r="I37" s="606"/>
      <c r="J37" s="613"/>
      <c r="K37" s="613"/>
      <c r="GI37" s="613"/>
      <c r="GJ37" s="613"/>
      <c r="GK37" s="613"/>
      <c r="GL37" s="613"/>
      <c r="GM37" s="613"/>
      <c r="GN37" s="613"/>
      <c r="GO37" s="613"/>
      <c r="GP37" s="613"/>
      <c r="GQ37" s="613"/>
      <c r="GR37" s="613"/>
      <c r="GS37" s="613"/>
      <c r="GT37" s="613"/>
      <c r="GU37" s="613"/>
      <c r="GV37" s="613"/>
      <c r="GW37" s="613"/>
      <c r="GX37" s="613"/>
      <c r="GY37" s="613"/>
      <c r="GZ37" s="613"/>
      <c r="HA37" s="613"/>
      <c r="HB37" s="613"/>
      <c r="HC37" s="613"/>
      <c r="HD37" s="613"/>
      <c r="HE37" s="613"/>
      <c r="HF37" s="613"/>
      <c r="HG37" s="613"/>
      <c r="HH37" s="613"/>
      <c r="HI37" s="613"/>
      <c r="HJ37" s="613"/>
      <c r="HK37" s="613"/>
      <c r="HL37" s="613"/>
      <c r="HM37" s="613"/>
      <c r="HN37" s="613"/>
    </row>
    <row r="38" s="606" customFormat="1" ht="18" customHeight="1" spans="1:8">
      <c r="A38" s="383" t="s">
        <v>70</v>
      </c>
      <c r="B38" s="321">
        <v>463</v>
      </c>
      <c r="C38" s="624">
        <f>SUM(C39:C48)</f>
        <v>446</v>
      </c>
      <c r="D38" s="355">
        <v>446</v>
      </c>
      <c r="E38" s="622">
        <f t="shared" si="3"/>
        <v>1</v>
      </c>
      <c r="F38" s="355">
        <f>SUM(F39:F48)</f>
        <v>352</v>
      </c>
      <c r="G38" s="635">
        <f>D38/F38-1</f>
        <v>0.267045454545455</v>
      </c>
      <c r="H38" s="624">
        <f>SUM(H39:H48)</f>
        <v>0</v>
      </c>
    </row>
    <row r="39" s="607" customFormat="1" ht="18" customHeight="1" spans="1:222">
      <c r="A39" s="382" t="s">
        <v>47</v>
      </c>
      <c r="B39" s="320">
        <v>314</v>
      </c>
      <c r="C39" s="625">
        <v>261</v>
      </c>
      <c r="D39" s="257">
        <v>261</v>
      </c>
      <c r="E39" s="636">
        <f t="shared" si="3"/>
        <v>1</v>
      </c>
      <c r="F39" s="257">
        <v>184</v>
      </c>
      <c r="G39" s="637">
        <f>D39/F39-1</f>
        <v>0.418478260869565</v>
      </c>
      <c r="H39" s="612"/>
      <c r="I39" s="606"/>
      <c r="J39" s="613"/>
      <c r="K39" s="613"/>
      <c r="GI39" s="613"/>
      <c r="GJ39" s="613"/>
      <c r="GK39" s="613"/>
      <c r="GL39" s="613"/>
      <c r="GM39" s="613"/>
      <c r="GN39" s="613"/>
      <c r="GO39" s="613"/>
      <c r="GP39" s="613"/>
      <c r="GQ39" s="613"/>
      <c r="GR39" s="613"/>
      <c r="GS39" s="613"/>
      <c r="GT39" s="613"/>
      <c r="GU39" s="613"/>
      <c r="GV39" s="613"/>
      <c r="GW39" s="613"/>
      <c r="GX39" s="613"/>
      <c r="GY39" s="613"/>
      <c r="GZ39" s="613"/>
      <c r="HA39" s="613"/>
      <c r="HB39" s="613"/>
      <c r="HC39" s="613"/>
      <c r="HD39" s="613"/>
      <c r="HE39" s="613"/>
      <c r="HF39" s="613"/>
      <c r="HG39" s="613"/>
      <c r="HH39" s="613"/>
      <c r="HI39" s="613"/>
      <c r="HJ39" s="613"/>
      <c r="HK39" s="613"/>
      <c r="HL39" s="613"/>
      <c r="HM39" s="613"/>
      <c r="HN39" s="613"/>
    </row>
    <row r="40" s="520" customFormat="1" ht="18" customHeight="1" spans="1:222">
      <c r="A40" s="382" t="s">
        <v>48</v>
      </c>
      <c r="B40" s="320"/>
      <c r="C40" s="625">
        <v>0</v>
      </c>
      <c r="D40" s="257">
        <v>0</v>
      </c>
      <c r="E40" s="636"/>
      <c r="F40" s="257"/>
      <c r="G40" s="637"/>
      <c r="H40" s="612"/>
      <c r="I40" s="606"/>
      <c r="J40" s="613"/>
      <c r="K40" s="613"/>
      <c r="GI40" s="613"/>
      <c r="GJ40" s="613"/>
      <c r="GK40" s="613"/>
      <c r="GL40" s="613"/>
      <c r="GM40" s="613"/>
      <c r="GN40" s="613"/>
      <c r="GO40" s="613"/>
      <c r="GP40" s="613"/>
      <c r="GQ40" s="613"/>
      <c r="GR40" s="613"/>
      <c r="GS40" s="613"/>
      <c r="GT40" s="613"/>
      <c r="GU40" s="613"/>
      <c r="GV40" s="613"/>
      <c r="GW40" s="613"/>
      <c r="GX40" s="613"/>
      <c r="GY40" s="613"/>
      <c r="GZ40" s="613"/>
      <c r="HA40" s="613"/>
      <c r="HB40" s="613"/>
      <c r="HC40" s="613"/>
      <c r="HD40" s="613"/>
      <c r="HE40" s="613"/>
      <c r="HF40" s="613"/>
      <c r="HG40" s="613"/>
      <c r="HH40" s="613"/>
      <c r="HI40" s="613"/>
      <c r="HJ40" s="613"/>
      <c r="HK40" s="613"/>
      <c r="HL40" s="613"/>
      <c r="HM40" s="613"/>
      <c r="HN40" s="613"/>
    </row>
    <row r="41" s="520" customFormat="1" ht="18" customHeight="1" spans="1:222">
      <c r="A41" s="382" t="s">
        <v>49</v>
      </c>
      <c r="B41" s="320"/>
      <c r="C41" s="625">
        <v>0</v>
      </c>
      <c r="D41" s="257">
        <v>0</v>
      </c>
      <c r="E41" s="636"/>
      <c r="F41" s="257"/>
      <c r="G41" s="637"/>
      <c r="H41" s="612"/>
      <c r="I41" s="606"/>
      <c r="J41" s="613"/>
      <c r="K41" s="613"/>
      <c r="GI41" s="613"/>
      <c r="GJ41" s="613"/>
      <c r="GK41" s="613"/>
      <c r="GL41" s="613"/>
      <c r="GM41" s="613"/>
      <c r="GN41" s="613"/>
      <c r="GO41" s="613"/>
      <c r="GP41" s="613"/>
      <c r="GQ41" s="613"/>
      <c r="GR41" s="613"/>
      <c r="GS41" s="613"/>
      <c r="GT41" s="613"/>
      <c r="GU41" s="613"/>
      <c r="GV41" s="613"/>
      <c r="GW41" s="613"/>
      <c r="GX41" s="613"/>
      <c r="GY41" s="613"/>
      <c r="GZ41" s="613"/>
      <c r="HA41" s="613"/>
      <c r="HB41" s="613"/>
      <c r="HC41" s="613"/>
      <c r="HD41" s="613"/>
      <c r="HE41" s="613"/>
      <c r="HF41" s="613"/>
      <c r="HG41" s="613"/>
      <c r="HH41" s="613"/>
      <c r="HI41" s="613"/>
      <c r="HJ41" s="613"/>
      <c r="HK41" s="613"/>
      <c r="HL41" s="613"/>
      <c r="HM41" s="613"/>
      <c r="HN41" s="613"/>
    </row>
    <row r="42" s="520" customFormat="1" ht="18" customHeight="1" spans="1:222">
      <c r="A42" s="382" t="s">
        <v>71</v>
      </c>
      <c r="B42" s="320"/>
      <c r="C42" s="625">
        <v>0</v>
      </c>
      <c r="D42" s="257">
        <v>0</v>
      </c>
      <c r="E42" s="636"/>
      <c r="F42" s="257"/>
      <c r="G42" s="637"/>
      <c r="H42" s="612"/>
      <c r="I42" s="606"/>
      <c r="J42" s="613"/>
      <c r="K42" s="613"/>
      <c r="GI42" s="613"/>
      <c r="GJ42" s="613"/>
      <c r="GK42" s="613"/>
      <c r="GL42" s="613"/>
      <c r="GM42" s="613"/>
      <c r="GN42" s="613"/>
      <c r="GO42" s="613"/>
      <c r="GP42" s="613"/>
      <c r="GQ42" s="613"/>
      <c r="GR42" s="613"/>
      <c r="GS42" s="613"/>
      <c r="GT42" s="613"/>
      <c r="GU42" s="613"/>
      <c r="GV42" s="613"/>
      <c r="GW42" s="613"/>
      <c r="GX42" s="613"/>
      <c r="GY42" s="613"/>
      <c r="GZ42" s="613"/>
      <c r="HA42" s="613"/>
      <c r="HB42" s="613"/>
      <c r="HC42" s="613"/>
      <c r="HD42" s="613"/>
      <c r="HE42" s="613"/>
      <c r="HF42" s="613"/>
      <c r="HG42" s="613"/>
      <c r="HH42" s="613"/>
      <c r="HI42" s="613"/>
      <c r="HJ42" s="613"/>
      <c r="HK42" s="613"/>
      <c r="HL42" s="613"/>
      <c r="HM42" s="613"/>
      <c r="HN42" s="613"/>
    </row>
    <row r="43" s="520" customFormat="1" ht="18" customHeight="1" spans="1:222">
      <c r="A43" s="382" t="s">
        <v>72</v>
      </c>
      <c r="B43" s="320"/>
      <c r="C43" s="625">
        <v>0</v>
      </c>
      <c r="D43" s="257">
        <v>0</v>
      </c>
      <c r="E43" s="636"/>
      <c r="F43" s="257"/>
      <c r="G43" s="637"/>
      <c r="H43" s="612"/>
      <c r="I43" s="606"/>
      <c r="J43" s="613"/>
      <c r="K43" s="613"/>
      <c r="GI43" s="613"/>
      <c r="GJ43" s="613"/>
      <c r="GK43" s="613"/>
      <c r="GL43" s="613"/>
      <c r="GM43" s="613"/>
      <c r="GN43" s="613"/>
      <c r="GO43" s="613"/>
      <c r="GP43" s="613"/>
      <c r="GQ43" s="613"/>
      <c r="GR43" s="613"/>
      <c r="GS43" s="613"/>
      <c r="GT43" s="613"/>
      <c r="GU43" s="613"/>
      <c r="GV43" s="613"/>
      <c r="GW43" s="613"/>
      <c r="GX43" s="613"/>
      <c r="GY43" s="613"/>
      <c r="GZ43" s="613"/>
      <c r="HA43" s="613"/>
      <c r="HB43" s="613"/>
      <c r="HC43" s="613"/>
      <c r="HD43" s="613"/>
      <c r="HE43" s="613"/>
      <c r="HF43" s="613"/>
      <c r="HG43" s="613"/>
      <c r="HH43" s="613"/>
      <c r="HI43" s="613"/>
      <c r="HJ43" s="613"/>
      <c r="HK43" s="613"/>
      <c r="HL43" s="613"/>
      <c r="HM43" s="613"/>
      <c r="HN43" s="613"/>
    </row>
    <row r="44" s="520" customFormat="1" ht="18" customHeight="1" spans="1:222">
      <c r="A44" s="382" t="s">
        <v>73</v>
      </c>
      <c r="B44" s="320"/>
      <c r="C44" s="625">
        <v>0</v>
      </c>
      <c r="D44" s="257">
        <v>0</v>
      </c>
      <c r="E44" s="636"/>
      <c r="F44" s="257"/>
      <c r="G44" s="637"/>
      <c r="H44" s="612"/>
      <c r="I44" s="606"/>
      <c r="J44" s="613"/>
      <c r="K44" s="613"/>
      <c r="GI44" s="613"/>
      <c r="GJ44" s="613"/>
      <c r="GK44" s="613"/>
      <c r="GL44" s="613"/>
      <c r="GM44" s="613"/>
      <c r="GN44" s="613"/>
      <c r="GO44" s="613"/>
      <c r="GP44" s="613"/>
      <c r="GQ44" s="613"/>
      <c r="GR44" s="613"/>
      <c r="GS44" s="613"/>
      <c r="GT44" s="613"/>
      <c r="GU44" s="613"/>
      <c r="GV44" s="613"/>
      <c r="GW44" s="613"/>
      <c r="GX44" s="613"/>
      <c r="GY44" s="613"/>
      <c r="GZ44" s="613"/>
      <c r="HA44" s="613"/>
      <c r="HB44" s="613"/>
      <c r="HC44" s="613"/>
      <c r="HD44" s="613"/>
      <c r="HE44" s="613"/>
      <c r="HF44" s="613"/>
      <c r="HG44" s="613"/>
      <c r="HH44" s="613"/>
      <c r="HI44" s="613"/>
      <c r="HJ44" s="613"/>
      <c r="HK44" s="613"/>
      <c r="HL44" s="613"/>
      <c r="HM44" s="613"/>
      <c r="HN44" s="613"/>
    </row>
    <row r="45" s="520" customFormat="1" ht="18" customHeight="1" spans="1:222">
      <c r="A45" s="382" t="s">
        <v>74</v>
      </c>
      <c r="B45" s="320"/>
      <c r="C45" s="625">
        <v>0</v>
      </c>
      <c r="D45" s="257">
        <v>0</v>
      </c>
      <c r="E45" s="636"/>
      <c r="F45" s="257"/>
      <c r="G45" s="637"/>
      <c r="H45" s="612"/>
      <c r="I45" s="606"/>
      <c r="J45" s="613"/>
      <c r="K45" s="613"/>
      <c r="GI45" s="613"/>
      <c r="GJ45" s="613"/>
      <c r="GK45" s="613"/>
      <c r="GL45" s="613"/>
      <c r="GM45" s="613"/>
      <c r="GN45" s="613"/>
      <c r="GO45" s="613"/>
      <c r="GP45" s="613"/>
      <c r="GQ45" s="613"/>
      <c r="GR45" s="613"/>
      <c r="GS45" s="613"/>
      <c r="GT45" s="613"/>
      <c r="GU45" s="613"/>
      <c r="GV45" s="613"/>
      <c r="GW45" s="613"/>
      <c r="GX45" s="613"/>
      <c r="GY45" s="613"/>
      <c r="GZ45" s="613"/>
      <c r="HA45" s="613"/>
      <c r="HB45" s="613"/>
      <c r="HC45" s="613"/>
      <c r="HD45" s="613"/>
      <c r="HE45" s="613"/>
      <c r="HF45" s="613"/>
      <c r="HG45" s="613"/>
      <c r="HH45" s="613"/>
      <c r="HI45" s="613"/>
      <c r="HJ45" s="613"/>
      <c r="HK45" s="613"/>
      <c r="HL45" s="613"/>
      <c r="HM45" s="613"/>
      <c r="HN45" s="613"/>
    </row>
    <row r="46" s="520" customFormat="1" ht="18" customHeight="1" spans="1:222">
      <c r="A46" s="382" t="s">
        <v>75</v>
      </c>
      <c r="B46" s="320"/>
      <c r="C46" s="625">
        <v>0</v>
      </c>
      <c r="D46" s="257">
        <v>0</v>
      </c>
      <c r="E46" s="636"/>
      <c r="F46" s="257"/>
      <c r="G46" s="637"/>
      <c r="H46" s="612"/>
      <c r="I46" s="606"/>
      <c r="J46" s="613"/>
      <c r="K46" s="613"/>
      <c r="GI46" s="613"/>
      <c r="GJ46" s="613"/>
      <c r="GK46" s="613"/>
      <c r="GL46" s="613"/>
      <c r="GM46" s="613"/>
      <c r="GN46" s="613"/>
      <c r="GO46" s="613"/>
      <c r="GP46" s="613"/>
      <c r="GQ46" s="613"/>
      <c r="GR46" s="613"/>
      <c r="GS46" s="613"/>
      <c r="GT46" s="613"/>
      <c r="GU46" s="613"/>
      <c r="GV46" s="613"/>
      <c r="GW46" s="613"/>
      <c r="GX46" s="613"/>
      <c r="GY46" s="613"/>
      <c r="GZ46" s="613"/>
      <c r="HA46" s="613"/>
      <c r="HB46" s="613"/>
      <c r="HC46" s="613"/>
      <c r="HD46" s="613"/>
      <c r="HE46" s="613"/>
      <c r="HF46" s="613"/>
      <c r="HG46" s="613"/>
      <c r="HH46" s="613"/>
      <c r="HI46" s="613"/>
      <c r="HJ46" s="613"/>
      <c r="HK46" s="613"/>
      <c r="HL46" s="613"/>
      <c r="HM46" s="613"/>
      <c r="HN46" s="613"/>
    </row>
    <row r="47" s="520" customFormat="1" ht="18" customHeight="1" spans="1:222">
      <c r="A47" s="382" t="s">
        <v>56</v>
      </c>
      <c r="B47" s="320">
        <v>149</v>
      </c>
      <c r="C47" s="625">
        <v>185</v>
      </c>
      <c r="D47" s="257">
        <v>185</v>
      </c>
      <c r="E47" s="636">
        <f t="shared" ref="E47:E50" si="4">D47/C47</f>
        <v>1</v>
      </c>
      <c r="F47" s="257">
        <v>147</v>
      </c>
      <c r="G47" s="637">
        <f>D47/F47-1</f>
        <v>0.258503401360544</v>
      </c>
      <c r="H47" s="612"/>
      <c r="I47" s="606"/>
      <c r="J47" s="613"/>
      <c r="K47" s="613"/>
      <c r="GI47" s="613"/>
      <c r="GJ47" s="613"/>
      <c r="GK47" s="613"/>
      <c r="GL47" s="613"/>
      <c r="GM47" s="613"/>
      <c r="GN47" s="613"/>
      <c r="GO47" s="613"/>
      <c r="GP47" s="613"/>
      <c r="GQ47" s="613"/>
      <c r="GR47" s="613"/>
      <c r="GS47" s="613"/>
      <c r="GT47" s="613"/>
      <c r="GU47" s="613"/>
      <c r="GV47" s="613"/>
      <c r="GW47" s="613"/>
      <c r="GX47" s="613"/>
      <c r="GY47" s="613"/>
      <c r="GZ47" s="613"/>
      <c r="HA47" s="613"/>
      <c r="HB47" s="613"/>
      <c r="HC47" s="613"/>
      <c r="HD47" s="613"/>
      <c r="HE47" s="613"/>
      <c r="HF47" s="613"/>
      <c r="HG47" s="613"/>
      <c r="HH47" s="613"/>
      <c r="HI47" s="613"/>
      <c r="HJ47" s="613"/>
      <c r="HK47" s="613"/>
      <c r="HL47" s="613"/>
      <c r="HM47" s="613"/>
      <c r="HN47" s="613"/>
    </row>
    <row r="48" s="520" customFormat="1" ht="18" customHeight="1" spans="1:222">
      <c r="A48" s="382" t="s">
        <v>76</v>
      </c>
      <c r="B48" s="321"/>
      <c r="C48" s="625">
        <v>0</v>
      </c>
      <c r="D48" s="257">
        <v>0</v>
      </c>
      <c r="E48" s="636"/>
      <c r="F48" s="257">
        <v>21</v>
      </c>
      <c r="G48" s="637"/>
      <c r="H48" s="612"/>
      <c r="I48" s="606"/>
      <c r="J48" s="613"/>
      <c r="K48" s="613"/>
      <c r="GI48" s="613"/>
      <c r="GJ48" s="613"/>
      <c r="GK48" s="613"/>
      <c r="GL48" s="613"/>
      <c r="GM48" s="613"/>
      <c r="GN48" s="613"/>
      <c r="GO48" s="613"/>
      <c r="GP48" s="613"/>
      <c r="GQ48" s="613"/>
      <c r="GR48" s="613"/>
      <c r="GS48" s="613"/>
      <c r="GT48" s="613"/>
      <c r="GU48" s="613"/>
      <c r="GV48" s="613"/>
      <c r="GW48" s="613"/>
      <c r="GX48" s="613"/>
      <c r="GY48" s="613"/>
      <c r="GZ48" s="613"/>
      <c r="HA48" s="613"/>
      <c r="HB48" s="613"/>
      <c r="HC48" s="613"/>
      <c r="HD48" s="613"/>
      <c r="HE48" s="613"/>
      <c r="HF48" s="613"/>
      <c r="HG48" s="613"/>
      <c r="HH48" s="613"/>
      <c r="HI48" s="613"/>
      <c r="HJ48" s="613"/>
      <c r="HK48" s="613"/>
      <c r="HL48" s="613"/>
      <c r="HM48" s="613"/>
      <c r="HN48" s="613"/>
    </row>
    <row r="49" s="606" customFormat="1" ht="18" customHeight="1" spans="1:8">
      <c r="A49" s="383" t="s">
        <v>77</v>
      </c>
      <c r="B49" s="321">
        <v>282</v>
      </c>
      <c r="C49" s="624">
        <f>SUM(C50:C59)</f>
        <v>334</v>
      </c>
      <c r="D49" s="355">
        <v>323</v>
      </c>
      <c r="E49" s="622">
        <f t="shared" si="4"/>
        <v>0.967065868263473</v>
      </c>
      <c r="F49" s="355">
        <f>SUM(F50:F59)</f>
        <v>260</v>
      </c>
      <c r="G49" s="635">
        <f>D49/F49-1</f>
        <v>0.242307692307692</v>
      </c>
      <c r="H49" s="624">
        <f>SUM(H50:H59)</f>
        <v>11</v>
      </c>
    </row>
    <row r="50" s="607" customFormat="1" ht="18" customHeight="1" spans="1:222">
      <c r="A50" s="382" t="s">
        <v>47</v>
      </c>
      <c r="B50" s="320">
        <v>149</v>
      </c>
      <c r="C50" s="625">
        <v>155</v>
      </c>
      <c r="D50" s="257">
        <v>155</v>
      </c>
      <c r="E50" s="636">
        <f t="shared" si="4"/>
        <v>1</v>
      </c>
      <c r="F50" s="257">
        <v>123</v>
      </c>
      <c r="G50" s="637">
        <f>D50/F50-1</f>
        <v>0.260162601626016</v>
      </c>
      <c r="H50" s="612"/>
      <c r="I50" s="606"/>
      <c r="J50" s="613"/>
      <c r="K50" s="613"/>
      <c r="GI50" s="613"/>
      <c r="GJ50" s="613"/>
      <c r="GK50" s="613"/>
      <c r="GL50" s="613"/>
      <c r="GM50" s="613"/>
      <c r="GN50" s="613"/>
      <c r="GO50" s="613"/>
      <c r="GP50" s="613"/>
      <c r="GQ50" s="613"/>
      <c r="GR50" s="613"/>
      <c r="GS50" s="613"/>
      <c r="GT50" s="613"/>
      <c r="GU50" s="613"/>
      <c r="GV50" s="613"/>
      <c r="GW50" s="613"/>
      <c r="GX50" s="613"/>
      <c r="GY50" s="613"/>
      <c r="GZ50" s="613"/>
      <c r="HA50" s="613"/>
      <c r="HB50" s="613"/>
      <c r="HC50" s="613"/>
      <c r="HD50" s="613"/>
      <c r="HE50" s="613"/>
      <c r="HF50" s="613"/>
      <c r="HG50" s="613"/>
      <c r="HH50" s="613"/>
      <c r="HI50" s="613"/>
      <c r="HJ50" s="613"/>
      <c r="HK50" s="613"/>
      <c r="HL50" s="613"/>
      <c r="HM50" s="613"/>
      <c r="HN50" s="613"/>
    </row>
    <row r="51" s="606" customFormat="1" ht="18" customHeight="1" spans="1:8">
      <c r="A51" s="382" t="s">
        <v>48</v>
      </c>
      <c r="B51" s="320"/>
      <c r="C51" s="625">
        <v>0</v>
      </c>
      <c r="D51" s="257">
        <v>0</v>
      </c>
      <c r="E51" s="636"/>
      <c r="F51" s="257"/>
      <c r="G51" s="637"/>
      <c r="H51" s="638"/>
    </row>
    <row r="52" s="520" customFormat="1" ht="18" customHeight="1" spans="1:222">
      <c r="A52" s="382" t="s">
        <v>49</v>
      </c>
      <c r="B52" s="320"/>
      <c r="C52" s="625">
        <v>0</v>
      </c>
      <c r="D52" s="257">
        <v>0</v>
      </c>
      <c r="E52" s="636"/>
      <c r="F52" s="257"/>
      <c r="G52" s="637"/>
      <c r="H52" s="612"/>
      <c r="I52" s="606"/>
      <c r="J52" s="613"/>
      <c r="K52" s="613"/>
      <c r="GI52" s="613"/>
      <c r="GJ52" s="613"/>
      <c r="GK52" s="613"/>
      <c r="GL52" s="613"/>
      <c r="GM52" s="613"/>
      <c r="GN52" s="613"/>
      <c r="GO52" s="613"/>
      <c r="GP52" s="613"/>
      <c r="GQ52" s="613"/>
      <c r="GR52" s="613"/>
      <c r="GS52" s="613"/>
      <c r="GT52" s="613"/>
      <c r="GU52" s="613"/>
      <c r="GV52" s="613"/>
      <c r="GW52" s="613"/>
      <c r="GX52" s="613"/>
      <c r="GY52" s="613"/>
      <c r="GZ52" s="613"/>
      <c r="HA52" s="613"/>
      <c r="HB52" s="613"/>
      <c r="HC52" s="613"/>
      <c r="HD52" s="613"/>
      <c r="HE52" s="613"/>
      <c r="HF52" s="613"/>
      <c r="HG52" s="613"/>
      <c r="HH52" s="613"/>
      <c r="HI52" s="613"/>
      <c r="HJ52" s="613"/>
      <c r="HK52" s="613"/>
      <c r="HL52" s="613"/>
      <c r="HM52" s="613"/>
      <c r="HN52" s="613"/>
    </row>
    <row r="53" s="520" customFormat="1" ht="18" customHeight="1" spans="1:222">
      <c r="A53" s="382" t="s">
        <v>78</v>
      </c>
      <c r="B53" s="320"/>
      <c r="C53" s="625">
        <v>0</v>
      </c>
      <c r="D53" s="257">
        <v>0</v>
      </c>
      <c r="E53" s="636"/>
      <c r="F53" s="257"/>
      <c r="G53" s="637"/>
      <c r="H53" s="612"/>
      <c r="I53" s="606"/>
      <c r="J53" s="613"/>
      <c r="K53" s="613"/>
      <c r="GI53" s="613"/>
      <c r="GJ53" s="613"/>
      <c r="GK53" s="613"/>
      <c r="GL53" s="613"/>
      <c r="GM53" s="613"/>
      <c r="GN53" s="613"/>
      <c r="GO53" s="613"/>
      <c r="GP53" s="613"/>
      <c r="GQ53" s="613"/>
      <c r="GR53" s="613"/>
      <c r="GS53" s="613"/>
      <c r="GT53" s="613"/>
      <c r="GU53" s="613"/>
      <c r="GV53" s="613"/>
      <c r="GW53" s="613"/>
      <c r="GX53" s="613"/>
      <c r="GY53" s="613"/>
      <c r="GZ53" s="613"/>
      <c r="HA53" s="613"/>
      <c r="HB53" s="613"/>
      <c r="HC53" s="613"/>
      <c r="HD53" s="613"/>
      <c r="HE53" s="613"/>
      <c r="HF53" s="613"/>
      <c r="HG53" s="613"/>
      <c r="HH53" s="613"/>
      <c r="HI53" s="613"/>
      <c r="HJ53" s="613"/>
      <c r="HK53" s="613"/>
      <c r="HL53" s="613"/>
      <c r="HM53" s="613"/>
      <c r="HN53" s="613"/>
    </row>
    <row r="54" s="520" customFormat="1" ht="18" customHeight="1" spans="1:222">
      <c r="A54" s="382" t="s">
        <v>79</v>
      </c>
      <c r="B54" s="320"/>
      <c r="C54" s="625">
        <v>0</v>
      </c>
      <c r="D54" s="257">
        <v>0</v>
      </c>
      <c r="E54" s="636"/>
      <c r="F54" s="257">
        <v>27</v>
      </c>
      <c r="G54" s="637"/>
      <c r="H54" s="612"/>
      <c r="I54" s="606"/>
      <c r="J54" s="613"/>
      <c r="K54" s="613"/>
      <c r="GI54" s="613"/>
      <c r="GJ54" s="613"/>
      <c r="GK54" s="613"/>
      <c r="GL54" s="613"/>
      <c r="GM54" s="613"/>
      <c r="GN54" s="613"/>
      <c r="GO54" s="613"/>
      <c r="GP54" s="613"/>
      <c r="GQ54" s="613"/>
      <c r="GR54" s="613"/>
      <c r="GS54" s="613"/>
      <c r="GT54" s="613"/>
      <c r="GU54" s="613"/>
      <c r="GV54" s="613"/>
      <c r="GW54" s="613"/>
      <c r="GX54" s="613"/>
      <c r="GY54" s="613"/>
      <c r="GZ54" s="613"/>
      <c r="HA54" s="613"/>
      <c r="HB54" s="613"/>
      <c r="HC54" s="613"/>
      <c r="HD54" s="613"/>
      <c r="HE54" s="613"/>
      <c r="HF54" s="613"/>
      <c r="HG54" s="613"/>
      <c r="HH54" s="613"/>
      <c r="HI54" s="613"/>
      <c r="HJ54" s="613"/>
      <c r="HK54" s="613"/>
      <c r="HL54" s="613"/>
      <c r="HM54" s="613"/>
      <c r="HN54" s="613"/>
    </row>
    <row r="55" s="520" customFormat="1" ht="18" customHeight="1" spans="1:222">
      <c r="A55" s="382" t="s">
        <v>80</v>
      </c>
      <c r="B55" s="320"/>
      <c r="C55" s="625">
        <v>0</v>
      </c>
      <c r="D55" s="257">
        <v>0</v>
      </c>
      <c r="E55" s="636"/>
      <c r="F55" s="257"/>
      <c r="G55" s="637"/>
      <c r="H55" s="612"/>
      <c r="I55" s="606"/>
      <c r="J55" s="613"/>
      <c r="K55" s="613"/>
      <c r="GI55" s="613"/>
      <c r="GJ55" s="613"/>
      <c r="GK55" s="613"/>
      <c r="GL55" s="613"/>
      <c r="GM55" s="613"/>
      <c r="GN55" s="613"/>
      <c r="GO55" s="613"/>
      <c r="GP55" s="613"/>
      <c r="GQ55" s="613"/>
      <c r="GR55" s="613"/>
      <c r="GS55" s="613"/>
      <c r="GT55" s="613"/>
      <c r="GU55" s="613"/>
      <c r="GV55" s="613"/>
      <c r="GW55" s="613"/>
      <c r="GX55" s="613"/>
      <c r="GY55" s="613"/>
      <c r="GZ55" s="613"/>
      <c r="HA55" s="613"/>
      <c r="HB55" s="613"/>
      <c r="HC55" s="613"/>
      <c r="HD55" s="613"/>
      <c r="HE55" s="613"/>
      <c r="HF55" s="613"/>
      <c r="HG55" s="613"/>
      <c r="HH55" s="613"/>
      <c r="HI55" s="613"/>
      <c r="HJ55" s="613"/>
      <c r="HK55" s="613"/>
      <c r="HL55" s="613"/>
      <c r="HM55" s="613"/>
      <c r="HN55" s="613"/>
    </row>
    <row r="56" s="520" customFormat="1" ht="18" customHeight="1" spans="1:222">
      <c r="A56" s="382" t="s">
        <v>81</v>
      </c>
      <c r="B56" s="320"/>
      <c r="C56" s="625">
        <v>0</v>
      </c>
      <c r="D56" s="257">
        <v>0</v>
      </c>
      <c r="E56" s="636"/>
      <c r="F56" s="257"/>
      <c r="G56" s="637"/>
      <c r="H56" s="612"/>
      <c r="I56" s="606"/>
      <c r="J56" s="613"/>
      <c r="K56" s="613"/>
      <c r="GI56" s="613"/>
      <c r="GJ56" s="613"/>
      <c r="GK56" s="613"/>
      <c r="GL56" s="613"/>
      <c r="GM56" s="613"/>
      <c r="GN56" s="613"/>
      <c r="GO56" s="613"/>
      <c r="GP56" s="613"/>
      <c r="GQ56" s="613"/>
      <c r="GR56" s="613"/>
      <c r="GS56" s="613"/>
      <c r="GT56" s="613"/>
      <c r="GU56" s="613"/>
      <c r="GV56" s="613"/>
      <c r="GW56" s="613"/>
      <c r="GX56" s="613"/>
      <c r="GY56" s="613"/>
      <c r="GZ56" s="613"/>
      <c r="HA56" s="613"/>
      <c r="HB56" s="613"/>
      <c r="HC56" s="613"/>
      <c r="HD56" s="613"/>
      <c r="HE56" s="613"/>
      <c r="HF56" s="613"/>
      <c r="HG56" s="613"/>
      <c r="HH56" s="613"/>
      <c r="HI56" s="613"/>
      <c r="HJ56" s="613"/>
      <c r="HK56" s="613"/>
      <c r="HL56" s="613"/>
      <c r="HM56" s="613"/>
      <c r="HN56" s="613"/>
    </row>
    <row r="57" s="520" customFormat="1" ht="18" customHeight="1" spans="1:222">
      <c r="A57" s="382" t="s">
        <v>82</v>
      </c>
      <c r="B57" s="320"/>
      <c r="C57" s="625">
        <v>12</v>
      </c>
      <c r="D57" s="257">
        <v>1</v>
      </c>
      <c r="E57" s="636"/>
      <c r="F57" s="257"/>
      <c r="G57" s="637"/>
      <c r="H57" s="612">
        <v>11</v>
      </c>
      <c r="I57" s="606"/>
      <c r="J57" s="613"/>
      <c r="K57" s="613"/>
      <c r="GI57" s="613"/>
      <c r="GJ57" s="613"/>
      <c r="GK57" s="613"/>
      <c r="GL57" s="613"/>
      <c r="GM57" s="613"/>
      <c r="GN57" s="613"/>
      <c r="GO57" s="613"/>
      <c r="GP57" s="613"/>
      <c r="GQ57" s="613"/>
      <c r="GR57" s="613"/>
      <c r="GS57" s="613"/>
      <c r="GT57" s="613"/>
      <c r="GU57" s="613"/>
      <c r="GV57" s="613"/>
      <c r="GW57" s="613"/>
      <c r="GX57" s="613"/>
      <c r="GY57" s="613"/>
      <c r="GZ57" s="613"/>
      <c r="HA57" s="613"/>
      <c r="HB57" s="613"/>
      <c r="HC57" s="613"/>
      <c r="HD57" s="613"/>
      <c r="HE57" s="613"/>
      <c r="HF57" s="613"/>
      <c r="HG57" s="613"/>
      <c r="HH57" s="613"/>
      <c r="HI57" s="613"/>
      <c r="HJ57" s="613"/>
      <c r="HK57" s="613"/>
      <c r="HL57" s="613"/>
      <c r="HM57" s="613"/>
      <c r="HN57" s="613"/>
    </row>
    <row r="58" s="520" customFormat="1" ht="18" customHeight="1" spans="1:222">
      <c r="A58" s="382" t="s">
        <v>56</v>
      </c>
      <c r="B58" s="320">
        <v>133</v>
      </c>
      <c r="C58" s="625">
        <v>167</v>
      </c>
      <c r="D58" s="257">
        <v>167</v>
      </c>
      <c r="E58" s="636">
        <f t="shared" ref="E58:E62" si="5">D58/C58</f>
        <v>1</v>
      </c>
      <c r="F58" s="257">
        <v>110</v>
      </c>
      <c r="G58" s="637">
        <f>D58/F58-1</f>
        <v>0.518181818181818</v>
      </c>
      <c r="H58" s="612"/>
      <c r="I58" s="606"/>
      <c r="J58" s="613"/>
      <c r="K58" s="613"/>
      <c r="GI58" s="613"/>
      <c r="GJ58" s="613"/>
      <c r="GK58" s="613"/>
      <c r="GL58" s="613"/>
      <c r="GM58" s="613"/>
      <c r="GN58" s="613"/>
      <c r="GO58" s="613"/>
      <c r="GP58" s="613"/>
      <c r="GQ58" s="613"/>
      <c r="GR58" s="613"/>
      <c r="GS58" s="613"/>
      <c r="GT58" s="613"/>
      <c r="GU58" s="613"/>
      <c r="GV58" s="613"/>
      <c r="GW58" s="613"/>
      <c r="GX58" s="613"/>
      <c r="GY58" s="613"/>
      <c r="GZ58" s="613"/>
      <c r="HA58" s="613"/>
      <c r="HB58" s="613"/>
      <c r="HC58" s="613"/>
      <c r="HD58" s="613"/>
      <c r="HE58" s="613"/>
      <c r="HF58" s="613"/>
      <c r="HG58" s="613"/>
      <c r="HH58" s="613"/>
      <c r="HI58" s="613"/>
      <c r="HJ58" s="613"/>
      <c r="HK58" s="613"/>
      <c r="HL58" s="613"/>
      <c r="HM58" s="613"/>
      <c r="HN58" s="613"/>
    </row>
    <row r="59" s="520" customFormat="1" ht="18" customHeight="1" spans="1:222">
      <c r="A59" s="382" t="s">
        <v>83</v>
      </c>
      <c r="B59" s="321"/>
      <c r="C59" s="625">
        <v>0</v>
      </c>
      <c r="D59" s="257">
        <v>0</v>
      </c>
      <c r="E59" s="636"/>
      <c r="F59" s="257"/>
      <c r="G59" s="637"/>
      <c r="H59" s="612"/>
      <c r="I59" s="606"/>
      <c r="J59" s="613"/>
      <c r="K59" s="613"/>
      <c r="GI59" s="613"/>
      <c r="GJ59" s="613"/>
      <c r="GK59" s="613"/>
      <c r="GL59" s="613"/>
      <c r="GM59" s="613"/>
      <c r="GN59" s="613"/>
      <c r="GO59" s="613"/>
      <c r="GP59" s="613"/>
      <c r="GQ59" s="613"/>
      <c r="GR59" s="613"/>
      <c r="GS59" s="613"/>
      <c r="GT59" s="613"/>
      <c r="GU59" s="613"/>
      <c r="GV59" s="613"/>
      <c r="GW59" s="613"/>
      <c r="GX59" s="613"/>
      <c r="GY59" s="613"/>
      <c r="GZ59" s="613"/>
      <c r="HA59" s="613"/>
      <c r="HB59" s="613"/>
      <c r="HC59" s="613"/>
      <c r="HD59" s="613"/>
      <c r="HE59" s="613"/>
      <c r="HF59" s="613"/>
      <c r="HG59" s="613"/>
      <c r="HH59" s="613"/>
      <c r="HI59" s="613"/>
      <c r="HJ59" s="613"/>
      <c r="HK59" s="613"/>
      <c r="HL59" s="613"/>
      <c r="HM59" s="613"/>
      <c r="HN59" s="613"/>
    </row>
    <row r="60" s="606" customFormat="1" ht="18" customHeight="1" spans="1:8">
      <c r="A60" s="383" t="s">
        <v>84</v>
      </c>
      <c r="B60" s="321">
        <v>750</v>
      </c>
      <c r="C60" s="624">
        <f>SUM(C61:C70)</f>
        <v>581</v>
      </c>
      <c r="D60" s="355">
        <v>581</v>
      </c>
      <c r="E60" s="622">
        <f t="shared" si="5"/>
        <v>1</v>
      </c>
      <c r="F60" s="355">
        <f>SUM(F61:F70)</f>
        <v>476</v>
      </c>
      <c r="G60" s="635">
        <f>D60/F60-1</f>
        <v>0.220588235294118</v>
      </c>
      <c r="H60" s="624">
        <f>SUM(H61:H70)</f>
        <v>0</v>
      </c>
    </row>
    <row r="61" s="607" customFormat="1" ht="18" customHeight="1" spans="1:222">
      <c r="A61" s="382" t="s">
        <v>47</v>
      </c>
      <c r="B61" s="320">
        <v>591</v>
      </c>
      <c r="C61" s="625">
        <v>380</v>
      </c>
      <c r="D61" s="257">
        <v>380</v>
      </c>
      <c r="E61" s="636">
        <f t="shared" si="5"/>
        <v>1</v>
      </c>
      <c r="F61" s="257">
        <v>287</v>
      </c>
      <c r="G61" s="637">
        <f>D61/F61-1</f>
        <v>0.32404181184669</v>
      </c>
      <c r="H61" s="612"/>
      <c r="I61" s="606"/>
      <c r="J61" s="613"/>
      <c r="K61" s="613"/>
      <c r="GI61" s="613"/>
      <c r="GJ61" s="613"/>
      <c r="GK61" s="613"/>
      <c r="GL61" s="613"/>
      <c r="GM61" s="613"/>
      <c r="GN61" s="613"/>
      <c r="GO61" s="613"/>
      <c r="GP61" s="613"/>
      <c r="GQ61" s="613"/>
      <c r="GR61" s="613"/>
      <c r="GS61" s="613"/>
      <c r="GT61" s="613"/>
      <c r="GU61" s="613"/>
      <c r="GV61" s="613"/>
      <c r="GW61" s="613"/>
      <c r="GX61" s="613"/>
      <c r="GY61" s="613"/>
      <c r="GZ61" s="613"/>
      <c r="HA61" s="613"/>
      <c r="HB61" s="613"/>
      <c r="HC61" s="613"/>
      <c r="HD61" s="613"/>
      <c r="HE61" s="613"/>
      <c r="HF61" s="613"/>
      <c r="HG61" s="613"/>
      <c r="HH61" s="613"/>
      <c r="HI61" s="613"/>
      <c r="HJ61" s="613"/>
      <c r="HK61" s="613"/>
      <c r="HL61" s="613"/>
      <c r="HM61" s="613"/>
      <c r="HN61" s="613"/>
    </row>
    <row r="62" s="520" customFormat="1" ht="18" customHeight="1" spans="1:222">
      <c r="A62" s="382" t="s">
        <v>48</v>
      </c>
      <c r="B62" s="320"/>
      <c r="C62" s="625">
        <v>0</v>
      </c>
      <c r="D62" s="257">
        <v>0</v>
      </c>
      <c r="E62" s="636"/>
      <c r="F62" s="257">
        <v>4</v>
      </c>
      <c r="G62" s="637"/>
      <c r="H62" s="612"/>
      <c r="I62" s="606"/>
      <c r="J62" s="613"/>
      <c r="K62" s="613"/>
      <c r="GI62" s="613"/>
      <c r="GJ62" s="613"/>
      <c r="GK62" s="613"/>
      <c r="GL62" s="613"/>
      <c r="GM62" s="613"/>
      <c r="GN62" s="613"/>
      <c r="GO62" s="613"/>
      <c r="GP62" s="613"/>
      <c r="GQ62" s="613"/>
      <c r="GR62" s="613"/>
      <c r="GS62" s="613"/>
      <c r="GT62" s="613"/>
      <c r="GU62" s="613"/>
      <c r="GV62" s="613"/>
      <c r="GW62" s="613"/>
      <c r="GX62" s="613"/>
      <c r="GY62" s="613"/>
      <c r="GZ62" s="613"/>
      <c r="HA62" s="613"/>
      <c r="HB62" s="613"/>
      <c r="HC62" s="613"/>
      <c r="HD62" s="613"/>
      <c r="HE62" s="613"/>
      <c r="HF62" s="613"/>
      <c r="HG62" s="613"/>
      <c r="HH62" s="613"/>
      <c r="HI62" s="613"/>
      <c r="HJ62" s="613"/>
      <c r="HK62" s="613"/>
      <c r="HL62" s="613"/>
      <c r="HM62" s="613"/>
      <c r="HN62" s="613"/>
    </row>
    <row r="63" s="520" customFormat="1" ht="18" customHeight="1" spans="1:222">
      <c r="A63" s="382" t="s">
        <v>49</v>
      </c>
      <c r="B63" s="320"/>
      <c r="C63" s="625">
        <v>0</v>
      </c>
      <c r="D63" s="257">
        <v>0</v>
      </c>
      <c r="E63" s="636"/>
      <c r="F63" s="257"/>
      <c r="G63" s="637"/>
      <c r="H63" s="612"/>
      <c r="I63" s="606"/>
      <c r="J63" s="613"/>
      <c r="K63" s="613"/>
      <c r="GI63" s="613"/>
      <c r="GJ63" s="613"/>
      <c r="GK63" s="613"/>
      <c r="GL63" s="613"/>
      <c r="GM63" s="613"/>
      <c r="GN63" s="613"/>
      <c r="GO63" s="613"/>
      <c r="GP63" s="613"/>
      <c r="GQ63" s="613"/>
      <c r="GR63" s="613"/>
      <c r="GS63" s="613"/>
      <c r="GT63" s="613"/>
      <c r="GU63" s="613"/>
      <c r="GV63" s="613"/>
      <c r="GW63" s="613"/>
      <c r="GX63" s="613"/>
      <c r="GY63" s="613"/>
      <c r="GZ63" s="613"/>
      <c r="HA63" s="613"/>
      <c r="HB63" s="613"/>
      <c r="HC63" s="613"/>
      <c r="HD63" s="613"/>
      <c r="HE63" s="613"/>
      <c r="HF63" s="613"/>
      <c r="HG63" s="613"/>
      <c r="HH63" s="613"/>
      <c r="HI63" s="613"/>
      <c r="HJ63" s="613"/>
      <c r="HK63" s="613"/>
      <c r="HL63" s="613"/>
      <c r="HM63" s="613"/>
      <c r="HN63" s="613"/>
    </row>
    <row r="64" s="520" customFormat="1" ht="18" customHeight="1" spans="1:222">
      <c r="A64" s="382" t="s">
        <v>85</v>
      </c>
      <c r="B64" s="320"/>
      <c r="C64" s="625">
        <v>0</v>
      </c>
      <c r="D64" s="257">
        <v>0</v>
      </c>
      <c r="E64" s="636"/>
      <c r="F64" s="257"/>
      <c r="G64" s="637"/>
      <c r="H64" s="612"/>
      <c r="I64" s="606"/>
      <c r="J64" s="613"/>
      <c r="K64" s="613"/>
      <c r="GI64" s="613"/>
      <c r="GJ64" s="613"/>
      <c r="GK64" s="613"/>
      <c r="GL64" s="613"/>
      <c r="GM64" s="613"/>
      <c r="GN64" s="613"/>
      <c r="GO64" s="613"/>
      <c r="GP64" s="613"/>
      <c r="GQ64" s="613"/>
      <c r="GR64" s="613"/>
      <c r="GS64" s="613"/>
      <c r="GT64" s="613"/>
      <c r="GU64" s="613"/>
      <c r="GV64" s="613"/>
      <c r="GW64" s="613"/>
      <c r="GX64" s="613"/>
      <c r="GY64" s="613"/>
      <c r="GZ64" s="613"/>
      <c r="HA64" s="613"/>
      <c r="HB64" s="613"/>
      <c r="HC64" s="613"/>
      <c r="HD64" s="613"/>
      <c r="HE64" s="613"/>
      <c r="HF64" s="613"/>
      <c r="HG64" s="613"/>
      <c r="HH64" s="613"/>
      <c r="HI64" s="613"/>
      <c r="HJ64" s="613"/>
      <c r="HK64" s="613"/>
      <c r="HL64" s="613"/>
      <c r="HM64" s="613"/>
      <c r="HN64" s="613"/>
    </row>
    <row r="65" s="520" customFormat="1" ht="18" customHeight="1" spans="1:222">
      <c r="A65" s="382" t="s">
        <v>86</v>
      </c>
      <c r="B65" s="320"/>
      <c r="C65" s="625">
        <v>0</v>
      </c>
      <c r="D65" s="257">
        <v>0</v>
      </c>
      <c r="E65" s="636"/>
      <c r="F65" s="257"/>
      <c r="G65" s="637"/>
      <c r="H65" s="612"/>
      <c r="I65" s="606"/>
      <c r="J65" s="613"/>
      <c r="K65" s="613"/>
      <c r="GI65" s="613"/>
      <c r="GJ65" s="613"/>
      <c r="GK65" s="613"/>
      <c r="GL65" s="613"/>
      <c r="GM65" s="613"/>
      <c r="GN65" s="613"/>
      <c r="GO65" s="613"/>
      <c r="GP65" s="613"/>
      <c r="GQ65" s="613"/>
      <c r="GR65" s="613"/>
      <c r="GS65" s="613"/>
      <c r="GT65" s="613"/>
      <c r="GU65" s="613"/>
      <c r="GV65" s="613"/>
      <c r="GW65" s="613"/>
      <c r="GX65" s="613"/>
      <c r="GY65" s="613"/>
      <c r="GZ65" s="613"/>
      <c r="HA65" s="613"/>
      <c r="HB65" s="613"/>
      <c r="HC65" s="613"/>
      <c r="HD65" s="613"/>
      <c r="HE65" s="613"/>
      <c r="HF65" s="613"/>
      <c r="HG65" s="613"/>
      <c r="HH65" s="613"/>
      <c r="HI65" s="613"/>
      <c r="HJ65" s="613"/>
      <c r="HK65" s="613"/>
      <c r="HL65" s="613"/>
      <c r="HM65" s="613"/>
      <c r="HN65" s="613"/>
    </row>
    <row r="66" s="520" customFormat="1" ht="18" customHeight="1" spans="1:222">
      <c r="A66" s="382" t="s">
        <v>87</v>
      </c>
      <c r="B66" s="320"/>
      <c r="C66" s="625">
        <v>0</v>
      </c>
      <c r="D66" s="257">
        <v>0</v>
      </c>
      <c r="E66" s="636"/>
      <c r="F66" s="257"/>
      <c r="G66" s="637"/>
      <c r="H66" s="612"/>
      <c r="I66" s="606"/>
      <c r="J66" s="613"/>
      <c r="K66" s="613"/>
      <c r="GI66" s="613"/>
      <c r="GJ66" s="613"/>
      <c r="GK66" s="613"/>
      <c r="GL66" s="613"/>
      <c r="GM66" s="613"/>
      <c r="GN66" s="613"/>
      <c r="GO66" s="613"/>
      <c r="GP66" s="613"/>
      <c r="GQ66" s="613"/>
      <c r="GR66" s="613"/>
      <c r="GS66" s="613"/>
      <c r="GT66" s="613"/>
      <c r="GU66" s="613"/>
      <c r="GV66" s="613"/>
      <c r="GW66" s="613"/>
      <c r="GX66" s="613"/>
      <c r="GY66" s="613"/>
      <c r="GZ66" s="613"/>
      <c r="HA66" s="613"/>
      <c r="HB66" s="613"/>
      <c r="HC66" s="613"/>
      <c r="HD66" s="613"/>
      <c r="HE66" s="613"/>
      <c r="HF66" s="613"/>
      <c r="HG66" s="613"/>
      <c r="HH66" s="613"/>
      <c r="HI66" s="613"/>
      <c r="HJ66" s="613"/>
      <c r="HK66" s="613"/>
      <c r="HL66" s="613"/>
      <c r="HM66" s="613"/>
      <c r="HN66" s="613"/>
    </row>
    <row r="67" s="520" customFormat="1" ht="18" customHeight="1" spans="1:222">
      <c r="A67" s="382" t="s">
        <v>88</v>
      </c>
      <c r="B67" s="320"/>
      <c r="C67" s="625">
        <v>0</v>
      </c>
      <c r="D67" s="257">
        <v>0</v>
      </c>
      <c r="E67" s="636"/>
      <c r="F67" s="257"/>
      <c r="G67" s="637"/>
      <c r="H67" s="612"/>
      <c r="I67" s="606"/>
      <c r="J67" s="613"/>
      <c r="K67" s="613"/>
      <c r="GI67" s="613"/>
      <c r="GJ67" s="613"/>
      <c r="GK67" s="613"/>
      <c r="GL67" s="613"/>
      <c r="GM67" s="613"/>
      <c r="GN67" s="613"/>
      <c r="GO67" s="613"/>
      <c r="GP67" s="613"/>
      <c r="GQ67" s="613"/>
      <c r="GR67" s="613"/>
      <c r="GS67" s="613"/>
      <c r="GT67" s="613"/>
      <c r="GU67" s="613"/>
      <c r="GV67" s="613"/>
      <c r="GW67" s="613"/>
      <c r="GX67" s="613"/>
      <c r="GY67" s="613"/>
      <c r="GZ67" s="613"/>
      <c r="HA67" s="613"/>
      <c r="HB67" s="613"/>
      <c r="HC67" s="613"/>
      <c r="HD67" s="613"/>
      <c r="HE67" s="613"/>
      <c r="HF67" s="613"/>
      <c r="HG67" s="613"/>
      <c r="HH67" s="613"/>
      <c r="HI67" s="613"/>
      <c r="HJ67" s="613"/>
      <c r="HK67" s="613"/>
      <c r="HL67" s="613"/>
      <c r="HM67" s="613"/>
      <c r="HN67" s="613"/>
    </row>
    <row r="68" s="520" customFormat="1" ht="18" customHeight="1" spans="1:222">
      <c r="A68" s="382" t="s">
        <v>89</v>
      </c>
      <c r="B68" s="320"/>
      <c r="C68" s="625">
        <v>0</v>
      </c>
      <c r="D68" s="257">
        <v>0</v>
      </c>
      <c r="E68" s="636"/>
      <c r="F68" s="257"/>
      <c r="G68" s="637"/>
      <c r="H68" s="612"/>
      <c r="I68" s="606"/>
      <c r="J68" s="613"/>
      <c r="K68" s="613"/>
      <c r="GI68" s="613"/>
      <c r="GJ68" s="613"/>
      <c r="GK68" s="613"/>
      <c r="GL68" s="613"/>
      <c r="GM68" s="613"/>
      <c r="GN68" s="613"/>
      <c r="GO68" s="613"/>
      <c r="GP68" s="613"/>
      <c r="GQ68" s="613"/>
      <c r="GR68" s="613"/>
      <c r="GS68" s="613"/>
      <c r="GT68" s="613"/>
      <c r="GU68" s="613"/>
      <c r="GV68" s="613"/>
      <c r="GW68" s="613"/>
      <c r="GX68" s="613"/>
      <c r="GY68" s="613"/>
      <c r="GZ68" s="613"/>
      <c r="HA68" s="613"/>
      <c r="HB68" s="613"/>
      <c r="HC68" s="613"/>
      <c r="HD68" s="613"/>
      <c r="HE68" s="613"/>
      <c r="HF68" s="613"/>
      <c r="HG68" s="613"/>
      <c r="HH68" s="613"/>
      <c r="HI68" s="613"/>
      <c r="HJ68" s="613"/>
      <c r="HK68" s="613"/>
      <c r="HL68" s="613"/>
      <c r="HM68" s="613"/>
      <c r="HN68" s="613"/>
    </row>
    <row r="69" s="520" customFormat="1" ht="18" customHeight="1" spans="1:222">
      <c r="A69" s="382" t="s">
        <v>56</v>
      </c>
      <c r="B69" s="320">
        <v>159</v>
      </c>
      <c r="C69" s="625">
        <v>195</v>
      </c>
      <c r="D69" s="257">
        <v>195</v>
      </c>
      <c r="E69" s="636">
        <f t="shared" ref="E69:E72" si="6">D69/C69</f>
        <v>1</v>
      </c>
      <c r="F69" s="257">
        <v>150</v>
      </c>
      <c r="G69" s="637">
        <f>D69/F69-1</f>
        <v>0.3</v>
      </c>
      <c r="H69" s="612"/>
      <c r="I69" s="606"/>
      <c r="J69" s="613"/>
      <c r="K69" s="613"/>
      <c r="GI69" s="613"/>
      <c r="GJ69" s="613"/>
      <c r="GK69" s="613"/>
      <c r="GL69" s="613"/>
      <c r="GM69" s="613"/>
      <c r="GN69" s="613"/>
      <c r="GO69" s="613"/>
      <c r="GP69" s="613"/>
      <c r="GQ69" s="613"/>
      <c r="GR69" s="613"/>
      <c r="GS69" s="613"/>
      <c r="GT69" s="613"/>
      <c r="GU69" s="613"/>
      <c r="GV69" s="613"/>
      <c r="GW69" s="613"/>
      <c r="GX69" s="613"/>
      <c r="GY69" s="613"/>
      <c r="GZ69" s="613"/>
      <c r="HA69" s="613"/>
      <c r="HB69" s="613"/>
      <c r="HC69" s="613"/>
      <c r="HD69" s="613"/>
      <c r="HE69" s="613"/>
      <c r="HF69" s="613"/>
      <c r="HG69" s="613"/>
      <c r="HH69" s="613"/>
      <c r="HI69" s="613"/>
      <c r="HJ69" s="613"/>
      <c r="HK69" s="613"/>
      <c r="HL69" s="613"/>
      <c r="HM69" s="613"/>
      <c r="HN69" s="613"/>
    </row>
    <row r="70" s="520" customFormat="1" ht="18" customHeight="1" spans="1:222">
      <c r="A70" s="382" t="s">
        <v>90</v>
      </c>
      <c r="B70" s="321"/>
      <c r="C70" s="625">
        <v>6</v>
      </c>
      <c r="D70" s="257">
        <v>6</v>
      </c>
      <c r="E70" s="636">
        <f t="shared" si="6"/>
        <v>1</v>
      </c>
      <c r="F70" s="257">
        <v>35</v>
      </c>
      <c r="G70" s="637">
        <f>D70/F70-1</f>
        <v>-0.828571428571429</v>
      </c>
      <c r="H70" s="612"/>
      <c r="I70" s="606"/>
      <c r="J70" s="613"/>
      <c r="K70" s="613"/>
      <c r="GI70" s="613"/>
      <c r="GJ70" s="613"/>
      <c r="GK70" s="613"/>
      <c r="GL70" s="613"/>
      <c r="GM70" s="613"/>
      <c r="GN70" s="613"/>
      <c r="GO70" s="613"/>
      <c r="GP70" s="613"/>
      <c r="GQ70" s="613"/>
      <c r="GR70" s="613"/>
      <c r="GS70" s="613"/>
      <c r="GT70" s="613"/>
      <c r="GU70" s="613"/>
      <c r="GV70" s="613"/>
      <c r="GW70" s="613"/>
      <c r="GX70" s="613"/>
      <c r="GY70" s="613"/>
      <c r="GZ70" s="613"/>
      <c r="HA70" s="613"/>
      <c r="HB70" s="613"/>
      <c r="HC70" s="613"/>
      <c r="HD70" s="613"/>
      <c r="HE70" s="613"/>
      <c r="HF70" s="613"/>
      <c r="HG70" s="613"/>
      <c r="HH70" s="613"/>
      <c r="HI70" s="613"/>
      <c r="HJ70" s="613"/>
      <c r="HK70" s="613"/>
      <c r="HL70" s="613"/>
      <c r="HM70" s="613"/>
      <c r="HN70" s="613"/>
    </row>
    <row r="71" s="606" customFormat="1" ht="18" customHeight="1" spans="1:8">
      <c r="A71" s="383" t="s">
        <v>91</v>
      </c>
      <c r="B71" s="321">
        <v>858</v>
      </c>
      <c r="C71" s="624">
        <f>SUM(C72:C82)</f>
        <v>594</v>
      </c>
      <c r="D71" s="355">
        <v>594</v>
      </c>
      <c r="E71" s="622">
        <f t="shared" si="6"/>
        <v>1</v>
      </c>
      <c r="F71" s="355">
        <f>SUM(F72:F82)</f>
        <v>564</v>
      </c>
      <c r="G71" s="635">
        <f>D71/F71-1</f>
        <v>0.053191489361702</v>
      </c>
      <c r="H71" s="624">
        <f>SUM(H72:H82)</f>
        <v>0</v>
      </c>
    </row>
    <row r="72" s="606" customFormat="1" ht="18" customHeight="1" spans="1:8">
      <c r="A72" s="382" t="s">
        <v>47</v>
      </c>
      <c r="B72" s="320">
        <v>858</v>
      </c>
      <c r="C72" s="625">
        <v>594</v>
      </c>
      <c r="D72" s="257">
        <v>594</v>
      </c>
      <c r="E72" s="636">
        <f t="shared" si="6"/>
        <v>1</v>
      </c>
      <c r="F72" s="257">
        <v>564</v>
      </c>
      <c r="G72" s="637">
        <f>D72/F72-1</f>
        <v>0.053191489361702</v>
      </c>
      <c r="H72" s="638"/>
    </row>
    <row r="73" s="520" customFormat="1" ht="18" customHeight="1" spans="1:222">
      <c r="A73" s="382" t="s">
        <v>48</v>
      </c>
      <c r="B73" s="321"/>
      <c r="C73" s="625">
        <f t="shared" ref="C71:C134" si="7">D73+H73</f>
        <v>0</v>
      </c>
      <c r="D73" s="257">
        <v>0</v>
      </c>
      <c r="E73" s="636"/>
      <c r="F73" s="257"/>
      <c r="G73" s="637"/>
      <c r="H73" s="612"/>
      <c r="I73" s="606"/>
      <c r="J73" s="613"/>
      <c r="K73" s="613"/>
      <c r="GI73" s="613"/>
      <c r="GJ73" s="613"/>
      <c r="GK73" s="613"/>
      <c r="GL73" s="613"/>
      <c r="GM73" s="613"/>
      <c r="GN73" s="613"/>
      <c r="GO73" s="613"/>
      <c r="GP73" s="613"/>
      <c r="GQ73" s="613"/>
      <c r="GR73" s="613"/>
      <c r="GS73" s="613"/>
      <c r="GT73" s="613"/>
      <c r="GU73" s="613"/>
      <c r="GV73" s="613"/>
      <c r="GW73" s="613"/>
      <c r="GX73" s="613"/>
      <c r="GY73" s="613"/>
      <c r="GZ73" s="613"/>
      <c r="HA73" s="613"/>
      <c r="HB73" s="613"/>
      <c r="HC73" s="613"/>
      <c r="HD73" s="613"/>
      <c r="HE73" s="613"/>
      <c r="HF73" s="613"/>
      <c r="HG73" s="613"/>
      <c r="HH73" s="613"/>
      <c r="HI73" s="613"/>
      <c r="HJ73" s="613"/>
      <c r="HK73" s="613"/>
      <c r="HL73" s="613"/>
      <c r="HM73" s="613"/>
      <c r="HN73" s="613"/>
    </row>
    <row r="74" s="606" customFormat="1" ht="18" customHeight="1" spans="1:8">
      <c r="A74" s="382" t="s">
        <v>49</v>
      </c>
      <c r="B74" s="321"/>
      <c r="C74" s="625">
        <f t="shared" si="7"/>
        <v>0</v>
      </c>
      <c r="D74" s="257">
        <v>0</v>
      </c>
      <c r="E74" s="636"/>
      <c r="F74" s="257"/>
      <c r="G74" s="637"/>
      <c r="H74" s="638"/>
    </row>
    <row r="75" s="520" customFormat="1" ht="18" customHeight="1" spans="1:222">
      <c r="A75" s="382" t="s">
        <v>92</v>
      </c>
      <c r="B75" s="321"/>
      <c r="C75" s="625">
        <f t="shared" si="7"/>
        <v>0</v>
      </c>
      <c r="D75" s="257"/>
      <c r="E75" s="636"/>
      <c r="F75" s="257"/>
      <c r="G75" s="637"/>
      <c r="H75" s="612"/>
      <c r="I75" s="606"/>
      <c r="J75" s="613"/>
      <c r="K75" s="613"/>
      <c r="GI75" s="613"/>
      <c r="GJ75" s="613"/>
      <c r="GK75" s="613"/>
      <c r="GL75" s="613"/>
      <c r="GM75" s="613"/>
      <c r="GN75" s="613"/>
      <c r="GO75" s="613"/>
      <c r="GP75" s="613"/>
      <c r="GQ75" s="613"/>
      <c r="GR75" s="613"/>
      <c r="GS75" s="613"/>
      <c r="GT75" s="613"/>
      <c r="GU75" s="613"/>
      <c r="GV75" s="613"/>
      <c r="GW75" s="613"/>
      <c r="GX75" s="613"/>
      <c r="GY75" s="613"/>
      <c r="GZ75" s="613"/>
      <c r="HA75" s="613"/>
      <c r="HB75" s="613"/>
      <c r="HC75" s="613"/>
      <c r="HD75" s="613"/>
      <c r="HE75" s="613"/>
      <c r="HF75" s="613"/>
      <c r="HG75" s="613"/>
      <c r="HH75" s="613"/>
      <c r="HI75" s="613"/>
      <c r="HJ75" s="613"/>
      <c r="HK75" s="613"/>
      <c r="HL75" s="613"/>
      <c r="HM75" s="613"/>
      <c r="HN75" s="613"/>
    </row>
    <row r="76" s="520" customFormat="1" ht="18" customHeight="1" spans="1:222">
      <c r="A76" s="382" t="s">
        <v>93</v>
      </c>
      <c r="B76" s="321"/>
      <c r="C76" s="625">
        <f t="shared" si="7"/>
        <v>0</v>
      </c>
      <c r="D76" s="257"/>
      <c r="E76" s="636"/>
      <c r="F76" s="257"/>
      <c r="G76" s="637"/>
      <c r="H76" s="612"/>
      <c r="I76" s="606"/>
      <c r="J76" s="613"/>
      <c r="K76" s="613"/>
      <c r="GI76" s="613"/>
      <c r="GJ76" s="613"/>
      <c r="GK76" s="613"/>
      <c r="GL76" s="613"/>
      <c r="GM76" s="613"/>
      <c r="GN76" s="613"/>
      <c r="GO76" s="613"/>
      <c r="GP76" s="613"/>
      <c r="GQ76" s="613"/>
      <c r="GR76" s="613"/>
      <c r="GS76" s="613"/>
      <c r="GT76" s="613"/>
      <c r="GU76" s="613"/>
      <c r="GV76" s="613"/>
      <c r="GW76" s="613"/>
      <c r="GX76" s="613"/>
      <c r="GY76" s="613"/>
      <c r="GZ76" s="613"/>
      <c r="HA76" s="613"/>
      <c r="HB76" s="613"/>
      <c r="HC76" s="613"/>
      <c r="HD76" s="613"/>
      <c r="HE76" s="613"/>
      <c r="HF76" s="613"/>
      <c r="HG76" s="613"/>
      <c r="HH76" s="613"/>
      <c r="HI76" s="613"/>
      <c r="HJ76" s="613"/>
      <c r="HK76" s="613"/>
      <c r="HL76" s="613"/>
      <c r="HM76" s="613"/>
      <c r="HN76" s="613"/>
    </row>
    <row r="77" s="520" customFormat="1" ht="18" customHeight="1" spans="1:222">
      <c r="A77" s="382" t="s">
        <v>94</v>
      </c>
      <c r="B77" s="321"/>
      <c r="C77" s="625">
        <f t="shared" si="7"/>
        <v>0</v>
      </c>
      <c r="D77" s="257"/>
      <c r="E77" s="636"/>
      <c r="F77" s="257"/>
      <c r="G77" s="637"/>
      <c r="H77" s="612"/>
      <c r="I77" s="606"/>
      <c r="J77" s="613"/>
      <c r="K77" s="613"/>
      <c r="GI77" s="613"/>
      <c r="GJ77" s="613"/>
      <c r="GK77" s="613"/>
      <c r="GL77" s="613"/>
      <c r="GM77" s="613"/>
      <c r="GN77" s="613"/>
      <c r="GO77" s="613"/>
      <c r="GP77" s="613"/>
      <c r="GQ77" s="613"/>
      <c r="GR77" s="613"/>
      <c r="GS77" s="613"/>
      <c r="GT77" s="613"/>
      <c r="GU77" s="613"/>
      <c r="GV77" s="613"/>
      <c r="GW77" s="613"/>
      <c r="GX77" s="613"/>
      <c r="GY77" s="613"/>
      <c r="GZ77" s="613"/>
      <c r="HA77" s="613"/>
      <c r="HB77" s="613"/>
      <c r="HC77" s="613"/>
      <c r="HD77" s="613"/>
      <c r="HE77" s="613"/>
      <c r="HF77" s="613"/>
      <c r="HG77" s="613"/>
      <c r="HH77" s="613"/>
      <c r="HI77" s="613"/>
      <c r="HJ77" s="613"/>
      <c r="HK77" s="613"/>
      <c r="HL77" s="613"/>
      <c r="HM77" s="613"/>
      <c r="HN77" s="613"/>
    </row>
    <row r="78" s="520" customFormat="1" ht="18" customHeight="1" spans="1:222">
      <c r="A78" s="382" t="s">
        <v>95</v>
      </c>
      <c r="B78" s="321"/>
      <c r="C78" s="625">
        <f t="shared" si="7"/>
        <v>0</v>
      </c>
      <c r="D78" s="257"/>
      <c r="E78" s="636"/>
      <c r="F78" s="257"/>
      <c r="G78" s="637"/>
      <c r="H78" s="612"/>
      <c r="I78" s="606"/>
      <c r="J78" s="613"/>
      <c r="K78" s="613"/>
      <c r="GI78" s="613"/>
      <c r="GJ78" s="613"/>
      <c r="GK78" s="613"/>
      <c r="GL78" s="613"/>
      <c r="GM78" s="613"/>
      <c r="GN78" s="613"/>
      <c r="GO78" s="613"/>
      <c r="GP78" s="613"/>
      <c r="GQ78" s="613"/>
      <c r="GR78" s="613"/>
      <c r="GS78" s="613"/>
      <c r="GT78" s="613"/>
      <c r="GU78" s="613"/>
      <c r="GV78" s="613"/>
      <c r="GW78" s="613"/>
      <c r="GX78" s="613"/>
      <c r="GY78" s="613"/>
      <c r="GZ78" s="613"/>
      <c r="HA78" s="613"/>
      <c r="HB78" s="613"/>
      <c r="HC78" s="613"/>
      <c r="HD78" s="613"/>
      <c r="HE78" s="613"/>
      <c r="HF78" s="613"/>
      <c r="HG78" s="613"/>
      <c r="HH78" s="613"/>
      <c r="HI78" s="613"/>
      <c r="HJ78" s="613"/>
      <c r="HK78" s="613"/>
      <c r="HL78" s="613"/>
      <c r="HM78" s="613"/>
      <c r="HN78" s="613"/>
    </row>
    <row r="79" s="520" customFormat="1" ht="18" customHeight="1" spans="1:222">
      <c r="A79" s="382" t="s">
        <v>96</v>
      </c>
      <c r="B79" s="321"/>
      <c r="C79" s="625">
        <f t="shared" si="7"/>
        <v>0</v>
      </c>
      <c r="D79" s="257">
        <v>0</v>
      </c>
      <c r="E79" s="636"/>
      <c r="F79" s="257"/>
      <c r="G79" s="637"/>
      <c r="H79" s="612"/>
      <c r="I79" s="606"/>
      <c r="J79" s="613"/>
      <c r="K79" s="613"/>
      <c r="GI79" s="613"/>
      <c r="GJ79" s="613"/>
      <c r="GK79" s="613"/>
      <c r="GL79" s="613"/>
      <c r="GM79" s="613"/>
      <c r="GN79" s="613"/>
      <c r="GO79" s="613"/>
      <c r="GP79" s="613"/>
      <c r="GQ79" s="613"/>
      <c r="GR79" s="613"/>
      <c r="GS79" s="613"/>
      <c r="GT79" s="613"/>
      <c r="GU79" s="613"/>
      <c r="GV79" s="613"/>
      <c r="GW79" s="613"/>
      <c r="GX79" s="613"/>
      <c r="GY79" s="613"/>
      <c r="GZ79" s="613"/>
      <c r="HA79" s="613"/>
      <c r="HB79" s="613"/>
      <c r="HC79" s="613"/>
      <c r="HD79" s="613"/>
      <c r="HE79" s="613"/>
      <c r="HF79" s="613"/>
      <c r="HG79" s="613"/>
      <c r="HH79" s="613"/>
      <c r="HI79" s="613"/>
      <c r="HJ79" s="613"/>
      <c r="HK79" s="613"/>
      <c r="HL79" s="613"/>
      <c r="HM79" s="613"/>
      <c r="HN79" s="613"/>
    </row>
    <row r="80" s="520" customFormat="1" ht="18" customHeight="1" spans="1:222">
      <c r="A80" s="382" t="s">
        <v>88</v>
      </c>
      <c r="B80" s="321"/>
      <c r="C80" s="625">
        <f t="shared" si="7"/>
        <v>0</v>
      </c>
      <c r="D80" s="257">
        <v>0</v>
      </c>
      <c r="E80" s="636"/>
      <c r="F80" s="257"/>
      <c r="G80" s="637"/>
      <c r="H80" s="612"/>
      <c r="I80" s="606"/>
      <c r="J80" s="613"/>
      <c r="K80" s="613"/>
      <c r="GI80" s="613"/>
      <c r="GJ80" s="613"/>
      <c r="GK80" s="613"/>
      <c r="GL80" s="613"/>
      <c r="GM80" s="613"/>
      <c r="GN80" s="613"/>
      <c r="GO80" s="613"/>
      <c r="GP80" s="613"/>
      <c r="GQ80" s="613"/>
      <c r="GR80" s="613"/>
      <c r="GS80" s="613"/>
      <c r="GT80" s="613"/>
      <c r="GU80" s="613"/>
      <c r="GV80" s="613"/>
      <c r="GW80" s="613"/>
      <c r="GX80" s="613"/>
      <c r="GY80" s="613"/>
      <c r="GZ80" s="613"/>
      <c r="HA80" s="613"/>
      <c r="HB80" s="613"/>
      <c r="HC80" s="613"/>
      <c r="HD80" s="613"/>
      <c r="HE80" s="613"/>
      <c r="HF80" s="613"/>
      <c r="HG80" s="613"/>
      <c r="HH80" s="613"/>
      <c r="HI80" s="613"/>
      <c r="HJ80" s="613"/>
      <c r="HK80" s="613"/>
      <c r="HL80" s="613"/>
      <c r="HM80" s="613"/>
      <c r="HN80" s="613"/>
    </row>
    <row r="81" s="520" customFormat="1" ht="18" customHeight="1" spans="1:222">
      <c r="A81" s="382" t="s">
        <v>56</v>
      </c>
      <c r="B81" s="321"/>
      <c r="C81" s="625">
        <f t="shared" si="7"/>
        <v>0</v>
      </c>
      <c r="D81" s="257">
        <v>0</v>
      </c>
      <c r="E81" s="636"/>
      <c r="F81" s="257"/>
      <c r="G81" s="637"/>
      <c r="H81" s="612"/>
      <c r="I81" s="606"/>
      <c r="J81" s="613"/>
      <c r="K81" s="613"/>
      <c r="GI81" s="613"/>
      <c r="GJ81" s="613"/>
      <c r="GK81" s="613"/>
      <c r="GL81" s="613"/>
      <c r="GM81" s="613"/>
      <c r="GN81" s="613"/>
      <c r="GO81" s="613"/>
      <c r="GP81" s="613"/>
      <c r="GQ81" s="613"/>
      <c r="GR81" s="613"/>
      <c r="GS81" s="613"/>
      <c r="GT81" s="613"/>
      <c r="GU81" s="613"/>
      <c r="GV81" s="613"/>
      <c r="GW81" s="613"/>
      <c r="GX81" s="613"/>
      <c r="GY81" s="613"/>
      <c r="GZ81" s="613"/>
      <c r="HA81" s="613"/>
      <c r="HB81" s="613"/>
      <c r="HC81" s="613"/>
      <c r="HD81" s="613"/>
      <c r="HE81" s="613"/>
      <c r="HF81" s="613"/>
      <c r="HG81" s="613"/>
      <c r="HH81" s="613"/>
      <c r="HI81" s="613"/>
      <c r="HJ81" s="613"/>
      <c r="HK81" s="613"/>
      <c r="HL81" s="613"/>
      <c r="HM81" s="613"/>
      <c r="HN81" s="613"/>
    </row>
    <row r="82" s="520" customFormat="1" ht="18" customHeight="1" spans="1:222">
      <c r="A82" s="382" t="s">
        <v>97</v>
      </c>
      <c r="B82" s="321"/>
      <c r="C82" s="625">
        <f t="shared" si="7"/>
        <v>0</v>
      </c>
      <c r="D82" s="257">
        <v>0</v>
      </c>
      <c r="E82" s="636"/>
      <c r="F82" s="257"/>
      <c r="G82" s="637"/>
      <c r="H82" s="612"/>
      <c r="I82" s="606"/>
      <c r="J82" s="613"/>
      <c r="K82" s="613"/>
      <c r="GI82" s="613"/>
      <c r="GJ82" s="613"/>
      <c r="GK82" s="613"/>
      <c r="GL82" s="613"/>
      <c r="GM82" s="613"/>
      <c r="GN82" s="613"/>
      <c r="GO82" s="613"/>
      <c r="GP82" s="613"/>
      <c r="GQ82" s="613"/>
      <c r="GR82" s="613"/>
      <c r="GS82" s="613"/>
      <c r="GT82" s="613"/>
      <c r="GU82" s="613"/>
      <c r="GV82" s="613"/>
      <c r="GW82" s="613"/>
      <c r="GX82" s="613"/>
      <c r="GY82" s="613"/>
      <c r="GZ82" s="613"/>
      <c r="HA82" s="613"/>
      <c r="HB82" s="613"/>
      <c r="HC82" s="613"/>
      <c r="HD82" s="613"/>
      <c r="HE82" s="613"/>
      <c r="HF82" s="613"/>
      <c r="HG82" s="613"/>
      <c r="HH82" s="613"/>
      <c r="HI82" s="613"/>
      <c r="HJ82" s="613"/>
      <c r="HK82" s="613"/>
      <c r="HL82" s="613"/>
      <c r="HM82" s="613"/>
      <c r="HN82" s="613"/>
    </row>
    <row r="83" s="606" customFormat="1" ht="18" customHeight="1" spans="1:8">
      <c r="A83" s="383" t="s">
        <v>98</v>
      </c>
      <c r="B83" s="321">
        <v>179</v>
      </c>
      <c r="C83" s="624">
        <f>SUM(C84:C104)</f>
        <v>163</v>
      </c>
      <c r="D83" s="355">
        <v>161</v>
      </c>
      <c r="E83" s="622">
        <f t="shared" ref="E83:E85" si="8">D83/C83</f>
        <v>0.987730061349693</v>
      </c>
      <c r="F83" s="355">
        <f>SUM(F84:F91)</f>
        <v>158</v>
      </c>
      <c r="G83" s="635">
        <f t="shared" ref="G83:G85" si="9">D83/F83-1</f>
        <v>0.018987341772152</v>
      </c>
      <c r="H83" s="624">
        <f>SUM(H84:H91)</f>
        <v>2</v>
      </c>
    </row>
    <row r="84" s="606" customFormat="1" ht="18" customHeight="1" spans="1:8">
      <c r="A84" s="382" t="s">
        <v>47</v>
      </c>
      <c r="B84" s="320">
        <v>150</v>
      </c>
      <c r="C84" s="625">
        <v>123</v>
      </c>
      <c r="D84" s="257">
        <v>123</v>
      </c>
      <c r="E84" s="636">
        <f t="shared" si="8"/>
        <v>1</v>
      </c>
      <c r="F84" s="257">
        <v>133</v>
      </c>
      <c r="G84" s="637">
        <f t="shared" si="9"/>
        <v>-0.075187969924812</v>
      </c>
      <c r="H84" s="638"/>
    </row>
    <row r="85" s="520" customFormat="1" ht="18" customHeight="1" spans="1:222">
      <c r="A85" s="382" t="s">
        <v>48</v>
      </c>
      <c r="B85" s="320"/>
      <c r="C85" s="625">
        <v>4</v>
      </c>
      <c r="D85" s="257">
        <v>2</v>
      </c>
      <c r="E85" s="636">
        <f t="shared" si="8"/>
        <v>0.5</v>
      </c>
      <c r="F85" s="257">
        <v>2</v>
      </c>
      <c r="G85" s="637">
        <f t="shared" si="9"/>
        <v>0</v>
      </c>
      <c r="H85" s="612">
        <v>2</v>
      </c>
      <c r="I85" s="606"/>
      <c r="J85" s="613"/>
      <c r="K85" s="613"/>
      <c r="GI85" s="613"/>
      <c r="GJ85" s="613"/>
      <c r="GK85" s="613"/>
      <c r="GL85" s="613"/>
      <c r="GM85" s="613"/>
      <c r="GN85" s="613"/>
      <c r="GO85" s="613"/>
      <c r="GP85" s="613"/>
      <c r="GQ85" s="613"/>
      <c r="GR85" s="613"/>
      <c r="GS85" s="613"/>
      <c r="GT85" s="613"/>
      <c r="GU85" s="613"/>
      <c r="GV85" s="613"/>
      <c r="GW85" s="613"/>
      <c r="GX85" s="613"/>
      <c r="GY85" s="613"/>
      <c r="GZ85" s="613"/>
      <c r="HA85" s="613"/>
      <c r="HB85" s="613"/>
      <c r="HC85" s="613"/>
      <c r="HD85" s="613"/>
      <c r="HE85" s="613"/>
      <c r="HF85" s="613"/>
      <c r="HG85" s="613"/>
      <c r="HH85" s="613"/>
      <c r="HI85" s="613"/>
      <c r="HJ85" s="613"/>
      <c r="HK85" s="613"/>
      <c r="HL85" s="613"/>
      <c r="HM85" s="613"/>
      <c r="HN85" s="613"/>
    </row>
    <row r="86" s="606" customFormat="1" ht="18" customHeight="1" spans="1:8">
      <c r="A86" s="382" t="s">
        <v>49</v>
      </c>
      <c r="B86" s="320"/>
      <c r="C86" s="625">
        <v>0</v>
      </c>
      <c r="D86" s="257">
        <v>0</v>
      </c>
      <c r="E86" s="636"/>
      <c r="F86" s="257"/>
      <c r="G86" s="637"/>
      <c r="H86" s="638"/>
    </row>
    <row r="87" s="520" customFormat="1" ht="18" customHeight="1" spans="1:222">
      <c r="A87" s="382" t="s">
        <v>99</v>
      </c>
      <c r="B87" s="320"/>
      <c r="C87" s="625">
        <v>0</v>
      </c>
      <c r="D87" s="257">
        <v>0</v>
      </c>
      <c r="E87" s="636"/>
      <c r="F87" s="257"/>
      <c r="G87" s="637"/>
      <c r="H87" s="612"/>
      <c r="I87" s="606"/>
      <c r="J87" s="613"/>
      <c r="K87" s="613"/>
      <c r="GI87" s="613"/>
      <c r="GJ87" s="613"/>
      <c r="GK87" s="613"/>
      <c r="GL87" s="613"/>
      <c r="GM87" s="613"/>
      <c r="GN87" s="613"/>
      <c r="GO87" s="613"/>
      <c r="GP87" s="613"/>
      <c r="GQ87" s="613"/>
      <c r="GR87" s="613"/>
      <c r="GS87" s="613"/>
      <c r="GT87" s="613"/>
      <c r="GU87" s="613"/>
      <c r="GV87" s="613"/>
      <c r="GW87" s="613"/>
      <c r="GX87" s="613"/>
      <c r="GY87" s="613"/>
      <c r="GZ87" s="613"/>
      <c r="HA87" s="613"/>
      <c r="HB87" s="613"/>
      <c r="HC87" s="613"/>
      <c r="HD87" s="613"/>
      <c r="HE87" s="613"/>
      <c r="HF87" s="613"/>
      <c r="HG87" s="613"/>
      <c r="HH87" s="613"/>
      <c r="HI87" s="613"/>
      <c r="HJ87" s="613"/>
      <c r="HK87" s="613"/>
      <c r="HL87" s="613"/>
      <c r="HM87" s="613"/>
      <c r="HN87" s="613"/>
    </row>
    <row r="88" s="520" customFormat="1" ht="18" customHeight="1" spans="1:222">
      <c r="A88" s="382" t="s">
        <v>100</v>
      </c>
      <c r="B88" s="320"/>
      <c r="C88" s="625">
        <v>0</v>
      </c>
      <c r="D88" s="257">
        <v>0</v>
      </c>
      <c r="E88" s="636"/>
      <c r="F88" s="257"/>
      <c r="G88" s="637"/>
      <c r="H88" s="612"/>
      <c r="I88" s="606"/>
      <c r="J88" s="613"/>
      <c r="K88" s="613"/>
      <c r="GI88" s="613"/>
      <c r="GJ88" s="613"/>
      <c r="GK88" s="613"/>
      <c r="GL88" s="613"/>
      <c r="GM88" s="613"/>
      <c r="GN88" s="613"/>
      <c r="GO88" s="613"/>
      <c r="GP88" s="613"/>
      <c r="GQ88" s="613"/>
      <c r="GR88" s="613"/>
      <c r="GS88" s="613"/>
      <c r="GT88" s="613"/>
      <c r="GU88" s="613"/>
      <c r="GV88" s="613"/>
      <c r="GW88" s="613"/>
      <c r="GX88" s="613"/>
      <c r="GY88" s="613"/>
      <c r="GZ88" s="613"/>
      <c r="HA88" s="613"/>
      <c r="HB88" s="613"/>
      <c r="HC88" s="613"/>
      <c r="HD88" s="613"/>
      <c r="HE88" s="613"/>
      <c r="HF88" s="613"/>
      <c r="HG88" s="613"/>
      <c r="HH88" s="613"/>
      <c r="HI88" s="613"/>
      <c r="HJ88" s="613"/>
      <c r="HK88" s="613"/>
      <c r="HL88" s="613"/>
      <c r="HM88" s="613"/>
      <c r="HN88" s="613"/>
    </row>
    <row r="89" s="520" customFormat="1" ht="18" customHeight="1" spans="1:222">
      <c r="A89" s="382" t="s">
        <v>88</v>
      </c>
      <c r="B89" s="320"/>
      <c r="C89" s="625">
        <v>0</v>
      </c>
      <c r="D89" s="257">
        <v>0</v>
      </c>
      <c r="E89" s="636"/>
      <c r="F89" s="257"/>
      <c r="G89" s="637"/>
      <c r="H89" s="612"/>
      <c r="I89" s="606"/>
      <c r="J89" s="613"/>
      <c r="K89" s="613"/>
      <c r="GI89" s="613"/>
      <c r="GJ89" s="613"/>
      <c r="GK89" s="613"/>
      <c r="GL89" s="613"/>
      <c r="GM89" s="613"/>
      <c r="GN89" s="613"/>
      <c r="GO89" s="613"/>
      <c r="GP89" s="613"/>
      <c r="GQ89" s="613"/>
      <c r="GR89" s="613"/>
      <c r="GS89" s="613"/>
      <c r="GT89" s="613"/>
      <c r="GU89" s="613"/>
      <c r="GV89" s="613"/>
      <c r="GW89" s="613"/>
      <c r="GX89" s="613"/>
      <c r="GY89" s="613"/>
      <c r="GZ89" s="613"/>
      <c r="HA89" s="613"/>
      <c r="HB89" s="613"/>
      <c r="HC89" s="613"/>
      <c r="HD89" s="613"/>
      <c r="HE89" s="613"/>
      <c r="HF89" s="613"/>
      <c r="HG89" s="613"/>
      <c r="HH89" s="613"/>
      <c r="HI89" s="613"/>
      <c r="HJ89" s="613"/>
      <c r="HK89" s="613"/>
      <c r="HL89" s="613"/>
      <c r="HM89" s="613"/>
      <c r="HN89" s="613"/>
    </row>
    <row r="90" s="520" customFormat="1" ht="18" customHeight="1" spans="1:222">
      <c r="A90" s="382" t="s">
        <v>56</v>
      </c>
      <c r="B90" s="320">
        <v>29</v>
      </c>
      <c r="C90" s="625">
        <v>36</v>
      </c>
      <c r="D90" s="257">
        <v>36</v>
      </c>
      <c r="E90" s="636">
        <f>D90/C90</f>
        <v>1</v>
      </c>
      <c r="F90" s="257">
        <v>23</v>
      </c>
      <c r="G90" s="637">
        <f>D90/F90-1</f>
        <v>0.565217391304348</v>
      </c>
      <c r="H90" s="612"/>
      <c r="I90" s="606"/>
      <c r="J90" s="613"/>
      <c r="K90" s="613"/>
      <c r="GI90" s="613"/>
      <c r="GJ90" s="613"/>
      <c r="GK90" s="613"/>
      <c r="GL90" s="613"/>
      <c r="GM90" s="613"/>
      <c r="GN90" s="613"/>
      <c r="GO90" s="613"/>
      <c r="GP90" s="613"/>
      <c r="GQ90" s="613"/>
      <c r="GR90" s="613"/>
      <c r="GS90" s="613"/>
      <c r="GT90" s="613"/>
      <c r="GU90" s="613"/>
      <c r="GV90" s="613"/>
      <c r="GW90" s="613"/>
      <c r="GX90" s="613"/>
      <c r="GY90" s="613"/>
      <c r="GZ90" s="613"/>
      <c r="HA90" s="613"/>
      <c r="HB90" s="613"/>
      <c r="HC90" s="613"/>
      <c r="HD90" s="613"/>
      <c r="HE90" s="613"/>
      <c r="HF90" s="613"/>
      <c r="HG90" s="613"/>
      <c r="HH90" s="613"/>
      <c r="HI90" s="613"/>
      <c r="HJ90" s="613"/>
      <c r="HK90" s="613"/>
      <c r="HL90" s="613"/>
      <c r="HM90" s="613"/>
      <c r="HN90" s="613"/>
    </row>
    <row r="91" s="520" customFormat="1" ht="18" customHeight="1" spans="1:222">
      <c r="A91" s="382" t="s">
        <v>101</v>
      </c>
      <c r="B91" s="321"/>
      <c r="C91" s="625">
        <f t="shared" si="7"/>
        <v>0</v>
      </c>
      <c r="D91" s="257">
        <v>0</v>
      </c>
      <c r="E91" s="636"/>
      <c r="F91" s="257"/>
      <c r="G91" s="637"/>
      <c r="H91" s="612"/>
      <c r="I91" s="606"/>
      <c r="J91" s="613"/>
      <c r="K91" s="613"/>
      <c r="GI91" s="613"/>
      <c r="GJ91" s="613"/>
      <c r="GK91" s="613"/>
      <c r="GL91" s="613"/>
      <c r="GM91" s="613"/>
      <c r="GN91" s="613"/>
      <c r="GO91" s="613"/>
      <c r="GP91" s="613"/>
      <c r="GQ91" s="613"/>
      <c r="GR91" s="613"/>
      <c r="GS91" s="613"/>
      <c r="GT91" s="613"/>
      <c r="GU91" s="613"/>
      <c r="GV91" s="613"/>
      <c r="GW91" s="613"/>
      <c r="GX91" s="613"/>
      <c r="GY91" s="613"/>
      <c r="GZ91" s="613"/>
      <c r="HA91" s="613"/>
      <c r="HB91" s="613"/>
      <c r="HC91" s="613"/>
      <c r="HD91" s="613"/>
      <c r="HE91" s="613"/>
      <c r="HF91" s="613"/>
      <c r="HG91" s="613"/>
      <c r="HH91" s="613"/>
      <c r="HI91" s="613"/>
      <c r="HJ91" s="613"/>
      <c r="HK91" s="613"/>
      <c r="HL91" s="613"/>
      <c r="HM91" s="613"/>
      <c r="HN91" s="613"/>
    </row>
    <row r="92" s="606" customFormat="1" ht="18" customHeight="1" spans="1:8">
      <c r="A92" s="383" t="s">
        <v>102</v>
      </c>
      <c r="B92" s="321"/>
      <c r="C92" s="624">
        <f t="shared" si="7"/>
        <v>0</v>
      </c>
      <c r="D92" s="355">
        <v>0</v>
      </c>
      <c r="E92" s="622"/>
      <c r="F92" s="355">
        <f>SUM(F93:F104)</f>
        <v>0</v>
      </c>
      <c r="G92" s="635"/>
      <c r="H92" s="624"/>
    </row>
    <row r="93" s="607" customFormat="1" ht="18" customHeight="1" spans="1:222">
      <c r="A93" s="382" t="s">
        <v>47</v>
      </c>
      <c r="B93" s="321"/>
      <c r="C93" s="625">
        <f t="shared" si="7"/>
        <v>0</v>
      </c>
      <c r="D93" s="257">
        <v>0</v>
      </c>
      <c r="E93" s="636"/>
      <c r="F93" s="257"/>
      <c r="G93" s="637"/>
      <c r="H93" s="612"/>
      <c r="I93" s="606"/>
      <c r="J93" s="613"/>
      <c r="K93" s="613"/>
      <c r="GI93" s="613"/>
      <c r="GJ93" s="613"/>
      <c r="GK93" s="613"/>
      <c r="GL93" s="613"/>
      <c r="GM93" s="613"/>
      <c r="GN93" s="613"/>
      <c r="GO93" s="613"/>
      <c r="GP93" s="613"/>
      <c r="GQ93" s="613"/>
      <c r="GR93" s="613"/>
      <c r="GS93" s="613"/>
      <c r="GT93" s="613"/>
      <c r="GU93" s="613"/>
      <c r="GV93" s="613"/>
      <c r="GW93" s="613"/>
      <c r="GX93" s="613"/>
      <c r="GY93" s="613"/>
      <c r="GZ93" s="613"/>
      <c r="HA93" s="613"/>
      <c r="HB93" s="613"/>
      <c r="HC93" s="613"/>
      <c r="HD93" s="613"/>
      <c r="HE93" s="613"/>
      <c r="HF93" s="613"/>
      <c r="HG93" s="613"/>
      <c r="HH93" s="613"/>
      <c r="HI93" s="613"/>
      <c r="HJ93" s="613"/>
      <c r="HK93" s="613"/>
      <c r="HL93" s="613"/>
      <c r="HM93" s="613"/>
      <c r="HN93" s="613"/>
    </row>
    <row r="94" s="520" customFormat="1" ht="18" customHeight="1" spans="1:222">
      <c r="A94" s="382" t="s">
        <v>48</v>
      </c>
      <c r="B94" s="321"/>
      <c r="C94" s="625">
        <f t="shared" si="7"/>
        <v>0</v>
      </c>
      <c r="D94" s="257">
        <v>0</v>
      </c>
      <c r="E94" s="636"/>
      <c r="F94" s="257"/>
      <c r="G94" s="637"/>
      <c r="H94" s="612"/>
      <c r="I94" s="606"/>
      <c r="J94" s="613"/>
      <c r="K94" s="613"/>
      <c r="GI94" s="613"/>
      <c r="GJ94" s="613"/>
      <c r="GK94" s="613"/>
      <c r="GL94" s="613"/>
      <c r="GM94" s="613"/>
      <c r="GN94" s="613"/>
      <c r="GO94" s="613"/>
      <c r="GP94" s="613"/>
      <c r="GQ94" s="613"/>
      <c r="GR94" s="613"/>
      <c r="GS94" s="613"/>
      <c r="GT94" s="613"/>
      <c r="GU94" s="613"/>
      <c r="GV94" s="613"/>
      <c r="GW94" s="613"/>
      <c r="GX94" s="613"/>
      <c r="GY94" s="613"/>
      <c r="GZ94" s="613"/>
      <c r="HA94" s="613"/>
      <c r="HB94" s="613"/>
      <c r="HC94" s="613"/>
      <c r="HD94" s="613"/>
      <c r="HE94" s="613"/>
      <c r="HF94" s="613"/>
      <c r="HG94" s="613"/>
      <c r="HH94" s="613"/>
      <c r="HI94" s="613"/>
      <c r="HJ94" s="613"/>
      <c r="HK94" s="613"/>
      <c r="HL94" s="613"/>
      <c r="HM94" s="613"/>
      <c r="HN94" s="613"/>
    </row>
    <row r="95" s="606" customFormat="1" ht="18" customHeight="1" spans="1:8">
      <c r="A95" s="382" t="s">
        <v>49</v>
      </c>
      <c r="B95" s="321"/>
      <c r="C95" s="625">
        <f t="shared" si="7"/>
        <v>0</v>
      </c>
      <c r="D95" s="257">
        <v>0</v>
      </c>
      <c r="E95" s="636"/>
      <c r="F95" s="257"/>
      <c r="G95" s="637"/>
      <c r="H95" s="638"/>
    </row>
    <row r="96" s="520" customFormat="1" ht="18" customHeight="1" spans="1:222">
      <c r="A96" s="382" t="s">
        <v>103</v>
      </c>
      <c r="B96" s="321"/>
      <c r="C96" s="625">
        <f t="shared" si="7"/>
        <v>0</v>
      </c>
      <c r="D96" s="257">
        <v>0</v>
      </c>
      <c r="E96" s="636"/>
      <c r="F96" s="257"/>
      <c r="G96" s="637"/>
      <c r="H96" s="612"/>
      <c r="I96" s="606"/>
      <c r="J96" s="613"/>
      <c r="K96" s="613"/>
      <c r="GI96" s="613"/>
      <c r="GJ96" s="613"/>
      <c r="GK96" s="613"/>
      <c r="GL96" s="613"/>
      <c r="GM96" s="613"/>
      <c r="GN96" s="613"/>
      <c r="GO96" s="613"/>
      <c r="GP96" s="613"/>
      <c r="GQ96" s="613"/>
      <c r="GR96" s="613"/>
      <c r="GS96" s="613"/>
      <c r="GT96" s="613"/>
      <c r="GU96" s="613"/>
      <c r="GV96" s="613"/>
      <c r="GW96" s="613"/>
      <c r="GX96" s="613"/>
      <c r="GY96" s="613"/>
      <c r="GZ96" s="613"/>
      <c r="HA96" s="613"/>
      <c r="HB96" s="613"/>
      <c r="HC96" s="613"/>
      <c r="HD96" s="613"/>
      <c r="HE96" s="613"/>
      <c r="HF96" s="613"/>
      <c r="HG96" s="613"/>
      <c r="HH96" s="613"/>
      <c r="HI96" s="613"/>
      <c r="HJ96" s="613"/>
      <c r="HK96" s="613"/>
      <c r="HL96" s="613"/>
      <c r="HM96" s="613"/>
      <c r="HN96" s="613"/>
    </row>
    <row r="97" s="520" customFormat="1" ht="18" customHeight="1" spans="1:222">
      <c r="A97" s="382" t="s">
        <v>104</v>
      </c>
      <c r="B97" s="321"/>
      <c r="C97" s="625">
        <f t="shared" si="7"/>
        <v>0</v>
      </c>
      <c r="D97" s="257">
        <v>0</v>
      </c>
      <c r="E97" s="636"/>
      <c r="F97" s="257"/>
      <c r="G97" s="637"/>
      <c r="H97" s="612"/>
      <c r="I97" s="606"/>
      <c r="J97" s="613"/>
      <c r="K97" s="613"/>
      <c r="GI97" s="613"/>
      <c r="GJ97" s="613"/>
      <c r="GK97" s="613"/>
      <c r="GL97" s="613"/>
      <c r="GM97" s="613"/>
      <c r="GN97" s="613"/>
      <c r="GO97" s="613"/>
      <c r="GP97" s="613"/>
      <c r="GQ97" s="613"/>
      <c r="GR97" s="613"/>
      <c r="GS97" s="613"/>
      <c r="GT97" s="613"/>
      <c r="GU97" s="613"/>
      <c r="GV97" s="613"/>
      <c r="GW97" s="613"/>
      <c r="GX97" s="613"/>
      <c r="GY97" s="613"/>
      <c r="GZ97" s="613"/>
      <c r="HA97" s="613"/>
      <c r="HB97" s="613"/>
      <c r="HC97" s="613"/>
      <c r="HD97" s="613"/>
      <c r="HE97" s="613"/>
      <c r="HF97" s="613"/>
      <c r="HG97" s="613"/>
      <c r="HH97" s="613"/>
      <c r="HI97" s="613"/>
      <c r="HJ97" s="613"/>
      <c r="HK97" s="613"/>
      <c r="HL97" s="613"/>
      <c r="HM97" s="613"/>
      <c r="HN97" s="613"/>
    </row>
    <row r="98" s="520" customFormat="1" ht="18" customHeight="1" spans="1:222">
      <c r="A98" s="382" t="s">
        <v>88</v>
      </c>
      <c r="B98" s="321"/>
      <c r="C98" s="625">
        <f t="shared" si="7"/>
        <v>0</v>
      </c>
      <c r="D98" s="257">
        <v>0</v>
      </c>
      <c r="E98" s="636"/>
      <c r="F98" s="257"/>
      <c r="G98" s="637"/>
      <c r="H98" s="612"/>
      <c r="I98" s="606"/>
      <c r="J98" s="613"/>
      <c r="K98" s="613"/>
      <c r="GI98" s="613"/>
      <c r="GJ98" s="613"/>
      <c r="GK98" s="613"/>
      <c r="GL98" s="613"/>
      <c r="GM98" s="613"/>
      <c r="GN98" s="613"/>
      <c r="GO98" s="613"/>
      <c r="GP98" s="613"/>
      <c r="GQ98" s="613"/>
      <c r="GR98" s="613"/>
      <c r="GS98" s="613"/>
      <c r="GT98" s="613"/>
      <c r="GU98" s="613"/>
      <c r="GV98" s="613"/>
      <c r="GW98" s="613"/>
      <c r="GX98" s="613"/>
      <c r="GY98" s="613"/>
      <c r="GZ98" s="613"/>
      <c r="HA98" s="613"/>
      <c r="HB98" s="613"/>
      <c r="HC98" s="613"/>
      <c r="HD98" s="613"/>
      <c r="HE98" s="613"/>
      <c r="HF98" s="613"/>
      <c r="HG98" s="613"/>
      <c r="HH98" s="613"/>
      <c r="HI98" s="613"/>
      <c r="HJ98" s="613"/>
      <c r="HK98" s="613"/>
      <c r="HL98" s="613"/>
      <c r="HM98" s="613"/>
      <c r="HN98" s="613"/>
    </row>
    <row r="99" s="520" customFormat="1" ht="18" customHeight="1" spans="1:222">
      <c r="A99" s="382" t="s">
        <v>105</v>
      </c>
      <c r="B99" s="321"/>
      <c r="C99" s="625">
        <f t="shared" si="7"/>
        <v>0</v>
      </c>
      <c r="D99" s="257">
        <v>0</v>
      </c>
      <c r="E99" s="636"/>
      <c r="F99" s="257"/>
      <c r="G99" s="637"/>
      <c r="H99" s="612"/>
      <c r="I99" s="606"/>
      <c r="J99" s="613"/>
      <c r="K99" s="613"/>
      <c r="GI99" s="613"/>
      <c r="GJ99" s="613"/>
      <c r="GK99" s="613"/>
      <c r="GL99" s="613"/>
      <c r="GM99" s="613"/>
      <c r="GN99" s="613"/>
      <c r="GO99" s="613"/>
      <c r="GP99" s="613"/>
      <c r="GQ99" s="613"/>
      <c r="GR99" s="613"/>
      <c r="GS99" s="613"/>
      <c r="GT99" s="613"/>
      <c r="GU99" s="613"/>
      <c r="GV99" s="613"/>
      <c r="GW99" s="613"/>
      <c r="GX99" s="613"/>
      <c r="GY99" s="613"/>
      <c r="GZ99" s="613"/>
      <c r="HA99" s="613"/>
      <c r="HB99" s="613"/>
      <c r="HC99" s="613"/>
      <c r="HD99" s="613"/>
      <c r="HE99" s="613"/>
      <c r="HF99" s="613"/>
      <c r="HG99" s="613"/>
      <c r="HH99" s="613"/>
      <c r="HI99" s="613"/>
      <c r="HJ99" s="613"/>
      <c r="HK99" s="613"/>
      <c r="HL99" s="613"/>
      <c r="HM99" s="613"/>
      <c r="HN99" s="613"/>
    </row>
    <row r="100" s="520" customFormat="1" ht="18" customHeight="1" spans="1:222">
      <c r="A100" s="382" t="s">
        <v>106</v>
      </c>
      <c r="B100" s="321"/>
      <c r="C100" s="625">
        <f t="shared" si="7"/>
        <v>0</v>
      </c>
      <c r="D100" s="257">
        <v>0</v>
      </c>
      <c r="E100" s="636"/>
      <c r="F100" s="257"/>
      <c r="G100" s="637"/>
      <c r="H100" s="612"/>
      <c r="I100" s="606"/>
      <c r="J100" s="613"/>
      <c r="K100" s="613"/>
      <c r="GI100" s="613"/>
      <c r="GJ100" s="613"/>
      <c r="GK100" s="613"/>
      <c r="GL100" s="613"/>
      <c r="GM100" s="613"/>
      <c r="GN100" s="613"/>
      <c r="GO100" s="613"/>
      <c r="GP100" s="613"/>
      <c r="GQ100" s="613"/>
      <c r="GR100" s="613"/>
      <c r="GS100" s="613"/>
      <c r="GT100" s="613"/>
      <c r="GU100" s="613"/>
      <c r="GV100" s="613"/>
      <c r="GW100" s="613"/>
      <c r="GX100" s="613"/>
      <c r="GY100" s="613"/>
      <c r="GZ100" s="613"/>
      <c r="HA100" s="613"/>
      <c r="HB100" s="613"/>
      <c r="HC100" s="613"/>
      <c r="HD100" s="613"/>
      <c r="HE100" s="613"/>
      <c r="HF100" s="613"/>
      <c r="HG100" s="613"/>
      <c r="HH100" s="613"/>
      <c r="HI100" s="613"/>
      <c r="HJ100" s="613"/>
      <c r="HK100" s="613"/>
      <c r="HL100" s="613"/>
      <c r="HM100" s="613"/>
      <c r="HN100" s="613"/>
    </row>
    <row r="101" s="520" customFormat="1" ht="18" customHeight="1" spans="1:222">
      <c r="A101" s="382" t="s">
        <v>107</v>
      </c>
      <c r="B101" s="321"/>
      <c r="C101" s="625">
        <f t="shared" si="7"/>
        <v>0</v>
      </c>
      <c r="D101" s="257">
        <v>0</v>
      </c>
      <c r="E101" s="636"/>
      <c r="F101" s="257"/>
      <c r="G101" s="637"/>
      <c r="H101" s="612"/>
      <c r="I101" s="606"/>
      <c r="J101" s="613"/>
      <c r="K101" s="613"/>
      <c r="GI101" s="613"/>
      <c r="GJ101" s="613"/>
      <c r="GK101" s="613"/>
      <c r="GL101" s="613"/>
      <c r="GM101" s="613"/>
      <c r="GN101" s="613"/>
      <c r="GO101" s="613"/>
      <c r="GP101" s="613"/>
      <c r="GQ101" s="613"/>
      <c r="GR101" s="613"/>
      <c r="GS101" s="613"/>
      <c r="GT101" s="613"/>
      <c r="GU101" s="613"/>
      <c r="GV101" s="613"/>
      <c r="GW101" s="613"/>
      <c r="GX101" s="613"/>
      <c r="GY101" s="613"/>
      <c r="GZ101" s="613"/>
      <c r="HA101" s="613"/>
      <c r="HB101" s="613"/>
      <c r="HC101" s="613"/>
      <c r="HD101" s="613"/>
      <c r="HE101" s="613"/>
      <c r="HF101" s="613"/>
      <c r="HG101" s="613"/>
      <c r="HH101" s="613"/>
      <c r="HI101" s="613"/>
      <c r="HJ101" s="613"/>
      <c r="HK101" s="613"/>
      <c r="HL101" s="613"/>
      <c r="HM101" s="613"/>
      <c r="HN101" s="613"/>
    </row>
    <row r="102" s="520" customFormat="1" ht="18" customHeight="1" spans="1:222">
      <c r="A102" s="382" t="s">
        <v>108</v>
      </c>
      <c r="B102" s="321"/>
      <c r="C102" s="625">
        <f t="shared" si="7"/>
        <v>0</v>
      </c>
      <c r="D102" s="257">
        <v>0</v>
      </c>
      <c r="E102" s="636"/>
      <c r="F102" s="257"/>
      <c r="G102" s="637"/>
      <c r="H102" s="612"/>
      <c r="I102" s="606"/>
      <c r="J102" s="613"/>
      <c r="K102" s="613"/>
      <c r="GI102" s="613"/>
      <c r="GJ102" s="613"/>
      <c r="GK102" s="613"/>
      <c r="GL102" s="613"/>
      <c r="GM102" s="613"/>
      <c r="GN102" s="613"/>
      <c r="GO102" s="613"/>
      <c r="GP102" s="613"/>
      <c r="GQ102" s="613"/>
      <c r="GR102" s="613"/>
      <c r="GS102" s="613"/>
      <c r="GT102" s="613"/>
      <c r="GU102" s="613"/>
      <c r="GV102" s="613"/>
      <c r="GW102" s="613"/>
      <c r="GX102" s="613"/>
      <c r="GY102" s="613"/>
      <c r="GZ102" s="613"/>
      <c r="HA102" s="613"/>
      <c r="HB102" s="613"/>
      <c r="HC102" s="613"/>
      <c r="HD102" s="613"/>
      <c r="HE102" s="613"/>
      <c r="HF102" s="613"/>
      <c r="HG102" s="613"/>
      <c r="HH102" s="613"/>
      <c r="HI102" s="613"/>
      <c r="HJ102" s="613"/>
      <c r="HK102" s="613"/>
      <c r="HL102" s="613"/>
      <c r="HM102" s="613"/>
      <c r="HN102" s="613"/>
    </row>
    <row r="103" s="520" customFormat="1" ht="18" customHeight="1" spans="1:222">
      <c r="A103" s="382" t="s">
        <v>56</v>
      </c>
      <c r="B103" s="321"/>
      <c r="C103" s="625">
        <f t="shared" si="7"/>
        <v>0</v>
      </c>
      <c r="D103" s="257">
        <v>0</v>
      </c>
      <c r="E103" s="636"/>
      <c r="F103" s="257"/>
      <c r="G103" s="637"/>
      <c r="H103" s="612"/>
      <c r="I103" s="606"/>
      <c r="J103" s="613"/>
      <c r="K103" s="613"/>
      <c r="GI103" s="613"/>
      <c r="GJ103" s="613"/>
      <c r="GK103" s="613"/>
      <c r="GL103" s="613"/>
      <c r="GM103" s="613"/>
      <c r="GN103" s="613"/>
      <c r="GO103" s="613"/>
      <c r="GP103" s="613"/>
      <c r="GQ103" s="613"/>
      <c r="GR103" s="613"/>
      <c r="GS103" s="613"/>
      <c r="GT103" s="613"/>
      <c r="GU103" s="613"/>
      <c r="GV103" s="613"/>
      <c r="GW103" s="613"/>
      <c r="GX103" s="613"/>
      <c r="GY103" s="613"/>
      <c r="GZ103" s="613"/>
      <c r="HA103" s="613"/>
      <c r="HB103" s="613"/>
      <c r="HC103" s="613"/>
      <c r="HD103" s="613"/>
      <c r="HE103" s="613"/>
      <c r="HF103" s="613"/>
      <c r="HG103" s="613"/>
      <c r="HH103" s="613"/>
      <c r="HI103" s="613"/>
      <c r="HJ103" s="613"/>
      <c r="HK103" s="613"/>
      <c r="HL103" s="613"/>
      <c r="HM103" s="613"/>
      <c r="HN103" s="613"/>
    </row>
    <row r="104" s="520" customFormat="1" ht="18" customHeight="1" spans="1:222">
      <c r="A104" s="382" t="s">
        <v>109</v>
      </c>
      <c r="B104" s="321"/>
      <c r="C104" s="625">
        <f t="shared" si="7"/>
        <v>0</v>
      </c>
      <c r="D104" s="257">
        <v>0</v>
      </c>
      <c r="E104" s="636"/>
      <c r="F104" s="257"/>
      <c r="G104" s="637"/>
      <c r="H104" s="612"/>
      <c r="I104" s="606"/>
      <c r="J104" s="613"/>
      <c r="K104" s="613"/>
      <c r="GI104" s="613"/>
      <c r="GJ104" s="613"/>
      <c r="GK104" s="613"/>
      <c r="GL104" s="613"/>
      <c r="GM104" s="613"/>
      <c r="GN104" s="613"/>
      <c r="GO104" s="613"/>
      <c r="GP104" s="613"/>
      <c r="GQ104" s="613"/>
      <c r="GR104" s="613"/>
      <c r="GS104" s="613"/>
      <c r="GT104" s="613"/>
      <c r="GU104" s="613"/>
      <c r="GV104" s="613"/>
      <c r="GW104" s="613"/>
      <c r="GX104" s="613"/>
      <c r="GY104" s="613"/>
      <c r="GZ104" s="613"/>
      <c r="HA104" s="613"/>
      <c r="HB104" s="613"/>
      <c r="HC104" s="613"/>
      <c r="HD104" s="613"/>
      <c r="HE104" s="613"/>
      <c r="HF104" s="613"/>
      <c r="HG104" s="613"/>
      <c r="HH104" s="613"/>
      <c r="HI104" s="613"/>
      <c r="HJ104" s="613"/>
      <c r="HK104" s="613"/>
      <c r="HL104" s="613"/>
      <c r="HM104" s="613"/>
      <c r="HN104" s="613"/>
    </row>
    <row r="105" s="606" customFormat="1" ht="18" customHeight="1" spans="1:8">
      <c r="A105" s="383" t="s">
        <v>110</v>
      </c>
      <c r="B105" s="321"/>
      <c r="C105" s="624">
        <f t="shared" si="7"/>
        <v>0</v>
      </c>
      <c r="D105" s="355"/>
      <c r="E105" s="622"/>
      <c r="F105" s="355">
        <f>SUM(F106:F114)</f>
        <v>0</v>
      </c>
      <c r="G105" s="637"/>
      <c r="H105" s="624"/>
    </row>
    <row r="106" s="606" customFormat="1" ht="18" customHeight="1" spans="1:8">
      <c r="A106" s="382" t="s">
        <v>47</v>
      </c>
      <c r="B106" s="321"/>
      <c r="C106" s="625">
        <f t="shared" si="7"/>
        <v>0</v>
      </c>
      <c r="D106" s="257"/>
      <c r="E106" s="636"/>
      <c r="F106" s="257"/>
      <c r="G106" s="637"/>
      <c r="H106" s="638"/>
    </row>
    <row r="107" s="520" customFormat="1" ht="18" customHeight="1" spans="1:222">
      <c r="A107" s="382" t="s">
        <v>48</v>
      </c>
      <c r="B107" s="321"/>
      <c r="C107" s="625">
        <f t="shared" si="7"/>
        <v>0</v>
      </c>
      <c r="D107" s="257"/>
      <c r="E107" s="636"/>
      <c r="F107" s="257"/>
      <c r="G107" s="637"/>
      <c r="H107" s="612"/>
      <c r="I107" s="606"/>
      <c r="J107" s="613"/>
      <c r="K107" s="613"/>
      <c r="GI107" s="613"/>
      <c r="GJ107" s="613"/>
      <c r="GK107" s="613"/>
      <c r="GL107" s="613"/>
      <c r="GM107" s="613"/>
      <c r="GN107" s="613"/>
      <c r="GO107" s="613"/>
      <c r="GP107" s="613"/>
      <c r="GQ107" s="613"/>
      <c r="GR107" s="613"/>
      <c r="GS107" s="613"/>
      <c r="GT107" s="613"/>
      <c r="GU107" s="613"/>
      <c r="GV107" s="613"/>
      <c r="GW107" s="613"/>
      <c r="GX107" s="613"/>
      <c r="GY107" s="613"/>
      <c r="GZ107" s="613"/>
      <c r="HA107" s="613"/>
      <c r="HB107" s="613"/>
      <c r="HC107" s="613"/>
      <c r="HD107" s="613"/>
      <c r="HE107" s="613"/>
      <c r="HF107" s="613"/>
      <c r="HG107" s="613"/>
      <c r="HH107" s="613"/>
      <c r="HI107" s="613"/>
      <c r="HJ107" s="613"/>
      <c r="HK107" s="613"/>
      <c r="HL107" s="613"/>
      <c r="HM107" s="613"/>
      <c r="HN107" s="613"/>
    </row>
    <row r="108" s="520" customFormat="1" ht="18" customHeight="1" spans="1:222">
      <c r="A108" s="382" t="s">
        <v>49</v>
      </c>
      <c r="B108" s="321"/>
      <c r="C108" s="625">
        <f t="shared" si="7"/>
        <v>0</v>
      </c>
      <c r="D108" s="257"/>
      <c r="E108" s="636"/>
      <c r="F108" s="257"/>
      <c r="G108" s="637"/>
      <c r="H108" s="612"/>
      <c r="I108" s="606"/>
      <c r="J108" s="613"/>
      <c r="K108" s="613"/>
      <c r="GI108" s="613"/>
      <c r="GJ108" s="613"/>
      <c r="GK108" s="613"/>
      <c r="GL108" s="613"/>
      <c r="GM108" s="613"/>
      <c r="GN108" s="613"/>
      <c r="GO108" s="613"/>
      <c r="GP108" s="613"/>
      <c r="GQ108" s="613"/>
      <c r="GR108" s="613"/>
      <c r="GS108" s="613"/>
      <c r="GT108" s="613"/>
      <c r="GU108" s="613"/>
      <c r="GV108" s="613"/>
      <c r="GW108" s="613"/>
      <c r="GX108" s="613"/>
      <c r="GY108" s="613"/>
      <c r="GZ108" s="613"/>
      <c r="HA108" s="613"/>
      <c r="HB108" s="613"/>
      <c r="HC108" s="613"/>
      <c r="HD108" s="613"/>
      <c r="HE108" s="613"/>
      <c r="HF108" s="613"/>
      <c r="HG108" s="613"/>
      <c r="HH108" s="613"/>
      <c r="HI108" s="613"/>
      <c r="HJ108" s="613"/>
      <c r="HK108" s="613"/>
      <c r="HL108" s="613"/>
      <c r="HM108" s="613"/>
      <c r="HN108" s="613"/>
    </row>
    <row r="109" s="520" customFormat="1" ht="18" customHeight="1" spans="1:222">
      <c r="A109" s="382" t="s">
        <v>111</v>
      </c>
      <c r="B109" s="321"/>
      <c r="C109" s="625">
        <f t="shared" si="7"/>
        <v>0</v>
      </c>
      <c r="D109" s="257"/>
      <c r="E109" s="636"/>
      <c r="F109" s="257"/>
      <c r="G109" s="637"/>
      <c r="H109" s="612"/>
      <c r="I109" s="606"/>
      <c r="J109" s="613"/>
      <c r="K109" s="613"/>
      <c r="GI109" s="613"/>
      <c r="GJ109" s="613"/>
      <c r="GK109" s="613"/>
      <c r="GL109" s="613"/>
      <c r="GM109" s="613"/>
      <c r="GN109" s="613"/>
      <c r="GO109" s="613"/>
      <c r="GP109" s="613"/>
      <c r="GQ109" s="613"/>
      <c r="GR109" s="613"/>
      <c r="GS109" s="613"/>
      <c r="GT109" s="613"/>
      <c r="GU109" s="613"/>
      <c r="GV109" s="613"/>
      <c r="GW109" s="613"/>
      <c r="GX109" s="613"/>
      <c r="GY109" s="613"/>
      <c r="GZ109" s="613"/>
      <c r="HA109" s="613"/>
      <c r="HB109" s="613"/>
      <c r="HC109" s="613"/>
      <c r="HD109" s="613"/>
      <c r="HE109" s="613"/>
      <c r="HF109" s="613"/>
      <c r="HG109" s="613"/>
      <c r="HH109" s="613"/>
      <c r="HI109" s="613"/>
      <c r="HJ109" s="613"/>
      <c r="HK109" s="613"/>
      <c r="HL109" s="613"/>
      <c r="HM109" s="613"/>
      <c r="HN109" s="613"/>
    </row>
    <row r="110" s="520" customFormat="1" ht="18" customHeight="1" spans="1:222">
      <c r="A110" s="382" t="s">
        <v>112</v>
      </c>
      <c r="B110" s="321"/>
      <c r="C110" s="625">
        <f t="shared" si="7"/>
        <v>0</v>
      </c>
      <c r="D110" s="257"/>
      <c r="E110" s="636"/>
      <c r="F110" s="257"/>
      <c r="G110" s="637"/>
      <c r="H110" s="612"/>
      <c r="I110" s="606"/>
      <c r="J110" s="613"/>
      <c r="K110" s="613"/>
      <c r="GI110" s="613"/>
      <c r="GJ110" s="613"/>
      <c r="GK110" s="613"/>
      <c r="GL110" s="613"/>
      <c r="GM110" s="613"/>
      <c r="GN110" s="613"/>
      <c r="GO110" s="613"/>
      <c r="GP110" s="613"/>
      <c r="GQ110" s="613"/>
      <c r="GR110" s="613"/>
      <c r="GS110" s="613"/>
      <c r="GT110" s="613"/>
      <c r="GU110" s="613"/>
      <c r="GV110" s="613"/>
      <c r="GW110" s="613"/>
      <c r="GX110" s="613"/>
      <c r="GY110" s="613"/>
      <c r="GZ110" s="613"/>
      <c r="HA110" s="613"/>
      <c r="HB110" s="613"/>
      <c r="HC110" s="613"/>
      <c r="HD110" s="613"/>
      <c r="HE110" s="613"/>
      <c r="HF110" s="613"/>
      <c r="HG110" s="613"/>
      <c r="HH110" s="613"/>
      <c r="HI110" s="613"/>
      <c r="HJ110" s="613"/>
      <c r="HK110" s="613"/>
      <c r="HL110" s="613"/>
      <c r="HM110" s="613"/>
      <c r="HN110" s="613"/>
    </row>
    <row r="111" s="520" customFormat="1" ht="18" customHeight="1" spans="1:222">
      <c r="A111" s="382" t="s">
        <v>113</v>
      </c>
      <c r="B111" s="321"/>
      <c r="C111" s="625">
        <f t="shared" si="7"/>
        <v>0</v>
      </c>
      <c r="D111" s="257"/>
      <c r="E111" s="636"/>
      <c r="F111" s="257"/>
      <c r="G111" s="637"/>
      <c r="H111" s="612"/>
      <c r="I111" s="606"/>
      <c r="J111" s="613"/>
      <c r="K111" s="613"/>
      <c r="GI111" s="613"/>
      <c r="GJ111" s="613"/>
      <c r="GK111" s="613"/>
      <c r="GL111" s="613"/>
      <c r="GM111" s="613"/>
      <c r="GN111" s="613"/>
      <c r="GO111" s="613"/>
      <c r="GP111" s="613"/>
      <c r="GQ111" s="613"/>
      <c r="GR111" s="613"/>
      <c r="GS111" s="613"/>
      <c r="GT111" s="613"/>
      <c r="GU111" s="613"/>
      <c r="GV111" s="613"/>
      <c r="GW111" s="613"/>
      <c r="GX111" s="613"/>
      <c r="GY111" s="613"/>
      <c r="GZ111" s="613"/>
      <c r="HA111" s="613"/>
      <c r="HB111" s="613"/>
      <c r="HC111" s="613"/>
      <c r="HD111" s="613"/>
      <c r="HE111" s="613"/>
      <c r="HF111" s="613"/>
      <c r="HG111" s="613"/>
      <c r="HH111" s="613"/>
      <c r="HI111" s="613"/>
      <c r="HJ111" s="613"/>
      <c r="HK111" s="613"/>
      <c r="HL111" s="613"/>
      <c r="HM111" s="613"/>
      <c r="HN111" s="613"/>
    </row>
    <row r="112" s="520" customFormat="1" ht="18" customHeight="1" spans="1:222">
      <c r="A112" s="382" t="s">
        <v>114</v>
      </c>
      <c r="B112" s="321"/>
      <c r="C112" s="625">
        <f t="shared" si="7"/>
        <v>0</v>
      </c>
      <c r="D112" s="257"/>
      <c r="E112" s="636"/>
      <c r="F112" s="257"/>
      <c r="G112" s="637"/>
      <c r="H112" s="612"/>
      <c r="I112" s="606"/>
      <c r="J112" s="613"/>
      <c r="K112" s="613"/>
      <c r="GI112" s="613"/>
      <c r="GJ112" s="613"/>
      <c r="GK112" s="613"/>
      <c r="GL112" s="613"/>
      <c r="GM112" s="613"/>
      <c r="GN112" s="613"/>
      <c r="GO112" s="613"/>
      <c r="GP112" s="613"/>
      <c r="GQ112" s="613"/>
      <c r="GR112" s="613"/>
      <c r="GS112" s="613"/>
      <c r="GT112" s="613"/>
      <c r="GU112" s="613"/>
      <c r="GV112" s="613"/>
      <c r="GW112" s="613"/>
      <c r="GX112" s="613"/>
      <c r="GY112" s="613"/>
      <c r="GZ112" s="613"/>
      <c r="HA112" s="613"/>
      <c r="HB112" s="613"/>
      <c r="HC112" s="613"/>
      <c r="HD112" s="613"/>
      <c r="HE112" s="613"/>
      <c r="HF112" s="613"/>
      <c r="HG112" s="613"/>
      <c r="HH112" s="613"/>
      <c r="HI112" s="613"/>
      <c r="HJ112" s="613"/>
      <c r="HK112" s="613"/>
      <c r="HL112" s="613"/>
      <c r="HM112" s="613"/>
      <c r="HN112" s="613"/>
    </row>
    <row r="113" s="520" customFormat="1" ht="18" customHeight="1" spans="1:222">
      <c r="A113" s="382" t="s">
        <v>56</v>
      </c>
      <c r="B113" s="321"/>
      <c r="C113" s="625">
        <f t="shared" si="7"/>
        <v>0</v>
      </c>
      <c r="D113" s="257"/>
      <c r="E113" s="636"/>
      <c r="F113" s="257"/>
      <c r="G113" s="637"/>
      <c r="H113" s="612"/>
      <c r="I113" s="606"/>
      <c r="J113" s="613"/>
      <c r="K113" s="613"/>
      <c r="GI113" s="613"/>
      <c r="GJ113" s="613"/>
      <c r="GK113" s="613"/>
      <c r="GL113" s="613"/>
      <c r="GM113" s="613"/>
      <c r="GN113" s="613"/>
      <c r="GO113" s="613"/>
      <c r="GP113" s="613"/>
      <c r="GQ113" s="613"/>
      <c r="GR113" s="613"/>
      <c r="GS113" s="613"/>
      <c r="GT113" s="613"/>
      <c r="GU113" s="613"/>
      <c r="GV113" s="613"/>
      <c r="GW113" s="613"/>
      <c r="GX113" s="613"/>
      <c r="GY113" s="613"/>
      <c r="GZ113" s="613"/>
      <c r="HA113" s="613"/>
      <c r="HB113" s="613"/>
      <c r="HC113" s="613"/>
      <c r="HD113" s="613"/>
      <c r="HE113" s="613"/>
      <c r="HF113" s="613"/>
      <c r="HG113" s="613"/>
      <c r="HH113" s="613"/>
      <c r="HI113" s="613"/>
      <c r="HJ113" s="613"/>
      <c r="HK113" s="613"/>
      <c r="HL113" s="613"/>
      <c r="HM113" s="613"/>
      <c r="HN113" s="613"/>
    </row>
    <row r="114" s="520" customFormat="1" ht="18" customHeight="1" spans="1:222">
      <c r="A114" s="382" t="s">
        <v>115</v>
      </c>
      <c r="B114" s="321"/>
      <c r="C114" s="625">
        <f t="shared" si="7"/>
        <v>0</v>
      </c>
      <c r="D114" s="257"/>
      <c r="E114" s="636"/>
      <c r="F114" s="257"/>
      <c r="G114" s="637"/>
      <c r="H114" s="612"/>
      <c r="I114" s="606"/>
      <c r="J114" s="613"/>
      <c r="K114" s="613"/>
      <c r="GI114" s="613"/>
      <c r="GJ114" s="613"/>
      <c r="GK114" s="613"/>
      <c r="GL114" s="613"/>
      <c r="GM114" s="613"/>
      <c r="GN114" s="613"/>
      <c r="GO114" s="613"/>
      <c r="GP114" s="613"/>
      <c r="GQ114" s="613"/>
      <c r="GR114" s="613"/>
      <c r="GS114" s="613"/>
      <c r="GT114" s="613"/>
      <c r="GU114" s="613"/>
      <c r="GV114" s="613"/>
      <c r="GW114" s="613"/>
      <c r="GX114" s="613"/>
      <c r="GY114" s="613"/>
      <c r="GZ114" s="613"/>
      <c r="HA114" s="613"/>
      <c r="HB114" s="613"/>
      <c r="HC114" s="613"/>
      <c r="HD114" s="613"/>
      <c r="HE114" s="613"/>
      <c r="HF114" s="613"/>
      <c r="HG114" s="613"/>
      <c r="HH114" s="613"/>
      <c r="HI114" s="613"/>
      <c r="HJ114" s="613"/>
      <c r="HK114" s="613"/>
      <c r="HL114" s="613"/>
      <c r="HM114" s="613"/>
      <c r="HN114" s="613"/>
    </row>
    <row r="115" s="606" customFormat="1" ht="18" customHeight="1" spans="1:8">
      <c r="A115" s="383" t="s">
        <v>116</v>
      </c>
      <c r="B115" s="321">
        <v>829</v>
      </c>
      <c r="C115" s="624">
        <f>SUM(C116:C123)</f>
        <v>688</v>
      </c>
      <c r="D115" s="355">
        <v>688</v>
      </c>
      <c r="E115" s="622">
        <f>D115/C115</f>
        <v>1</v>
      </c>
      <c r="F115" s="355">
        <f>SUM(F116:F123)</f>
        <v>642</v>
      </c>
      <c r="G115" s="635">
        <f>D115/F115-1</f>
        <v>0.071651090342679</v>
      </c>
      <c r="H115" s="624">
        <f>SUM(H116:H123)</f>
        <v>0</v>
      </c>
    </row>
    <row r="116" s="606" customFormat="1" ht="18" customHeight="1" spans="1:8">
      <c r="A116" s="382" t="s">
        <v>47</v>
      </c>
      <c r="B116" s="320">
        <v>704</v>
      </c>
      <c r="C116" s="625">
        <v>505</v>
      </c>
      <c r="D116" s="257">
        <v>505</v>
      </c>
      <c r="E116" s="636">
        <f>D116/C116</f>
        <v>1</v>
      </c>
      <c r="F116" s="257">
        <v>465</v>
      </c>
      <c r="G116" s="637">
        <f>D116/F116-1</f>
        <v>0.086021505376344</v>
      </c>
      <c r="H116" s="638"/>
    </row>
    <row r="117" s="520" customFormat="1" ht="18" customHeight="1" spans="1:222">
      <c r="A117" s="382" t="s">
        <v>48</v>
      </c>
      <c r="B117" s="320"/>
      <c r="C117" s="625">
        <v>0</v>
      </c>
      <c r="D117" s="257">
        <v>0</v>
      </c>
      <c r="E117" s="636"/>
      <c r="F117" s="257"/>
      <c r="G117" s="637"/>
      <c r="H117" s="612"/>
      <c r="I117" s="606"/>
      <c r="J117" s="613"/>
      <c r="K117" s="613"/>
      <c r="GI117" s="613"/>
      <c r="GJ117" s="613"/>
      <c r="GK117" s="613"/>
      <c r="GL117" s="613"/>
      <c r="GM117" s="613"/>
      <c r="GN117" s="613"/>
      <c r="GO117" s="613"/>
      <c r="GP117" s="613"/>
      <c r="GQ117" s="613"/>
      <c r="GR117" s="613"/>
      <c r="GS117" s="613"/>
      <c r="GT117" s="613"/>
      <c r="GU117" s="613"/>
      <c r="GV117" s="613"/>
      <c r="GW117" s="613"/>
      <c r="GX117" s="613"/>
      <c r="GY117" s="613"/>
      <c r="GZ117" s="613"/>
      <c r="HA117" s="613"/>
      <c r="HB117" s="613"/>
      <c r="HC117" s="613"/>
      <c r="HD117" s="613"/>
      <c r="HE117" s="613"/>
      <c r="HF117" s="613"/>
      <c r="HG117" s="613"/>
      <c r="HH117" s="613"/>
      <c r="HI117" s="613"/>
      <c r="HJ117" s="613"/>
      <c r="HK117" s="613"/>
      <c r="HL117" s="613"/>
      <c r="HM117" s="613"/>
      <c r="HN117" s="613"/>
    </row>
    <row r="118" s="520" customFormat="1" ht="18" customHeight="1" spans="1:222">
      <c r="A118" s="382" t="s">
        <v>49</v>
      </c>
      <c r="B118" s="320"/>
      <c r="C118" s="625">
        <v>0</v>
      </c>
      <c r="D118" s="257">
        <v>0</v>
      </c>
      <c r="E118" s="636"/>
      <c r="F118" s="257"/>
      <c r="G118" s="637"/>
      <c r="H118" s="612"/>
      <c r="I118" s="606"/>
      <c r="J118" s="613"/>
      <c r="K118" s="613"/>
      <c r="GI118" s="613"/>
      <c r="GJ118" s="613"/>
      <c r="GK118" s="613"/>
      <c r="GL118" s="613"/>
      <c r="GM118" s="613"/>
      <c r="GN118" s="613"/>
      <c r="GO118" s="613"/>
      <c r="GP118" s="613"/>
      <c r="GQ118" s="613"/>
      <c r="GR118" s="613"/>
      <c r="GS118" s="613"/>
      <c r="GT118" s="613"/>
      <c r="GU118" s="613"/>
      <c r="GV118" s="613"/>
      <c r="GW118" s="613"/>
      <c r="GX118" s="613"/>
      <c r="GY118" s="613"/>
      <c r="GZ118" s="613"/>
      <c r="HA118" s="613"/>
      <c r="HB118" s="613"/>
      <c r="HC118" s="613"/>
      <c r="HD118" s="613"/>
      <c r="HE118" s="613"/>
      <c r="HF118" s="613"/>
      <c r="HG118" s="613"/>
      <c r="HH118" s="613"/>
      <c r="HI118" s="613"/>
      <c r="HJ118" s="613"/>
      <c r="HK118" s="613"/>
      <c r="HL118" s="613"/>
      <c r="HM118" s="613"/>
      <c r="HN118" s="613"/>
    </row>
    <row r="119" s="520" customFormat="1" ht="18" customHeight="1" spans="1:222">
      <c r="A119" s="382" t="s">
        <v>117</v>
      </c>
      <c r="B119" s="320"/>
      <c r="C119" s="625">
        <v>0</v>
      </c>
      <c r="D119" s="257">
        <v>0</v>
      </c>
      <c r="E119" s="636"/>
      <c r="F119" s="257"/>
      <c r="G119" s="637"/>
      <c r="H119" s="612"/>
      <c r="I119" s="606"/>
      <c r="J119" s="613"/>
      <c r="K119" s="613"/>
      <c r="GI119" s="613"/>
      <c r="GJ119" s="613"/>
      <c r="GK119" s="613"/>
      <c r="GL119" s="613"/>
      <c r="GM119" s="613"/>
      <c r="GN119" s="613"/>
      <c r="GO119" s="613"/>
      <c r="GP119" s="613"/>
      <c r="GQ119" s="613"/>
      <c r="GR119" s="613"/>
      <c r="GS119" s="613"/>
      <c r="GT119" s="613"/>
      <c r="GU119" s="613"/>
      <c r="GV119" s="613"/>
      <c r="GW119" s="613"/>
      <c r="GX119" s="613"/>
      <c r="GY119" s="613"/>
      <c r="GZ119" s="613"/>
      <c r="HA119" s="613"/>
      <c r="HB119" s="613"/>
      <c r="HC119" s="613"/>
      <c r="HD119" s="613"/>
      <c r="HE119" s="613"/>
      <c r="HF119" s="613"/>
      <c r="HG119" s="613"/>
      <c r="HH119" s="613"/>
      <c r="HI119" s="613"/>
      <c r="HJ119" s="613"/>
      <c r="HK119" s="613"/>
      <c r="HL119" s="613"/>
      <c r="HM119" s="613"/>
      <c r="HN119" s="613"/>
    </row>
    <row r="120" s="520" customFormat="1" ht="18" customHeight="1" spans="1:222">
      <c r="A120" s="382" t="s">
        <v>118</v>
      </c>
      <c r="B120" s="320"/>
      <c r="C120" s="625">
        <v>0</v>
      </c>
      <c r="D120" s="257">
        <v>0</v>
      </c>
      <c r="E120" s="636"/>
      <c r="F120" s="257"/>
      <c r="G120" s="637"/>
      <c r="H120" s="612"/>
      <c r="I120" s="606"/>
      <c r="J120" s="613"/>
      <c r="K120" s="613"/>
      <c r="GI120" s="613"/>
      <c r="GJ120" s="613"/>
      <c r="GK120" s="613"/>
      <c r="GL120" s="613"/>
      <c r="GM120" s="613"/>
      <c r="GN120" s="613"/>
      <c r="GO120" s="613"/>
      <c r="GP120" s="613"/>
      <c r="GQ120" s="613"/>
      <c r="GR120" s="613"/>
      <c r="GS120" s="613"/>
      <c r="GT120" s="613"/>
      <c r="GU120" s="613"/>
      <c r="GV120" s="613"/>
      <c r="GW120" s="613"/>
      <c r="GX120" s="613"/>
      <c r="GY120" s="613"/>
      <c r="GZ120" s="613"/>
      <c r="HA120" s="613"/>
      <c r="HB120" s="613"/>
      <c r="HC120" s="613"/>
      <c r="HD120" s="613"/>
      <c r="HE120" s="613"/>
      <c r="HF120" s="613"/>
      <c r="HG120" s="613"/>
      <c r="HH120" s="613"/>
      <c r="HI120" s="613"/>
      <c r="HJ120" s="613"/>
      <c r="HK120" s="613"/>
      <c r="HL120" s="613"/>
      <c r="HM120" s="613"/>
      <c r="HN120" s="613"/>
    </row>
    <row r="121" s="520" customFormat="1" ht="18" customHeight="1" spans="1:222">
      <c r="A121" s="382" t="s">
        <v>119</v>
      </c>
      <c r="B121" s="320"/>
      <c r="C121" s="625">
        <v>0</v>
      </c>
      <c r="D121" s="257">
        <v>0</v>
      </c>
      <c r="E121" s="636"/>
      <c r="F121" s="257"/>
      <c r="G121" s="637"/>
      <c r="H121" s="612"/>
      <c r="I121" s="606"/>
      <c r="J121" s="613"/>
      <c r="K121" s="613"/>
      <c r="GI121" s="613"/>
      <c r="GJ121" s="613"/>
      <c r="GK121" s="613"/>
      <c r="GL121" s="613"/>
      <c r="GM121" s="613"/>
      <c r="GN121" s="613"/>
      <c r="GO121" s="613"/>
      <c r="GP121" s="613"/>
      <c r="GQ121" s="613"/>
      <c r="GR121" s="613"/>
      <c r="GS121" s="613"/>
      <c r="GT121" s="613"/>
      <c r="GU121" s="613"/>
      <c r="GV121" s="613"/>
      <c r="GW121" s="613"/>
      <c r="GX121" s="613"/>
      <c r="GY121" s="613"/>
      <c r="GZ121" s="613"/>
      <c r="HA121" s="613"/>
      <c r="HB121" s="613"/>
      <c r="HC121" s="613"/>
      <c r="HD121" s="613"/>
      <c r="HE121" s="613"/>
      <c r="HF121" s="613"/>
      <c r="HG121" s="613"/>
      <c r="HH121" s="613"/>
      <c r="HI121" s="613"/>
      <c r="HJ121" s="613"/>
      <c r="HK121" s="613"/>
      <c r="HL121" s="613"/>
      <c r="HM121" s="613"/>
      <c r="HN121" s="613"/>
    </row>
    <row r="122" s="520" customFormat="1" ht="18" customHeight="1" spans="1:222">
      <c r="A122" s="382" t="s">
        <v>56</v>
      </c>
      <c r="B122" s="320">
        <v>125</v>
      </c>
      <c r="C122" s="625">
        <v>168</v>
      </c>
      <c r="D122" s="257">
        <v>168</v>
      </c>
      <c r="E122" s="636">
        <f t="shared" ref="E122:E125" si="10">D122/C122</f>
        <v>1</v>
      </c>
      <c r="F122" s="257">
        <v>111</v>
      </c>
      <c r="G122" s="637">
        <f>D122/F122-1</f>
        <v>0.513513513513514</v>
      </c>
      <c r="H122" s="612"/>
      <c r="I122" s="606"/>
      <c r="J122" s="613"/>
      <c r="K122" s="613"/>
      <c r="GI122" s="613"/>
      <c r="GJ122" s="613"/>
      <c r="GK122" s="613"/>
      <c r="GL122" s="613"/>
      <c r="GM122" s="613"/>
      <c r="GN122" s="613"/>
      <c r="GO122" s="613"/>
      <c r="GP122" s="613"/>
      <c r="GQ122" s="613"/>
      <c r="GR122" s="613"/>
      <c r="GS122" s="613"/>
      <c r="GT122" s="613"/>
      <c r="GU122" s="613"/>
      <c r="GV122" s="613"/>
      <c r="GW122" s="613"/>
      <c r="GX122" s="613"/>
      <c r="GY122" s="613"/>
      <c r="GZ122" s="613"/>
      <c r="HA122" s="613"/>
      <c r="HB122" s="613"/>
      <c r="HC122" s="613"/>
      <c r="HD122" s="613"/>
      <c r="HE122" s="613"/>
      <c r="HF122" s="613"/>
      <c r="HG122" s="613"/>
      <c r="HH122" s="613"/>
      <c r="HI122" s="613"/>
      <c r="HJ122" s="613"/>
      <c r="HK122" s="613"/>
      <c r="HL122" s="613"/>
      <c r="HM122" s="613"/>
      <c r="HN122" s="613"/>
    </row>
    <row r="123" s="520" customFormat="1" ht="18" customHeight="1" spans="1:222">
      <c r="A123" s="382" t="s">
        <v>120</v>
      </c>
      <c r="B123" s="321"/>
      <c r="C123" s="625">
        <v>15</v>
      </c>
      <c r="D123" s="257">
        <v>15</v>
      </c>
      <c r="E123" s="636">
        <f t="shared" si="10"/>
        <v>1</v>
      </c>
      <c r="F123" s="257">
        <v>66</v>
      </c>
      <c r="G123" s="637">
        <f>D123/F123-1</f>
        <v>-0.772727272727273</v>
      </c>
      <c r="H123" s="612"/>
      <c r="I123" s="606"/>
      <c r="J123" s="613"/>
      <c r="K123" s="613"/>
      <c r="GI123" s="613"/>
      <c r="GJ123" s="613"/>
      <c r="GK123" s="613"/>
      <c r="GL123" s="613"/>
      <c r="GM123" s="613"/>
      <c r="GN123" s="613"/>
      <c r="GO123" s="613"/>
      <c r="GP123" s="613"/>
      <c r="GQ123" s="613"/>
      <c r="GR123" s="613"/>
      <c r="GS123" s="613"/>
      <c r="GT123" s="613"/>
      <c r="GU123" s="613"/>
      <c r="GV123" s="613"/>
      <c r="GW123" s="613"/>
      <c r="GX123" s="613"/>
      <c r="GY123" s="613"/>
      <c r="GZ123" s="613"/>
      <c r="HA123" s="613"/>
      <c r="HB123" s="613"/>
      <c r="HC123" s="613"/>
      <c r="HD123" s="613"/>
      <c r="HE123" s="613"/>
      <c r="HF123" s="613"/>
      <c r="HG123" s="613"/>
      <c r="HH123" s="613"/>
      <c r="HI123" s="613"/>
      <c r="HJ123" s="613"/>
      <c r="HK123" s="613"/>
      <c r="HL123" s="613"/>
      <c r="HM123" s="613"/>
      <c r="HN123" s="613"/>
    </row>
    <row r="124" s="606" customFormat="1" ht="18" customHeight="1" spans="1:8">
      <c r="A124" s="383" t="s">
        <v>121</v>
      </c>
      <c r="B124" s="321">
        <v>416</v>
      </c>
      <c r="C124" s="624">
        <f>SUM(C125:C134)</f>
        <v>705</v>
      </c>
      <c r="D124" s="355">
        <v>705</v>
      </c>
      <c r="E124" s="622">
        <f t="shared" si="10"/>
        <v>1</v>
      </c>
      <c r="F124" s="355">
        <f>SUM(F125:F134)</f>
        <v>386</v>
      </c>
      <c r="G124" s="635">
        <f>D124/F124-1</f>
        <v>0.826424870466321</v>
      </c>
      <c r="H124" s="624"/>
    </row>
    <row r="125" s="606" customFormat="1" ht="18" customHeight="1" spans="1:8">
      <c r="A125" s="382" t="s">
        <v>47</v>
      </c>
      <c r="B125" s="320">
        <v>205</v>
      </c>
      <c r="C125" s="625">
        <v>220</v>
      </c>
      <c r="D125" s="257">
        <v>220</v>
      </c>
      <c r="E125" s="636">
        <f t="shared" si="10"/>
        <v>1</v>
      </c>
      <c r="F125" s="257">
        <v>191</v>
      </c>
      <c r="G125" s="637">
        <f>D125/F125-1</f>
        <v>0.151832460732984</v>
      </c>
      <c r="H125" s="638"/>
    </row>
    <row r="126" s="520" customFormat="1" ht="18" customHeight="1" spans="1:222">
      <c r="A126" s="382" t="s">
        <v>48</v>
      </c>
      <c r="B126" s="320"/>
      <c r="C126" s="625">
        <v>0</v>
      </c>
      <c r="D126" s="257">
        <v>0</v>
      </c>
      <c r="E126" s="636"/>
      <c r="F126" s="257"/>
      <c r="G126" s="637"/>
      <c r="H126" s="612"/>
      <c r="I126" s="606"/>
      <c r="J126" s="613"/>
      <c r="K126" s="613"/>
      <c r="GI126" s="613"/>
      <c r="GJ126" s="613"/>
      <c r="GK126" s="613"/>
      <c r="GL126" s="613"/>
      <c r="GM126" s="613"/>
      <c r="GN126" s="613"/>
      <c r="GO126" s="613"/>
      <c r="GP126" s="613"/>
      <c r="GQ126" s="613"/>
      <c r="GR126" s="613"/>
      <c r="GS126" s="613"/>
      <c r="GT126" s="613"/>
      <c r="GU126" s="613"/>
      <c r="GV126" s="613"/>
      <c r="GW126" s="613"/>
      <c r="GX126" s="613"/>
      <c r="GY126" s="613"/>
      <c r="GZ126" s="613"/>
      <c r="HA126" s="613"/>
      <c r="HB126" s="613"/>
      <c r="HC126" s="613"/>
      <c r="HD126" s="613"/>
      <c r="HE126" s="613"/>
      <c r="HF126" s="613"/>
      <c r="HG126" s="613"/>
      <c r="HH126" s="613"/>
      <c r="HI126" s="613"/>
      <c r="HJ126" s="613"/>
      <c r="HK126" s="613"/>
      <c r="HL126" s="613"/>
      <c r="HM126" s="613"/>
      <c r="HN126" s="613"/>
    </row>
    <row r="127" s="520" customFormat="1" ht="18" customHeight="1" spans="1:222">
      <c r="A127" s="382" t="s">
        <v>49</v>
      </c>
      <c r="B127" s="320"/>
      <c r="C127" s="625">
        <v>0</v>
      </c>
      <c r="D127" s="257">
        <v>0</v>
      </c>
      <c r="E127" s="636"/>
      <c r="F127" s="257"/>
      <c r="G127" s="637"/>
      <c r="H127" s="612"/>
      <c r="I127" s="606"/>
      <c r="J127" s="613"/>
      <c r="K127" s="613"/>
      <c r="GI127" s="613"/>
      <c r="GJ127" s="613"/>
      <c r="GK127" s="613"/>
      <c r="GL127" s="613"/>
      <c r="GM127" s="613"/>
      <c r="GN127" s="613"/>
      <c r="GO127" s="613"/>
      <c r="GP127" s="613"/>
      <c r="GQ127" s="613"/>
      <c r="GR127" s="613"/>
      <c r="GS127" s="613"/>
      <c r="GT127" s="613"/>
      <c r="GU127" s="613"/>
      <c r="GV127" s="613"/>
      <c r="GW127" s="613"/>
      <c r="GX127" s="613"/>
      <c r="GY127" s="613"/>
      <c r="GZ127" s="613"/>
      <c r="HA127" s="613"/>
      <c r="HB127" s="613"/>
      <c r="HC127" s="613"/>
      <c r="HD127" s="613"/>
      <c r="HE127" s="613"/>
      <c r="HF127" s="613"/>
      <c r="HG127" s="613"/>
      <c r="HH127" s="613"/>
      <c r="HI127" s="613"/>
      <c r="HJ127" s="613"/>
      <c r="HK127" s="613"/>
      <c r="HL127" s="613"/>
      <c r="HM127" s="613"/>
      <c r="HN127" s="613"/>
    </row>
    <row r="128" s="520" customFormat="1" ht="18" customHeight="1" spans="1:222">
      <c r="A128" s="382" t="s">
        <v>122</v>
      </c>
      <c r="B128" s="320"/>
      <c r="C128" s="625">
        <v>0</v>
      </c>
      <c r="D128" s="257">
        <v>0</v>
      </c>
      <c r="E128" s="636"/>
      <c r="F128" s="257"/>
      <c r="G128" s="637"/>
      <c r="H128" s="612"/>
      <c r="I128" s="606"/>
      <c r="J128" s="613"/>
      <c r="K128" s="613"/>
      <c r="GI128" s="613"/>
      <c r="GJ128" s="613"/>
      <c r="GK128" s="613"/>
      <c r="GL128" s="613"/>
      <c r="GM128" s="613"/>
      <c r="GN128" s="613"/>
      <c r="GO128" s="613"/>
      <c r="GP128" s="613"/>
      <c r="GQ128" s="613"/>
      <c r="GR128" s="613"/>
      <c r="GS128" s="613"/>
      <c r="GT128" s="613"/>
      <c r="GU128" s="613"/>
      <c r="GV128" s="613"/>
      <c r="GW128" s="613"/>
      <c r="GX128" s="613"/>
      <c r="GY128" s="613"/>
      <c r="GZ128" s="613"/>
      <c r="HA128" s="613"/>
      <c r="HB128" s="613"/>
      <c r="HC128" s="613"/>
      <c r="HD128" s="613"/>
      <c r="HE128" s="613"/>
      <c r="HF128" s="613"/>
      <c r="HG128" s="613"/>
      <c r="HH128" s="613"/>
      <c r="HI128" s="613"/>
      <c r="HJ128" s="613"/>
      <c r="HK128" s="613"/>
      <c r="HL128" s="613"/>
      <c r="HM128" s="613"/>
      <c r="HN128" s="613"/>
    </row>
    <row r="129" s="606" customFormat="1" ht="18" customHeight="1" spans="1:8">
      <c r="A129" s="382" t="s">
        <v>123</v>
      </c>
      <c r="B129" s="320"/>
      <c r="C129" s="625">
        <v>0</v>
      </c>
      <c r="D129" s="257">
        <v>0</v>
      </c>
      <c r="E129" s="636"/>
      <c r="F129" s="257"/>
      <c r="G129" s="637"/>
      <c r="H129" s="638"/>
    </row>
    <row r="130" s="520" customFormat="1" ht="18" customHeight="1" spans="1:222">
      <c r="A130" s="382" t="s">
        <v>124</v>
      </c>
      <c r="B130" s="320"/>
      <c r="C130" s="625">
        <v>0</v>
      </c>
      <c r="D130" s="257">
        <v>0</v>
      </c>
      <c r="E130" s="636"/>
      <c r="F130" s="257"/>
      <c r="G130" s="637"/>
      <c r="H130" s="612"/>
      <c r="I130" s="606"/>
      <c r="J130" s="613"/>
      <c r="K130" s="613"/>
      <c r="GI130" s="613"/>
      <c r="GJ130" s="613"/>
      <c r="GK130" s="613"/>
      <c r="GL130" s="613"/>
      <c r="GM130" s="613"/>
      <c r="GN130" s="613"/>
      <c r="GO130" s="613"/>
      <c r="GP130" s="613"/>
      <c r="GQ130" s="613"/>
      <c r="GR130" s="613"/>
      <c r="GS130" s="613"/>
      <c r="GT130" s="613"/>
      <c r="GU130" s="613"/>
      <c r="GV130" s="613"/>
      <c r="GW130" s="613"/>
      <c r="GX130" s="613"/>
      <c r="GY130" s="613"/>
      <c r="GZ130" s="613"/>
      <c r="HA130" s="613"/>
      <c r="HB130" s="613"/>
      <c r="HC130" s="613"/>
      <c r="HD130" s="613"/>
      <c r="HE130" s="613"/>
      <c r="HF130" s="613"/>
      <c r="HG130" s="613"/>
      <c r="HH130" s="613"/>
      <c r="HI130" s="613"/>
      <c r="HJ130" s="613"/>
      <c r="HK130" s="613"/>
      <c r="HL130" s="613"/>
      <c r="HM130" s="613"/>
      <c r="HN130" s="613"/>
    </row>
    <row r="131" s="520" customFormat="1" ht="18" customHeight="1" spans="1:222">
      <c r="A131" s="382" t="s">
        <v>125</v>
      </c>
      <c r="B131" s="320"/>
      <c r="C131" s="625">
        <v>0</v>
      </c>
      <c r="D131" s="257">
        <v>0</v>
      </c>
      <c r="E131" s="636"/>
      <c r="F131" s="257"/>
      <c r="G131" s="637"/>
      <c r="H131" s="612"/>
      <c r="I131" s="606"/>
      <c r="J131" s="613"/>
      <c r="K131" s="613"/>
      <c r="GI131" s="613"/>
      <c r="GJ131" s="613"/>
      <c r="GK131" s="613"/>
      <c r="GL131" s="613"/>
      <c r="GM131" s="613"/>
      <c r="GN131" s="613"/>
      <c r="GO131" s="613"/>
      <c r="GP131" s="613"/>
      <c r="GQ131" s="613"/>
      <c r="GR131" s="613"/>
      <c r="GS131" s="613"/>
      <c r="GT131" s="613"/>
      <c r="GU131" s="613"/>
      <c r="GV131" s="613"/>
      <c r="GW131" s="613"/>
      <c r="GX131" s="613"/>
      <c r="GY131" s="613"/>
      <c r="GZ131" s="613"/>
      <c r="HA131" s="613"/>
      <c r="HB131" s="613"/>
      <c r="HC131" s="613"/>
      <c r="HD131" s="613"/>
      <c r="HE131" s="613"/>
      <c r="HF131" s="613"/>
      <c r="HG131" s="613"/>
      <c r="HH131" s="613"/>
      <c r="HI131" s="613"/>
      <c r="HJ131" s="613"/>
      <c r="HK131" s="613"/>
      <c r="HL131" s="613"/>
      <c r="HM131" s="613"/>
      <c r="HN131" s="613"/>
    </row>
    <row r="132" s="520" customFormat="1" ht="18" customHeight="1" spans="1:222">
      <c r="A132" s="382" t="s">
        <v>126</v>
      </c>
      <c r="B132" s="320"/>
      <c r="C132" s="625">
        <v>205</v>
      </c>
      <c r="D132" s="257">
        <v>205</v>
      </c>
      <c r="E132" s="636"/>
      <c r="F132" s="257"/>
      <c r="G132" s="637"/>
      <c r="H132" s="612"/>
      <c r="I132" s="606"/>
      <c r="J132" s="613"/>
      <c r="K132" s="613"/>
      <c r="GI132" s="613"/>
      <c r="GJ132" s="613"/>
      <c r="GK132" s="613"/>
      <c r="GL132" s="613"/>
      <c r="GM132" s="613"/>
      <c r="GN132" s="613"/>
      <c r="GO132" s="613"/>
      <c r="GP132" s="613"/>
      <c r="GQ132" s="613"/>
      <c r="GR132" s="613"/>
      <c r="GS132" s="613"/>
      <c r="GT132" s="613"/>
      <c r="GU132" s="613"/>
      <c r="GV132" s="613"/>
      <c r="GW132" s="613"/>
      <c r="GX132" s="613"/>
      <c r="GY132" s="613"/>
      <c r="GZ132" s="613"/>
      <c r="HA132" s="613"/>
      <c r="HB132" s="613"/>
      <c r="HC132" s="613"/>
      <c r="HD132" s="613"/>
      <c r="HE132" s="613"/>
      <c r="HF132" s="613"/>
      <c r="HG132" s="613"/>
      <c r="HH132" s="613"/>
      <c r="HI132" s="613"/>
      <c r="HJ132" s="613"/>
      <c r="HK132" s="613"/>
      <c r="HL132" s="613"/>
      <c r="HM132" s="613"/>
      <c r="HN132" s="613"/>
    </row>
    <row r="133" s="520" customFormat="1" ht="18" customHeight="1" spans="1:222">
      <c r="A133" s="382" t="s">
        <v>56</v>
      </c>
      <c r="B133" s="320">
        <v>211</v>
      </c>
      <c r="C133" s="625">
        <v>280</v>
      </c>
      <c r="D133" s="257">
        <v>280</v>
      </c>
      <c r="E133" s="636">
        <f>D133/C133</f>
        <v>1</v>
      </c>
      <c r="F133" s="257">
        <v>195</v>
      </c>
      <c r="G133" s="637">
        <f>D133/F133-1</f>
        <v>0.435897435897436</v>
      </c>
      <c r="H133" s="612"/>
      <c r="I133" s="606"/>
      <c r="J133" s="613"/>
      <c r="K133" s="613"/>
      <c r="GI133" s="613"/>
      <c r="GJ133" s="613"/>
      <c r="GK133" s="613"/>
      <c r="GL133" s="613"/>
      <c r="GM133" s="613"/>
      <c r="GN133" s="613"/>
      <c r="GO133" s="613"/>
      <c r="GP133" s="613"/>
      <c r="GQ133" s="613"/>
      <c r="GR133" s="613"/>
      <c r="GS133" s="613"/>
      <c r="GT133" s="613"/>
      <c r="GU133" s="613"/>
      <c r="GV133" s="613"/>
      <c r="GW133" s="613"/>
      <c r="GX133" s="613"/>
      <c r="GY133" s="613"/>
      <c r="GZ133" s="613"/>
      <c r="HA133" s="613"/>
      <c r="HB133" s="613"/>
      <c r="HC133" s="613"/>
      <c r="HD133" s="613"/>
      <c r="HE133" s="613"/>
      <c r="HF133" s="613"/>
      <c r="HG133" s="613"/>
      <c r="HH133" s="613"/>
      <c r="HI133" s="613"/>
      <c r="HJ133" s="613"/>
      <c r="HK133" s="613"/>
      <c r="HL133" s="613"/>
      <c r="HM133" s="613"/>
      <c r="HN133" s="613"/>
    </row>
    <row r="134" s="520" customFormat="1" ht="18" customHeight="1" spans="1:222">
      <c r="A134" s="382" t="s">
        <v>127</v>
      </c>
      <c r="B134" s="321"/>
      <c r="C134" s="625">
        <f t="shared" si="7"/>
        <v>0</v>
      </c>
      <c r="D134" s="257">
        <v>0</v>
      </c>
      <c r="E134" s="636"/>
      <c r="F134" s="257"/>
      <c r="G134" s="637"/>
      <c r="H134" s="612"/>
      <c r="I134" s="606"/>
      <c r="J134" s="613"/>
      <c r="K134" s="613"/>
      <c r="GI134" s="613"/>
      <c r="GJ134" s="613"/>
      <c r="GK134" s="613"/>
      <c r="GL134" s="613"/>
      <c r="GM134" s="613"/>
      <c r="GN134" s="613"/>
      <c r="GO134" s="613"/>
      <c r="GP134" s="613"/>
      <c r="GQ134" s="613"/>
      <c r="GR134" s="613"/>
      <c r="GS134" s="613"/>
      <c r="GT134" s="613"/>
      <c r="GU134" s="613"/>
      <c r="GV134" s="613"/>
      <c r="GW134" s="613"/>
      <c r="GX134" s="613"/>
      <c r="GY134" s="613"/>
      <c r="GZ134" s="613"/>
      <c r="HA134" s="613"/>
      <c r="HB134" s="613"/>
      <c r="HC134" s="613"/>
      <c r="HD134" s="613"/>
      <c r="HE134" s="613"/>
      <c r="HF134" s="613"/>
      <c r="HG134" s="613"/>
      <c r="HH134" s="613"/>
      <c r="HI134" s="613"/>
      <c r="HJ134" s="613"/>
      <c r="HK134" s="613"/>
      <c r="HL134" s="613"/>
      <c r="HM134" s="613"/>
      <c r="HN134" s="613"/>
    </row>
    <row r="135" s="606" customFormat="1" ht="18" customHeight="1" spans="1:8">
      <c r="A135" s="383" t="s">
        <v>128</v>
      </c>
      <c r="B135" s="321"/>
      <c r="C135" s="624">
        <f>SUM(C136:C147)</f>
        <v>22</v>
      </c>
      <c r="D135" s="355">
        <v>0</v>
      </c>
      <c r="E135" s="622"/>
      <c r="F135" s="355">
        <f>SUM(F136:F147)</f>
        <v>0</v>
      </c>
      <c r="G135" s="635"/>
      <c r="H135" s="624">
        <f>SUM(H136:H147)</f>
        <v>22</v>
      </c>
    </row>
    <row r="136" s="606" customFormat="1" ht="18" customHeight="1" spans="1:8">
      <c r="A136" s="382" t="s">
        <v>47</v>
      </c>
      <c r="B136" s="321"/>
      <c r="C136" s="625">
        <f t="shared" ref="C135:C198" si="11">D136+H136</f>
        <v>0</v>
      </c>
      <c r="D136" s="257">
        <v>0</v>
      </c>
      <c r="E136" s="636"/>
      <c r="F136" s="257"/>
      <c r="G136" s="637"/>
      <c r="H136" s="638"/>
    </row>
    <row r="137" s="520" customFormat="1" ht="18" customHeight="1" spans="1:222">
      <c r="A137" s="382" t="s">
        <v>48</v>
      </c>
      <c r="B137" s="321"/>
      <c r="C137" s="625">
        <f t="shared" si="11"/>
        <v>0</v>
      </c>
      <c r="D137" s="257">
        <v>0</v>
      </c>
      <c r="E137" s="636"/>
      <c r="F137" s="257"/>
      <c r="G137" s="637"/>
      <c r="H137" s="612"/>
      <c r="I137" s="606"/>
      <c r="J137" s="613"/>
      <c r="K137" s="613"/>
      <c r="GI137" s="613"/>
      <c r="GJ137" s="613"/>
      <c r="GK137" s="613"/>
      <c r="GL137" s="613"/>
      <c r="GM137" s="613"/>
      <c r="GN137" s="613"/>
      <c r="GO137" s="613"/>
      <c r="GP137" s="613"/>
      <c r="GQ137" s="613"/>
      <c r="GR137" s="613"/>
      <c r="GS137" s="613"/>
      <c r="GT137" s="613"/>
      <c r="GU137" s="613"/>
      <c r="GV137" s="613"/>
      <c r="GW137" s="613"/>
      <c r="GX137" s="613"/>
      <c r="GY137" s="613"/>
      <c r="GZ137" s="613"/>
      <c r="HA137" s="613"/>
      <c r="HB137" s="613"/>
      <c r="HC137" s="613"/>
      <c r="HD137" s="613"/>
      <c r="HE137" s="613"/>
      <c r="HF137" s="613"/>
      <c r="HG137" s="613"/>
      <c r="HH137" s="613"/>
      <c r="HI137" s="613"/>
      <c r="HJ137" s="613"/>
      <c r="HK137" s="613"/>
      <c r="HL137" s="613"/>
      <c r="HM137" s="613"/>
      <c r="HN137" s="613"/>
    </row>
    <row r="138" s="520" customFormat="1" ht="18" customHeight="1" spans="1:222">
      <c r="A138" s="382" t="s">
        <v>49</v>
      </c>
      <c r="B138" s="321"/>
      <c r="C138" s="625">
        <f t="shared" si="11"/>
        <v>0</v>
      </c>
      <c r="D138" s="257">
        <v>0</v>
      </c>
      <c r="E138" s="636"/>
      <c r="F138" s="257"/>
      <c r="G138" s="637"/>
      <c r="H138" s="612"/>
      <c r="I138" s="606"/>
      <c r="J138" s="613"/>
      <c r="K138" s="613"/>
      <c r="GI138" s="613"/>
      <c r="GJ138" s="613"/>
      <c r="GK138" s="613"/>
      <c r="GL138" s="613"/>
      <c r="GM138" s="613"/>
      <c r="GN138" s="613"/>
      <c r="GO138" s="613"/>
      <c r="GP138" s="613"/>
      <c r="GQ138" s="613"/>
      <c r="GR138" s="613"/>
      <c r="GS138" s="613"/>
      <c r="GT138" s="613"/>
      <c r="GU138" s="613"/>
      <c r="GV138" s="613"/>
      <c r="GW138" s="613"/>
      <c r="GX138" s="613"/>
      <c r="GY138" s="613"/>
      <c r="GZ138" s="613"/>
      <c r="HA138" s="613"/>
      <c r="HB138" s="613"/>
      <c r="HC138" s="613"/>
      <c r="HD138" s="613"/>
      <c r="HE138" s="613"/>
      <c r="HF138" s="613"/>
      <c r="HG138" s="613"/>
      <c r="HH138" s="613"/>
      <c r="HI138" s="613"/>
      <c r="HJ138" s="613"/>
      <c r="HK138" s="613"/>
      <c r="HL138" s="613"/>
      <c r="HM138" s="613"/>
      <c r="HN138" s="613"/>
    </row>
    <row r="139" s="520" customFormat="1" ht="18" customHeight="1" spans="1:222">
      <c r="A139" s="382" t="s">
        <v>129</v>
      </c>
      <c r="B139" s="321"/>
      <c r="C139" s="625">
        <f t="shared" si="11"/>
        <v>0</v>
      </c>
      <c r="D139" s="257">
        <v>0</v>
      </c>
      <c r="E139" s="636"/>
      <c r="F139" s="257"/>
      <c r="G139" s="637"/>
      <c r="H139" s="612"/>
      <c r="I139" s="606"/>
      <c r="J139" s="613"/>
      <c r="K139" s="613"/>
      <c r="GI139" s="613"/>
      <c r="GJ139" s="613"/>
      <c r="GK139" s="613"/>
      <c r="GL139" s="613"/>
      <c r="GM139" s="613"/>
      <c r="GN139" s="613"/>
      <c r="GO139" s="613"/>
      <c r="GP139" s="613"/>
      <c r="GQ139" s="613"/>
      <c r="GR139" s="613"/>
      <c r="GS139" s="613"/>
      <c r="GT139" s="613"/>
      <c r="GU139" s="613"/>
      <c r="GV139" s="613"/>
      <c r="GW139" s="613"/>
      <c r="GX139" s="613"/>
      <c r="GY139" s="613"/>
      <c r="GZ139" s="613"/>
      <c r="HA139" s="613"/>
      <c r="HB139" s="613"/>
      <c r="HC139" s="613"/>
      <c r="HD139" s="613"/>
      <c r="HE139" s="613"/>
      <c r="HF139" s="613"/>
      <c r="HG139" s="613"/>
      <c r="HH139" s="613"/>
      <c r="HI139" s="613"/>
      <c r="HJ139" s="613"/>
      <c r="HK139" s="613"/>
      <c r="HL139" s="613"/>
      <c r="HM139" s="613"/>
      <c r="HN139" s="613"/>
    </row>
    <row r="140" s="606" customFormat="1" ht="18" customHeight="1" spans="1:8">
      <c r="A140" s="382" t="s">
        <v>130</v>
      </c>
      <c r="B140" s="321"/>
      <c r="C140" s="625">
        <f t="shared" si="11"/>
        <v>0</v>
      </c>
      <c r="D140" s="257"/>
      <c r="E140" s="636"/>
      <c r="F140" s="257"/>
      <c r="G140" s="637"/>
      <c r="H140" s="638"/>
    </row>
    <row r="141" s="520" customFormat="1" ht="18" customHeight="1" spans="1:222">
      <c r="A141" s="382" t="s">
        <v>131</v>
      </c>
      <c r="B141" s="321"/>
      <c r="C141" s="625">
        <f t="shared" si="11"/>
        <v>0</v>
      </c>
      <c r="D141" s="257">
        <v>0</v>
      </c>
      <c r="E141" s="636"/>
      <c r="F141" s="257"/>
      <c r="G141" s="637"/>
      <c r="H141" s="612"/>
      <c r="I141" s="606"/>
      <c r="J141" s="613"/>
      <c r="K141" s="613"/>
      <c r="GI141" s="613"/>
      <c r="GJ141" s="613"/>
      <c r="GK141" s="613"/>
      <c r="GL141" s="613"/>
      <c r="GM141" s="613"/>
      <c r="GN141" s="613"/>
      <c r="GO141" s="613"/>
      <c r="GP141" s="613"/>
      <c r="GQ141" s="613"/>
      <c r="GR141" s="613"/>
      <c r="GS141" s="613"/>
      <c r="GT141" s="613"/>
      <c r="GU141" s="613"/>
      <c r="GV141" s="613"/>
      <c r="GW141" s="613"/>
      <c r="GX141" s="613"/>
      <c r="GY141" s="613"/>
      <c r="GZ141" s="613"/>
      <c r="HA141" s="613"/>
      <c r="HB141" s="613"/>
      <c r="HC141" s="613"/>
      <c r="HD141" s="613"/>
      <c r="HE141" s="613"/>
      <c r="HF141" s="613"/>
      <c r="HG141" s="613"/>
      <c r="HH141" s="613"/>
      <c r="HI141" s="613"/>
      <c r="HJ141" s="613"/>
      <c r="HK141" s="613"/>
      <c r="HL141" s="613"/>
      <c r="HM141" s="613"/>
      <c r="HN141" s="613"/>
    </row>
    <row r="142" s="520" customFormat="1" ht="18" customHeight="1" spans="1:222">
      <c r="A142" s="382" t="s">
        <v>132</v>
      </c>
      <c r="B142" s="321"/>
      <c r="C142" s="625">
        <f t="shared" si="11"/>
        <v>0</v>
      </c>
      <c r="D142" s="257">
        <v>0</v>
      </c>
      <c r="E142" s="636"/>
      <c r="F142" s="257"/>
      <c r="G142" s="637"/>
      <c r="H142" s="612"/>
      <c r="I142" s="606"/>
      <c r="J142" s="613"/>
      <c r="K142" s="613"/>
      <c r="GI142" s="613"/>
      <c r="GJ142" s="613"/>
      <c r="GK142" s="613"/>
      <c r="GL142" s="613"/>
      <c r="GM142" s="613"/>
      <c r="GN142" s="613"/>
      <c r="GO142" s="613"/>
      <c r="GP142" s="613"/>
      <c r="GQ142" s="613"/>
      <c r="GR142" s="613"/>
      <c r="GS142" s="613"/>
      <c r="GT142" s="613"/>
      <c r="GU142" s="613"/>
      <c r="GV142" s="613"/>
      <c r="GW142" s="613"/>
      <c r="GX142" s="613"/>
      <c r="GY142" s="613"/>
      <c r="GZ142" s="613"/>
      <c r="HA142" s="613"/>
      <c r="HB142" s="613"/>
      <c r="HC142" s="613"/>
      <c r="HD142" s="613"/>
      <c r="HE142" s="613"/>
      <c r="HF142" s="613"/>
      <c r="HG142" s="613"/>
      <c r="HH142" s="613"/>
      <c r="HI142" s="613"/>
      <c r="HJ142" s="613"/>
      <c r="HK142" s="613"/>
      <c r="HL142" s="613"/>
      <c r="HM142" s="613"/>
      <c r="HN142" s="613"/>
    </row>
    <row r="143" s="520" customFormat="1" ht="18" customHeight="1" spans="1:222">
      <c r="A143" s="382" t="s">
        <v>133</v>
      </c>
      <c r="B143" s="321"/>
      <c r="C143" s="625">
        <f t="shared" si="11"/>
        <v>0</v>
      </c>
      <c r="D143" s="257">
        <v>0</v>
      </c>
      <c r="E143" s="636"/>
      <c r="F143" s="257"/>
      <c r="G143" s="637"/>
      <c r="H143" s="612"/>
      <c r="I143" s="606"/>
      <c r="J143" s="613"/>
      <c r="K143" s="613"/>
      <c r="GI143" s="613"/>
      <c r="GJ143" s="613"/>
      <c r="GK143" s="613"/>
      <c r="GL143" s="613"/>
      <c r="GM143" s="613"/>
      <c r="GN143" s="613"/>
      <c r="GO143" s="613"/>
      <c r="GP143" s="613"/>
      <c r="GQ143" s="613"/>
      <c r="GR143" s="613"/>
      <c r="GS143" s="613"/>
      <c r="GT143" s="613"/>
      <c r="GU143" s="613"/>
      <c r="GV143" s="613"/>
      <c r="GW143" s="613"/>
      <c r="GX143" s="613"/>
      <c r="GY143" s="613"/>
      <c r="GZ143" s="613"/>
      <c r="HA143" s="613"/>
      <c r="HB143" s="613"/>
      <c r="HC143" s="613"/>
      <c r="HD143" s="613"/>
      <c r="HE143" s="613"/>
      <c r="HF143" s="613"/>
      <c r="HG143" s="613"/>
      <c r="HH143" s="613"/>
      <c r="HI143" s="613"/>
      <c r="HJ143" s="613"/>
      <c r="HK143" s="613"/>
      <c r="HL143" s="613"/>
      <c r="HM143" s="613"/>
      <c r="HN143" s="613"/>
    </row>
    <row r="144" s="520" customFormat="1" ht="18" customHeight="1" spans="1:222">
      <c r="A144" s="382" t="s">
        <v>134</v>
      </c>
      <c r="B144" s="321"/>
      <c r="C144" s="625">
        <f t="shared" si="11"/>
        <v>0</v>
      </c>
      <c r="D144" s="257">
        <v>0</v>
      </c>
      <c r="E144" s="636"/>
      <c r="F144" s="257"/>
      <c r="G144" s="637"/>
      <c r="H144" s="612"/>
      <c r="I144" s="606"/>
      <c r="J144" s="613"/>
      <c r="K144" s="613"/>
      <c r="GI144" s="613"/>
      <c r="GJ144" s="613"/>
      <c r="GK144" s="613"/>
      <c r="GL144" s="613"/>
      <c r="GM144" s="613"/>
      <c r="GN144" s="613"/>
      <c r="GO144" s="613"/>
      <c r="GP144" s="613"/>
      <c r="GQ144" s="613"/>
      <c r="GR144" s="613"/>
      <c r="GS144" s="613"/>
      <c r="GT144" s="613"/>
      <c r="GU144" s="613"/>
      <c r="GV144" s="613"/>
      <c r="GW144" s="613"/>
      <c r="GX144" s="613"/>
      <c r="GY144" s="613"/>
      <c r="GZ144" s="613"/>
      <c r="HA144" s="613"/>
      <c r="HB144" s="613"/>
      <c r="HC144" s="613"/>
      <c r="HD144" s="613"/>
      <c r="HE144" s="613"/>
      <c r="HF144" s="613"/>
      <c r="HG144" s="613"/>
      <c r="HH144" s="613"/>
      <c r="HI144" s="613"/>
      <c r="HJ144" s="613"/>
      <c r="HK144" s="613"/>
      <c r="HL144" s="613"/>
      <c r="HM144" s="613"/>
      <c r="HN144" s="613"/>
    </row>
    <row r="145" s="520" customFormat="1" ht="18" customHeight="1" spans="1:222">
      <c r="A145" s="382" t="s">
        <v>135</v>
      </c>
      <c r="B145" s="321"/>
      <c r="C145" s="625">
        <f t="shared" si="11"/>
        <v>0</v>
      </c>
      <c r="D145" s="257">
        <v>0</v>
      </c>
      <c r="E145" s="636"/>
      <c r="F145" s="257"/>
      <c r="G145" s="637"/>
      <c r="H145" s="612"/>
      <c r="I145" s="606"/>
      <c r="J145" s="613"/>
      <c r="K145" s="613"/>
      <c r="GI145" s="613"/>
      <c r="GJ145" s="613"/>
      <c r="GK145" s="613"/>
      <c r="GL145" s="613"/>
      <c r="GM145" s="613"/>
      <c r="GN145" s="613"/>
      <c r="GO145" s="613"/>
      <c r="GP145" s="613"/>
      <c r="GQ145" s="613"/>
      <c r="GR145" s="613"/>
      <c r="GS145" s="613"/>
      <c r="GT145" s="613"/>
      <c r="GU145" s="613"/>
      <c r="GV145" s="613"/>
      <c r="GW145" s="613"/>
      <c r="GX145" s="613"/>
      <c r="GY145" s="613"/>
      <c r="GZ145" s="613"/>
      <c r="HA145" s="613"/>
      <c r="HB145" s="613"/>
      <c r="HC145" s="613"/>
      <c r="HD145" s="613"/>
      <c r="HE145" s="613"/>
      <c r="HF145" s="613"/>
      <c r="HG145" s="613"/>
      <c r="HH145" s="613"/>
      <c r="HI145" s="613"/>
      <c r="HJ145" s="613"/>
      <c r="HK145" s="613"/>
      <c r="HL145" s="613"/>
      <c r="HM145" s="613"/>
      <c r="HN145" s="613"/>
    </row>
    <row r="146" s="520" customFormat="1" ht="18" customHeight="1" spans="1:222">
      <c r="A146" s="382" t="s">
        <v>56</v>
      </c>
      <c r="B146" s="321"/>
      <c r="C146" s="625">
        <f t="shared" si="11"/>
        <v>0</v>
      </c>
      <c r="D146" s="257">
        <v>0</v>
      </c>
      <c r="E146" s="636"/>
      <c r="F146" s="257"/>
      <c r="G146" s="637"/>
      <c r="H146" s="612"/>
      <c r="I146" s="606"/>
      <c r="J146" s="613"/>
      <c r="K146" s="613"/>
      <c r="GI146" s="613"/>
      <c r="GJ146" s="613"/>
      <c r="GK146" s="613"/>
      <c r="GL146" s="613"/>
      <c r="GM146" s="613"/>
      <c r="GN146" s="613"/>
      <c r="GO146" s="613"/>
      <c r="GP146" s="613"/>
      <c r="GQ146" s="613"/>
      <c r="GR146" s="613"/>
      <c r="GS146" s="613"/>
      <c r="GT146" s="613"/>
      <c r="GU146" s="613"/>
      <c r="GV146" s="613"/>
      <c r="GW146" s="613"/>
      <c r="GX146" s="613"/>
      <c r="GY146" s="613"/>
      <c r="GZ146" s="613"/>
      <c r="HA146" s="613"/>
      <c r="HB146" s="613"/>
      <c r="HC146" s="613"/>
      <c r="HD146" s="613"/>
      <c r="HE146" s="613"/>
      <c r="HF146" s="613"/>
      <c r="HG146" s="613"/>
      <c r="HH146" s="613"/>
      <c r="HI146" s="613"/>
      <c r="HJ146" s="613"/>
      <c r="HK146" s="613"/>
      <c r="HL146" s="613"/>
      <c r="HM146" s="613"/>
      <c r="HN146" s="613"/>
    </row>
    <row r="147" s="520" customFormat="1" spans="1:222">
      <c r="A147" s="382" t="s">
        <v>136</v>
      </c>
      <c r="B147" s="321"/>
      <c r="C147" s="625">
        <v>22</v>
      </c>
      <c r="D147" s="257">
        <v>0</v>
      </c>
      <c r="E147" s="636"/>
      <c r="F147" s="257"/>
      <c r="G147" s="637"/>
      <c r="H147" s="612">
        <v>22</v>
      </c>
      <c r="I147" s="606"/>
      <c r="J147" s="613"/>
      <c r="K147" s="613"/>
      <c r="GI147" s="613"/>
      <c r="GJ147" s="613"/>
      <c r="GK147" s="613"/>
      <c r="GL147" s="613"/>
      <c r="GM147" s="613"/>
      <c r="GN147" s="613"/>
      <c r="GO147" s="613"/>
      <c r="GP147" s="613"/>
      <c r="GQ147" s="613"/>
      <c r="GR147" s="613"/>
      <c r="GS147" s="613"/>
      <c r="GT147" s="613"/>
      <c r="GU147" s="613"/>
      <c r="GV147" s="613"/>
      <c r="GW147" s="613"/>
      <c r="GX147" s="613"/>
      <c r="GY147" s="613"/>
      <c r="GZ147" s="613"/>
      <c r="HA147" s="613"/>
      <c r="HB147" s="613"/>
      <c r="HC147" s="613"/>
      <c r="HD147" s="613"/>
      <c r="HE147" s="613"/>
      <c r="HF147" s="613"/>
      <c r="HG147" s="613"/>
      <c r="HH147" s="613"/>
      <c r="HI147" s="613"/>
      <c r="HJ147" s="613"/>
      <c r="HK147" s="613"/>
      <c r="HL147" s="613"/>
      <c r="HM147" s="613"/>
      <c r="HN147" s="613"/>
    </row>
    <row r="148" s="606" customFormat="1" ht="18" customHeight="1" spans="1:8">
      <c r="A148" s="383" t="s">
        <v>137</v>
      </c>
      <c r="B148" s="321"/>
      <c r="C148" s="624">
        <f>SUM(C149:C162)</f>
        <v>70</v>
      </c>
      <c r="D148" s="355">
        <v>0</v>
      </c>
      <c r="E148" s="622">
        <f>D148/C148</f>
        <v>0</v>
      </c>
      <c r="F148" s="355">
        <f>SUM(F149:F154)</f>
        <v>80</v>
      </c>
      <c r="G148" s="635"/>
      <c r="H148" s="624">
        <f>SUM(H149:H154)</f>
        <v>70</v>
      </c>
    </row>
    <row r="149" s="520" customFormat="1" ht="18" customHeight="1" spans="1:222">
      <c r="A149" s="382" t="s">
        <v>47</v>
      </c>
      <c r="B149" s="321"/>
      <c r="C149" s="625">
        <f t="shared" si="11"/>
        <v>0</v>
      </c>
      <c r="D149" s="257">
        <v>0</v>
      </c>
      <c r="E149" s="636"/>
      <c r="F149" s="257">
        <v>2</v>
      </c>
      <c r="G149" s="637"/>
      <c r="H149" s="612"/>
      <c r="I149" s="606"/>
      <c r="J149" s="613"/>
      <c r="K149" s="613"/>
      <c r="GI149" s="613"/>
      <c r="GJ149" s="613"/>
      <c r="GK149" s="613"/>
      <c r="GL149" s="613"/>
      <c r="GM149" s="613"/>
      <c r="GN149" s="613"/>
      <c r="GO149" s="613"/>
      <c r="GP149" s="613"/>
      <c r="GQ149" s="613"/>
      <c r="GR149" s="613"/>
      <c r="GS149" s="613"/>
      <c r="GT149" s="613"/>
      <c r="GU149" s="613"/>
      <c r="GV149" s="613"/>
      <c r="GW149" s="613"/>
      <c r="GX149" s="613"/>
      <c r="GY149" s="613"/>
      <c r="GZ149" s="613"/>
      <c r="HA149" s="613"/>
      <c r="HB149" s="613"/>
      <c r="HC149" s="613"/>
      <c r="HD149" s="613"/>
      <c r="HE149" s="613"/>
      <c r="HF149" s="613"/>
      <c r="HG149" s="613"/>
      <c r="HH149" s="613"/>
      <c r="HI149" s="613"/>
      <c r="HJ149" s="613"/>
      <c r="HK149" s="613"/>
      <c r="HL149" s="613"/>
      <c r="HM149" s="613"/>
      <c r="HN149" s="613"/>
    </row>
    <row r="150" s="606" customFormat="1" ht="18" customHeight="1" spans="1:8">
      <c r="A150" s="382" t="s">
        <v>48</v>
      </c>
      <c r="B150" s="321"/>
      <c r="C150" s="625">
        <f t="shared" si="11"/>
        <v>0</v>
      </c>
      <c r="D150" s="257">
        <v>0</v>
      </c>
      <c r="E150" s="636"/>
      <c r="F150" s="257"/>
      <c r="G150" s="637"/>
      <c r="H150" s="638"/>
    </row>
    <row r="151" s="520" customFormat="1" ht="18" customHeight="1" spans="1:222">
      <c r="A151" s="382" t="s">
        <v>49</v>
      </c>
      <c r="B151" s="321"/>
      <c r="C151" s="625">
        <f t="shared" si="11"/>
        <v>0</v>
      </c>
      <c r="D151" s="257">
        <v>0</v>
      </c>
      <c r="E151" s="636"/>
      <c r="F151" s="257"/>
      <c r="G151" s="637"/>
      <c r="H151" s="612"/>
      <c r="I151" s="606"/>
      <c r="J151" s="613"/>
      <c r="K151" s="613"/>
      <c r="GI151" s="613"/>
      <c r="GJ151" s="613"/>
      <c r="GK151" s="613"/>
      <c r="GL151" s="613"/>
      <c r="GM151" s="613"/>
      <c r="GN151" s="613"/>
      <c r="GO151" s="613"/>
      <c r="GP151" s="613"/>
      <c r="GQ151" s="613"/>
      <c r="GR151" s="613"/>
      <c r="GS151" s="613"/>
      <c r="GT151" s="613"/>
      <c r="GU151" s="613"/>
      <c r="GV151" s="613"/>
      <c r="GW151" s="613"/>
      <c r="GX151" s="613"/>
      <c r="GY151" s="613"/>
      <c r="GZ151" s="613"/>
      <c r="HA151" s="613"/>
      <c r="HB151" s="613"/>
      <c r="HC151" s="613"/>
      <c r="HD151" s="613"/>
      <c r="HE151" s="613"/>
      <c r="HF151" s="613"/>
      <c r="HG151" s="613"/>
      <c r="HH151" s="613"/>
      <c r="HI151" s="613"/>
      <c r="HJ151" s="613"/>
      <c r="HK151" s="613"/>
      <c r="HL151" s="613"/>
      <c r="HM151" s="613"/>
      <c r="HN151" s="613"/>
    </row>
    <row r="152" s="606" customFormat="1" ht="18" customHeight="1" spans="1:198">
      <c r="A152" s="382" t="s">
        <v>138</v>
      </c>
      <c r="B152" s="321"/>
      <c r="C152" s="625">
        <f t="shared" si="11"/>
        <v>0</v>
      </c>
      <c r="D152" s="257">
        <v>0</v>
      </c>
      <c r="E152" s="636"/>
      <c r="F152" s="257"/>
      <c r="G152" s="637"/>
      <c r="H152" s="638"/>
      <c r="GP152" s="606">
        <f>SUM(A152:GO152)</f>
        <v>0</v>
      </c>
    </row>
    <row r="153" s="520" customFormat="1" ht="18" customHeight="1" spans="1:222">
      <c r="A153" s="382" t="s">
        <v>56</v>
      </c>
      <c r="B153" s="321"/>
      <c r="C153" s="625">
        <f t="shared" si="11"/>
        <v>0</v>
      </c>
      <c r="D153" s="257">
        <v>0</v>
      </c>
      <c r="E153" s="636"/>
      <c r="F153" s="257"/>
      <c r="G153" s="637"/>
      <c r="H153" s="612"/>
      <c r="I153" s="606"/>
      <c r="J153" s="613"/>
      <c r="K153" s="613"/>
      <c r="GI153" s="613"/>
      <c r="GJ153" s="613"/>
      <c r="GK153" s="613"/>
      <c r="GL153" s="613"/>
      <c r="GM153" s="613"/>
      <c r="GN153" s="613"/>
      <c r="GO153" s="613"/>
      <c r="GP153" s="613"/>
      <c r="GQ153" s="613"/>
      <c r="GR153" s="613"/>
      <c r="GS153" s="613"/>
      <c r="GT153" s="613"/>
      <c r="GU153" s="613"/>
      <c r="GV153" s="613"/>
      <c r="GW153" s="613"/>
      <c r="GX153" s="613"/>
      <c r="GY153" s="613"/>
      <c r="GZ153" s="613"/>
      <c r="HA153" s="613"/>
      <c r="HB153" s="613"/>
      <c r="HC153" s="613"/>
      <c r="HD153" s="613"/>
      <c r="HE153" s="613"/>
      <c r="HF153" s="613"/>
      <c r="HG153" s="613"/>
      <c r="HH153" s="613"/>
      <c r="HI153" s="613"/>
      <c r="HJ153" s="613"/>
      <c r="HK153" s="613"/>
      <c r="HL153" s="613"/>
      <c r="HM153" s="613"/>
      <c r="HN153" s="613"/>
    </row>
    <row r="154" s="520" customFormat="1" ht="18" customHeight="1" spans="1:222">
      <c r="A154" s="382" t="s">
        <v>139</v>
      </c>
      <c r="B154" s="321"/>
      <c r="C154" s="625">
        <v>70</v>
      </c>
      <c r="D154" s="257">
        <v>0</v>
      </c>
      <c r="E154" s="636">
        <f>D154/C154</f>
        <v>0</v>
      </c>
      <c r="F154" s="257">
        <v>78</v>
      </c>
      <c r="G154" s="637"/>
      <c r="H154" s="612">
        <v>70</v>
      </c>
      <c r="I154" s="606"/>
      <c r="J154" s="613"/>
      <c r="K154" s="613"/>
      <c r="GI154" s="613"/>
      <c r="GJ154" s="613"/>
      <c r="GK154" s="613"/>
      <c r="GL154" s="613"/>
      <c r="GM154" s="613"/>
      <c r="GN154" s="613"/>
      <c r="GO154" s="613"/>
      <c r="GP154" s="613"/>
      <c r="GQ154" s="613"/>
      <c r="GR154" s="613"/>
      <c r="GS154" s="613"/>
      <c r="GT154" s="613"/>
      <c r="GU154" s="613"/>
      <c r="GV154" s="613"/>
      <c r="GW154" s="613"/>
      <c r="GX154" s="613"/>
      <c r="GY154" s="613"/>
      <c r="GZ154" s="613"/>
      <c r="HA154" s="613"/>
      <c r="HB154" s="613"/>
      <c r="HC154" s="613"/>
      <c r="HD154" s="613"/>
      <c r="HE154" s="613"/>
      <c r="HF154" s="613"/>
      <c r="HG154" s="613"/>
      <c r="HH154" s="613"/>
      <c r="HI154" s="613"/>
      <c r="HJ154" s="613"/>
      <c r="HK154" s="613"/>
      <c r="HL154" s="613"/>
      <c r="HM154" s="613"/>
      <c r="HN154" s="613"/>
    </row>
    <row r="155" s="606" customFormat="1" ht="18" customHeight="1" spans="1:8">
      <c r="A155" s="383" t="s">
        <v>140</v>
      </c>
      <c r="B155" s="321"/>
      <c r="C155" s="624">
        <f t="shared" si="11"/>
        <v>0</v>
      </c>
      <c r="D155" s="355">
        <v>0</v>
      </c>
      <c r="E155" s="622"/>
      <c r="F155" s="355">
        <f>SUM(F156:F162)</f>
        <v>0</v>
      </c>
      <c r="G155" s="635"/>
      <c r="H155" s="624">
        <f>SUM(H156:H162)</f>
        <v>0</v>
      </c>
    </row>
    <row r="156" s="520" customFormat="1" ht="18" customHeight="1" spans="1:222">
      <c r="A156" s="382" t="s">
        <v>47</v>
      </c>
      <c r="B156" s="321"/>
      <c r="C156" s="625">
        <f t="shared" si="11"/>
        <v>0</v>
      </c>
      <c r="D156" s="257">
        <v>0</v>
      </c>
      <c r="E156" s="636"/>
      <c r="F156" s="257"/>
      <c r="G156" s="637"/>
      <c r="H156" s="612"/>
      <c r="I156" s="606"/>
      <c r="J156" s="613"/>
      <c r="K156" s="613"/>
      <c r="GI156" s="613"/>
      <c r="GJ156" s="613"/>
      <c r="GK156" s="613"/>
      <c r="GL156" s="613"/>
      <c r="GM156" s="613"/>
      <c r="GN156" s="613"/>
      <c r="GO156" s="613"/>
      <c r="GP156" s="613"/>
      <c r="GQ156" s="613"/>
      <c r="GR156" s="613"/>
      <c r="GS156" s="613"/>
      <c r="GT156" s="613"/>
      <c r="GU156" s="613"/>
      <c r="GV156" s="613"/>
      <c r="GW156" s="613"/>
      <c r="GX156" s="613"/>
      <c r="GY156" s="613"/>
      <c r="GZ156" s="613"/>
      <c r="HA156" s="613"/>
      <c r="HB156" s="613"/>
      <c r="HC156" s="613"/>
      <c r="HD156" s="613"/>
      <c r="HE156" s="613"/>
      <c r="HF156" s="613"/>
      <c r="HG156" s="613"/>
      <c r="HH156" s="613"/>
      <c r="HI156" s="613"/>
      <c r="HJ156" s="613"/>
      <c r="HK156" s="613"/>
      <c r="HL156" s="613"/>
      <c r="HM156" s="613"/>
      <c r="HN156" s="613"/>
    </row>
    <row r="157" s="607" customFormat="1" ht="18" customHeight="1" spans="1:222">
      <c r="A157" s="382" t="s">
        <v>48</v>
      </c>
      <c r="B157" s="321"/>
      <c r="C157" s="625">
        <f t="shared" si="11"/>
        <v>0</v>
      </c>
      <c r="D157" s="257">
        <v>0</v>
      </c>
      <c r="E157" s="636"/>
      <c r="F157" s="257"/>
      <c r="G157" s="637"/>
      <c r="H157" s="612"/>
      <c r="I157" s="606"/>
      <c r="J157" s="613"/>
      <c r="K157" s="613"/>
      <c r="GI157" s="613"/>
      <c r="GJ157" s="613"/>
      <c r="GK157" s="613"/>
      <c r="GL157" s="613"/>
      <c r="GM157" s="613"/>
      <c r="GN157" s="613"/>
      <c r="GO157" s="613"/>
      <c r="GP157" s="613"/>
      <c r="GQ157" s="613"/>
      <c r="GR157" s="613"/>
      <c r="GS157" s="613"/>
      <c r="GT157" s="613"/>
      <c r="GU157" s="613"/>
      <c r="GV157" s="613"/>
      <c r="GW157" s="613"/>
      <c r="GX157" s="613"/>
      <c r="GY157" s="613"/>
      <c r="GZ157" s="613"/>
      <c r="HA157" s="613"/>
      <c r="HB157" s="613"/>
      <c r="HC157" s="613"/>
      <c r="HD157" s="613"/>
      <c r="HE157" s="613"/>
      <c r="HF157" s="613"/>
      <c r="HG157" s="613"/>
      <c r="HH157" s="613"/>
      <c r="HI157" s="613"/>
      <c r="HJ157" s="613"/>
      <c r="HK157" s="613"/>
      <c r="HL157" s="613"/>
      <c r="HM157" s="613"/>
      <c r="HN157" s="613"/>
    </row>
    <row r="158" s="520" customFormat="1" ht="18" customHeight="1" spans="1:222">
      <c r="A158" s="382" t="s">
        <v>49</v>
      </c>
      <c r="B158" s="321"/>
      <c r="C158" s="625">
        <f t="shared" si="11"/>
        <v>0</v>
      </c>
      <c r="D158" s="257">
        <v>0</v>
      </c>
      <c r="E158" s="636"/>
      <c r="F158" s="257"/>
      <c r="G158" s="637"/>
      <c r="H158" s="612"/>
      <c r="I158" s="606"/>
      <c r="J158" s="613"/>
      <c r="K158" s="613"/>
      <c r="GI158" s="613"/>
      <c r="GJ158" s="613"/>
      <c r="GK158" s="613"/>
      <c r="GL158" s="613"/>
      <c r="GM158" s="613"/>
      <c r="GN158" s="613"/>
      <c r="GO158" s="613"/>
      <c r="GP158" s="613"/>
      <c r="GQ158" s="613"/>
      <c r="GR158" s="613"/>
      <c r="GS158" s="613"/>
      <c r="GT158" s="613"/>
      <c r="GU158" s="613"/>
      <c r="GV158" s="613"/>
      <c r="GW158" s="613"/>
      <c r="GX158" s="613"/>
      <c r="GY158" s="613"/>
      <c r="GZ158" s="613"/>
      <c r="HA158" s="613"/>
      <c r="HB158" s="613"/>
      <c r="HC158" s="613"/>
      <c r="HD158" s="613"/>
      <c r="HE158" s="613"/>
      <c r="HF158" s="613"/>
      <c r="HG158" s="613"/>
      <c r="HH158" s="613"/>
      <c r="HI158" s="613"/>
      <c r="HJ158" s="613"/>
      <c r="HK158" s="613"/>
      <c r="HL158" s="613"/>
      <c r="HM158" s="613"/>
      <c r="HN158" s="613"/>
    </row>
    <row r="159" s="520" customFormat="1" ht="18" customHeight="1" spans="1:222">
      <c r="A159" s="382" t="s">
        <v>141</v>
      </c>
      <c r="B159" s="321"/>
      <c r="C159" s="625">
        <f t="shared" si="11"/>
        <v>0</v>
      </c>
      <c r="D159" s="257">
        <v>0</v>
      </c>
      <c r="E159" s="636"/>
      <c r="F159" s="257"/>
      <c r="G159" s="637"/>
      <c r="H159" s="612"/>
      <c r="I159" s="606"/>
      <c r="J159" s="613"/>
      <c r="K159" s="613"/>
      <c r="GI159" s="613"/>
      <c r="GJ159" s="613"/>
      <c r="GK159" s="613"/>
      <c r="GL159" s="613"/>
      <c r="GM159" s="613"/>
      <c r="GN159" s="613"/>
      <c r="GO159" s="613"/>
      <c r="GP159" s="613"/>
      <c r="GQ159" s="613"/>
      <c r="GR159" s="613"/>
      <c r="GS159" s="613"/>
      <c r="GT159" s="613"/>
      <c r="GU159" s="613"/>
      <c r="GV159" s="613"/>
      <c r="GW159" s="613"/>
      <c r="GX159" s="613"/>
      <c r="GY159" s="613"/>
      <c r="GZ159" s="613"/>
      <c r="HA159" s="613"/>
      <c r="HB159" s="613"/>
      <c r="HC159" s="613"/>
      <c r="HD159" s="613"/>
      <c r="HE159" s="613"/>
      <c r="HF159" s="613"/>
      <c r="HG159" s="613"/>
      <c r="HH159" s="613"/>
      <c r="HI159" s="613"/>
      <c r="HJ159" s="613"/>
      <c r="HK159" s="613"/>
      <c r="HL159" s="613"/>
      <c r="HM159" s="613"/>
      <c r="HN159" s="613"/>
    </row>
    <row r="160" s="520" customFormat="1" ht="18" customHeight="1" spans="1:222">
      <c r="A160" s="382" t="s">
        <v>142</v>
      </c>
      <c r="B160" s="321"/>
      <c r="C160" s="625">
        <f t="shared" si="11"/>
        <v>0</v>
      </c>
      <c r="D160" s="257">
        <v>0</v>
      </c>
      <c r="E160" s="636"/>
      <c r="F160" s="257"/>
      <c r="G160" s="637"/>
      <c r="H160" s="612"/>
      <c r="I160" s="606"/>
      <c r="J160" s="613"/>
      <c r="K160" s="613"/>
      <c r="GI160" s="613"/>
      <c r="GJ160" s="613"/>
      <c r="GK160" s="613"/>
      <c r="GL160" s="613"/>
      <c r="GM160" s="613"/>
      <c r="GN160" s="613"/>
      <c r="GO160" s="613"/>
      <c r="GP160" s="613"/>
      <c r="GQ160" s="613"/>
      <c r="GR160" s="613"/>
      <c r="GS160" s="613"/>
      <c r="GT160" s="613"/>
      <c r="GU160" s="613"/>
      <c r="GV160" s="613"/>
      <c r="GW160" s="613"/>
      <c r="GX160" s="613"/>
      <c r="GY160" s="613"/>
      <c r="GZ160" s="613"/>
      <c r="HA160" s="613"/>
      <c r="HB160" s="613"/>
      <c r="HC160" s="613"/>
      <c r="HD160" s="613"/>
      <c r="HE160" s="613"/>
      <c r="HF160" s="613"/>
      <c r="HG160" s="613"/>
      <c r="HH160" s="613"/>
      <c r="HI160" s="613"/>
      <c r="HJ160" s="613"/>
      <c r="HK160" s="613"/>
      <c r="HL160" s="613"/>
      <c r="HM160" s="613"/>
      <c r="HN160" s="613"/>
    </row>
    <row r="161" s="520" customFormat="1" ht="18" customHeight="1" spans="1:222">
      <c r="A161" s="382" t="s">
        <v>56</v>
      </c>
      <c r="B161" s="321"/>
      <c r="C161" s="625">
        <f t="shared" si="11"/>
        <v>0</v>
      </c>
      <c r="D161" s="257">
        <v>0</v>
      </c>
      <c r="E161" s="636"/>
      <c r="F161" s="257"/>
      <c r="G161" s="637"/>
      <c r="H161" s="612"/>
      <c r="I161" s="606"/>
      <c r="J161" s="613"/>
      <c r="K161" s="613"/>
      <c r="GI161" s="613"/>
      <c r="GJ161" s="613"/>
      <c r="GK161" s="613"/>
      <c r="GL161" s="613"/>
      <c r="GM161" s="613"/>
      <c r="GN161" s="613"/>
      <c r="GO161" s="613"/>
      <c r="GP161" s="613"/>
      <c r="GQ161" s="613"/>
      <c r="GR161" s="613"/>
      <c r="GS161" s="613"/>
      <c r="GT161" s="613"/>
      <c r="GU161" s="613"/>
      <c r="GV161" s="613"/>
      <c r="GW161" s="613"/>
      <c r="GX161" s="613"/>
      <c r="GY161" s="613"/>
      <c r="GZ161" s="613"/>
      <c r="HA161" s="613"/>
      <c r="HB161" s="613"/>
      <c r="HC161" s="613"/>
      <c r="HD161" s="613"/>
      <c r="HE161" s="613"/>
      <c r="HF161" s="613"/>
      <c r="HG161" s="613"/>
      <c r="HH161" s="613"/>
      <c r="HI161" s="613"/>
      <c r="HJ161" s="613"/>
      <c r="HK161" s="613"/>
      <c r="HL161" s="613"/>
      <c r="HM161" s="613"/>
      <c r="HN161" s="613"/>
    </row>
    <row r="162" s="606" customFormat="1" ht="18" customHeight="1" spans="1:8">
      <c r="A162" s="382" t="s">
        <v>143</v>
      </c>
      <c r="B162" s="321"/>
      <c r="C162" s="625">
        <f t="shared" si="11"/>
        <v>0</v>
      </c>
      <c r="D162" s="257">
        <v>0</v>
      </c>
      <c r="E162" s="636"/>
      <c r="F162" s="257"/>
      <c r="G162" s="637"/>
      <c r="H162" s="638"/>
    </row>
    <row r="163" s="606" customFormat="1" ht="18" customHeight="1" spans="1:8">
      <c r="A163" s="383" t="s">
        <v>144</v>
      </c>
      <c r="B163" s="321">
        <v>96</v>
      </c>
      <c r="C163" s="624">
        <f>SUM(C164:C168)</f>
        <v>108</v>
      </c>
      <c r="D163" s="355">
        <v>108</v>
      </c>
      <c r="E163" s="622">
        <f>D163/C163</f>
        <v>1</v>
      </c>
      <c r="F163" s="355">
        <f>SUM(F164:F168)</f>
        <v>96</v>
      </c>
      <c r="G163" s="635">
        <f>D163/F163-1</f>
        <v>0.125</v>
      </c>
      <c r="H163" s="624">
        <f>SUM(H164:H168)</f>
        <v>0</v>
      </c>
    </row>
    <row r="164" s="520" customFormat="1" ht="18" customHeight="1" spans="1:222">
      <c r="A164" s="382" t="s">
        <v>47</v>
      </c>
      <c r="B164" s="320">
        <v>96</v>
      </c>
      <c r="C164" s="625">
        <v>108</v>
      </c>
      <c r="D164" s="257">
        <v>108</v>
      </c>
      <c r="E164" s="636">
        <f>D164/C164</f>
        <v>1</v>
      </c>
      <c r="F164" s="257">
        <v>96</v>
      </c>
      <c r="G164" s="637">
        <f>D164/F164-1</f>
        <v>0.125</v>
      </c>
      <c r="H164" s="612"/>
      <c r="I164" s="606"/>
      <c r="J164" s="613"/>
      <c r="K164" s="613"/>
      <c r="GI164" s="613"/>
      <c r="GJ164" s="613"/>
      <c r="GK164" s="613"/>
      <c r="GL164" s="613"/>
      <c r="GM164" s="613"/>
      <c r="GN164" s="613"/>
      <c r="GO164" s="613"/>
      <c r="GP164" s="613"/>
      <c r="GQ164" s="613"/>
      <c r="GR164" s="613"/>
      <c r="GS164" s="613"/>
      <c r="GT164" s="613"/>
      <c r="GU164" s="613"/>
      <c r="GV164" s="613"/>
      <c r="GW164" s="613"/>
      <c r="GX164" s="613"/>
      <c r="GY164" s="613"/>
      <c r="GZ164" s="613"/>
      <c r="HA164" s="613"/>
      <c r="HB164" s="613"/>
      <c r="HC164" s="613"/>
      <c r="HD164" s="613"/>
      <c r="HE164" s="613"/>
      <c r="HF164" s="613"/>
      <c r="HG164" s="613"/>
      <c r="HH164" s="613"/>
      <c r="HI164" s="613"/>
      <c r="HJ164" s="613"/>
      <c r="HK164" s="613"/>
      <c r="HL164" s="613"/>
      <c r="HM164" s="613"/>
      <c r="HN164" s="613"/>
    </row>
    <row r="165" s="606" customFormat="1" ht="18" customHeight="1" spans="1:8">
      <c r="A165" s="382" t="s">
        <v>48</v>
      </c>
      <c r="B165" s="321"/>
      <c r="C165" s="625">
        <f t="shared" si="11"/>
        <v>0</v>
      </c>
      <c r="D165" s="257">
        <v>0</v>
      </c>
      <c r="E165" s="636"/>
      <c r="F165" s="257"/>
      <c r="G165" s="637"/>
      <c r="H165" s="638"/>
    </row>
    <row r="166" s="520" customFormat="1" ht="18" customHeight="1" spans="1:222">
      <c r="A166" s="382" t="s">
        <v>49</v>
      </c>
      <c r="B166" s="321"/>
      <c r="C166" s="625">
        <f t="shared" si="11"/>
        <v>0</v>
      </c>
      <c r="D166" s="257">
        <v>0</v>
      </c>
      <c r="E166" s="636"/>
      <c r="F166" s="257"/>
      <c r="G166" s="637"/>
      <c r="H166" s="612"/>
      <c r="I166" s="606"/>
      <c r="J166" s="613"/>
      <c r="K166" s="613"/>
      <c r="GI166" s="613"/>
      <c r="GJ166" s="613"/>
      <c r="GK166" s="613"/>
      <c r="GL166" s="613"/>
      <c r="GM166" s="613"/>
      <c r="GN166" s="613"/>
      <c r="GO166" s="613"/>
      <c r="GP166" s="613"/>
      <c r="GQ166" s="613"/>
      <c r="GR166" s="613"/>
      <c r="GS166" s="613"/>
      <c r="GT166" s="613"/>
      <c r="GU166" s="613"/>
      <c r="GV166" s="613"/>
      <c r="GW166" s="613"/>
      <c r="GX166" s="613"/>
      <c r="GY166" s="613"/>
      <c r="GZ166" s="613"/>
      <c r="HA166" s="613"/>
      <c r="HB166" s="613"/>
      <c r="HC166" s="613"/>
      <c r="HD166" s="613"/>
      <c r="HE166" s="613"/>
      <c r="HF166" s="613"/>
      <c r="HG166" s="613"/>
      <c r="HH166" s="613"/>
      <c r="HI166" s="613"/>
      <c r="HJ166" s="613"/>
      <c r="HK166" s="613"/>
      <c r="HL166" s="613"/>
      <c r="HM166" s="613"/>
      <c r="HN166" s="613"/>
    </row>
    <row r="167" s="520" customFormat="1" ht="18" customHeight="1" spans="1:222">
      <c r="A167" s="382" t="s">
        <v>145</v>
      </c>
      <c r="B167" s="321"/>
      <c r="C167" s="625">
        <f t="shared" si="11"/>
        <v>0</v>
      </c>
      <c r="D167" s="257">
        <v>0</v>
      </c>
      <c r="E167" s="636"/>
      <c r="F167" s="257"/>
      <c r="G167" s="637"/>
      <c r="H167" s="612"/>
      <c r="I167" s="606"/>
      <c r="J167" s="613"/>
      <c r="K167" s="613"/>
      <c r="GI167" s="613"/>
      <c r="GJ167" s="613"/>
      <c r="GK167" s="613"/>
      <c r="GL167" s="613"/>
      <c r="GM167" s="613"/>
      <c r="GN167" s="613"/>
      <c r="GO167" s="613"/>
      <c r="GP167" s="613"/>
      <c r="GQ167" s="613"/>
      <c r="GR167" s="613"/>
      <c r="GS167" s="613"/>
      <c r="GT167" s="613"/>
      <c r="GU167" s="613"/>
      <c r="GV167" s="613"/>
      <c r="GW167" s="613"/>
      <c r="GX167" s="613"/>
      <c r="GY167" s="613"/>
      <c r="GZ167" s="613"/>
      <c r="HA167" s="613"/>
      <c r="HB167" s="613"/>
      <c r="HC167" s="613"/>
      <c r="HD167" s="613"/>
      <c r="HE167" s="613"/>
      <c r="HF167" s="613"/>
      <c r="HG167" s="613"/>
      <c r="HH167" s="613"/>
      <c r="HI167" s="613"/>
      <c r="HJ167" s="613"/>
      <c r="HK167" s="613"/>
      <c r="HL167" s="613"/>
      <c r="HM167" s="613"/>
      <c r="HN167" s="613"/>
    </row>
    <row r="168" s="520" customFormat="1" ht="18" customHeight="1" spans="1:222">
      <c r="A168" s="382" t="s">
        <v>146</v>
      </c>
      <c r="B168" s="321"/>
      <c r="C168" s="625">
        <f t="shared" si="11"/>
        <v>0</v>
      </c>
      <c r="D168" s="257">
        <v>0</v>
      </c>
      <c r="E168" s="636"/>
      <c r="F168" s="257"/>
      <c r="G168" s="637"/>
      <c r="H168" s="612"/>
      <c r="I168" s="606"/>
      <c r="J168" s="613"/>
      <c r="K168" s="613"/>
      <c r="GI168" s="613"/>
      <c r="GJ168" s="613"/>
      <c r="GK168" s="613"/>
      <c r="GL168" s="613"/>
      <c r="GM168" s="613"/>
      <c r="GN168" s="613"/>
      <c r="GO168" s="613"/>
      <c r="GP168" s="613"/>
      <c r="GQ168" s="613"/>
      <c r="GR168" s="613"/>
      <c r="GS168" s="613"/>
      <c r="GT168" s="613"/>
      <c r="GU168" s="613"/>
      <c r="GV168" s="613"/>
      <c r="GW168" s="613"/>
      <c r="GX168" s="613"/>
      <c r="GY168" s="613"/>
      <c r="GZ168" s="613"/>
      <c r="HA168" s="613"/>
      <c r="HB168" s="613"/>
      <c r="HC168" s="613"/>
      <c r="HD168" s="613"/>
      <c r="HE168" s="613"/>
      <c r="HF168" s="613"/>
      <c r="HG168" s="613"/>
      <c r="HH168" s="613"/>
      <c r="HI168" s="613"/>
      <c r="HJ168" s="613"/>
      <c r="HK168" s="613"/>
      <c r="HL168" s="613"/>
      <c r="HM168" s="613"/>
      <c r="HN168" s="613"/>
    </row>
    <row r="169" s="606" customFormat="1" ht="18" customHeight="1" spans="1:8">
      <c r="A169" s="383" t="s">
        <v>147</v>
      </c>
      <c r="B169" s="321">
        <v>76</v>
      </c>
      <c r="C169" s="624">
        <f>SUM(C170:C175)</f>
        <v>63</v>
      </c>
      <c r="D169" s="355">
        <v>63</v>
      </c>
      <c r="E169" s="622">
        <f>D169/C169</f>
        <v>1</v>
      </c>
      <c r="F169" s="355">
        <f>SUM(F170:F175)</f>
        <v>70</v>
      </c>
      <c r="G169" s="635">
        <f>D169/F169-1</f>
        <v>-0.1</v>
      </c>
      <c r="H169" s="624">
        <f>SUM(H170:H175)</f>
        <v>2</v>
      </c>
    </row>
    <row r="170" s="520" customFormat="1" ht="18" customHeight="1" spans="1:222">
      <c r="A170" s="382" t="s">
        <v>47</v>
      </c>
      <c r="B170" s="320">
        <v>76</v>
      </c>
      <c r="C170" s="625">
        <v>63</v>
      </c>
      <c r="D170" s="257">
        <v>63</v>
      </c>
      <c r="E170" s="636">
        <f>D170/C170</f>
        <v>1</v>
      </c>
      <c r="F170" s="257">
        <v>70</v>
      </c>
      <c r="G170" s="637">
        <f>D170/F170-1</f>
        <v>-0.1</v>
      </c>
      <c r="H170" s="612"/>
      <c r="I170" s="606"/>
      <c r="J170" s="613"/>
      <c r="K170" s="613"/>
      <c r="GI170" s="613"/>
      <c r="GJ170" s="613"/>
      <c r="GK170" s="613"/>
      <c r="GL170" s="613"/>
      <c r="GM170" s="613"/>
      <c r="GN170" s="613"/>
      <c r="GO170" s="613"/>
      <c r="GP170" s="613"/>
      <c r="GQ170" s="613"/>
      <c r="GR170" s="613"/>
      <c r="GS170" s="613"/>
      <c r="GT170" s="613"/>
      <c r="GU170" s="613"/>
      <c r="GV170" s="613"/>
      <c r="GW170" s="613"/>
      <c r="GX170" s="613"/>
      <c r="GY170" s="613"/>
      <c r="GZ170" s="613"/>
      <c r="HA170" s="613"/>
      <c r="HB170" s="613"/>
      <c r="HC170" s="613"/>
      <c r="HD170" s="613"/>
      <c r="HE170" s="613"/>
      <c r="HF170" s="613"/>
      <c r="HG170" s="613"/>
      <c r="HH170" s="613"/>
      <c r="HI170" s="613"/>
      <c r="HJ170" s="613"/>
      <c r="HK170" s="613"/>
      <c r="HL170" s="613"/>
      <c r="HM170" s="613"/>
      <c r="HN170" s="613"/>
    </row>
    <row r="171" s="606" customFormat="1" ht="18" customHeight="1" spans="1:8">
      <c r="A171" s="382" t="s">
        <v>48</v>
      </c>
      <c r="B171" s="321"/>
      <c r="C171" s="625">
        <f t="shared" si="11"/>
        <v>0</v>
      </c>
      <c r="D171" s="257">
        <v>0</v>
      </c>
      <c r="E171" s="636"/>
      <c r="F171" s="257"/>
      <c r="G171" s="637"/>
      <c r="H171" s="638"/>
    </row>
    <row r="172" s="520" customFormat="1" ht="18" customHeight="1" spans="1:222">
      <c r="A172" s="382" t="s">
        <v>49</v>
      </c>
      <c r="B172" s="321"/>
      <c r="C172" s="625">
        <f t="shared" si="11"/>
        <v>0</v>
      </c>
      <c r="D172" s="257">
        <v>0</v>
      </c>
      <c r="E172" s="636"/>
      <c r="F172" s="257"/>
      <c r="G172" s="637"/>
      <c r="H172" s="612"/>
      <c r="I172" s="606"/>
      <c r="J172" s="613"/>
      <c r="K172" s="613"/>
      <c r="GI172" s="613"/>
      <c r="GJ172" s="613"/>
      <c r="GK172" s="613"/>
      <c r="GL172" s="613"/>
      <c r="GM172" s="613"/>
      <c r="GN172" s="613"/>
      <c r="GO172" s="613"/>
      <c r="GP172" s="613"/>
      <c r="GQ172" s="613"/>
      <c r="GR172" s="613"/>
      <c r="GS172" s="613"/>
      <c r="GT172" s="613"/>
      <c r="GU172" s="613"/>
      <c r="GV172" s="613"/>
      <c r="GW172" s="613"/>
      <c r="GX172" s="613"/>
      <c r="GY172" s="613"/>
      <c r="GZ172" s="613"/>
      <c r="HA172" s="613"/>
      <c r="HB172" s="613"/>
      <c r="HC172" s="613"/>
      <c r="HD172" s="613"/>
      <c r="HE172" s="613"/>
      <c r="HF172" s="613"/>
      <c r="HG172" s="613"/>
      <c r="HH172" s="613"/>
      <c r="HI172" s="613"/>
      <c r="HJ172" s="613"/>
      <c r="HK172" s="613"/>
      <c r="HL172" s="613"/>
      <c r="HM172" s="613"/>
      <c r="HN172" s="613"/>
    </row>
    <row r="173" s="520" customFormat="1" ht="18" customHeight="1" spans="1:222">
      <c r="A173" s="382" t="s">
        <v>61</v>
      </c>
      <c r="B173" s="321"/>
      <c r="C173" s="625">
        <f t="shared" si="11"/>
        <v>0</v>
      </c>
      <c r="D173" s="257">
        <v>0</v>
      </c>
      <c r="E173" s="636"/>
      <c r="F173" s="257"/>
      <c r="G173" s="637"/>
      <c r="H173" s="612"/>
      <c r="I173" s="606"/>
      <c r="J173" s="613"/>
      <c r="K173" s="613"/>
      <c r="GI173" s="613"/>
      <c r="GJ173" s="613"/>
      <c r="GK173" s="613"/>
      <c r="GL173" s="613"/>
      <c r="GM173" s="613"/>
      <c r="GN173" s="613"/>
      <c r="GO173" s="613"/>
      <c r="GP173" s="613"/>
      <c r="GQ173" s="613"/>
      <c r="GR173" s="613"/>
      <c r="GS173" s="613"/>
      <c r="GT173" s="613"/>
      <c r="GU173" s="613"/>
      <c r="GV173" s="613"/>
      <c r="GW173" s="613"/>
      <c r="GX173" s="613"/>
      <c r="GY173" s="613"/>
      <c r="GZ173" s="613"/>
      <c r="HA173" s="613"/>
      <c r="HB173" s="613"/>
      <c r="HC173" s="613"/>
      <c r="HD173" s="613"/>
      <c r="HE173" s="613"/>
      <c r="HF173" s="613"/>
      <c r="HG173" s="613"/>
      <c r="HH173" s="613"/>
      <c r="HI173" s="613"/>
      <c r="HJ173" s="613"/>
      <c r="HK173" s="613"/>
      <c r="HL173" s="613"/>
      <c r="HM173" s="613"/>
      <c r="HN173" s="613"/>
    </row>
    <row r="174" s="606" customFormat="1" ht="18" customHeight="1" spans="1:8">
      <c r="A174" s="382" t="s">
        <v>56</v>
      </c>
      <c r="B174" s="321"/>
      <c r="C174" s="625">
        <f t="shared" si="11"/>
        <v>0</v>
      </c>
      <c r="D174" s="257">
        <v>0</v>
      </c>
      <c r="E174" s="636"/>
      <c r="F174" s="257"/>
      <c r="G174" s="637"/>
      <c r="H174" s="638"/>
    </row>
    <row r="175" s="520" customFormat="1" ht="18" customHeight="1" spans="1:222">
      <c r="A175" s="382" t="s">
        <v>148</v>
      </c>
      <c r="B175" s="321"/>
      <c r="C175" s="625"/>
      <c r="D175" s="257">
        <v>0</v>
      </c>
      <c r="E175" s="636"/>
      <c r="F175" s="257"/>
      <c r="G175" s="637"/>
      <c r="H175" s="612">
        <v>2</v>
      </c>
      <c r="I175" s="606"/>
      <c r="J175" s="613"/>
      <c r="K175" s="613"/>
      <c r="GI175" s="613"/>
      <c r="GJ175" s="613"/>
      <c r="GK175" s="613"/>
      <c r="GL175" s="613"/>
      <c r="GM175" s="613"/>
      <c r="GN175" s="613"/>
      <c r="GO175" s="613"/>
      <c r="GP175" s="613"/>
      <c r="GQ175" s="613"/>
      <c r="GR175" s="613"/>
      <c r="GS175" s="613"/>
      <c r="GT175" s="613"/>
      <c r="GU175" s="613"/>
      <c r="GV175" s="613"/>
      <c r="GW175" s="613"/>
      <c r="GX175" s="613"/>
      <c r="GY175" s="613"/>
      <c r="GZ175" s="613"/>
      <c r="HA175" s="613"/>
      <c r="HB175" s="613"/>
      <c r="HC175" s="613"/>
      <c r="HD175" s="613"/>
      <c r="HE175" s="613"/>
      <c r="HF175" s="613"/>
      <c r="HG175" s="613"/>
      <c r="HH175" s="613"/>
      <c r="HI175" s="613"/>
      <c r="HJ175" s="613"/>
      <c r="HK175" s="613"/>
      <c r="HL175" s="613"/>
      <c r="HM175" s="613"/>
      <c r="HN175" s="613"/>
    </row>
    <row r="176" s="606" customFormat="1" ht="18" customHeight="1" spans="1:8">
      <c r="A176" s="383" t="s">
        <v>149</v>
      </c>
      <c r="B176" s="321">
        <v>508</v>
      </c>
      <c r="C176" s="624">
        <f>SUM(C177:C182)</f>
        <v>355</v>
      </c>
      <c r="D176" s="355">
        <v>353</v>
      </c>
      <c r="E176" s="622">
        <f t="shared" ref="E176:E178" si="12">D176/C176</f>
        <v>0.994366197183099</v>
      </c>
      <c r="F176" s="355">
        <f>SUM(F177:F182)</f>
        <v>386</v>
      </c>
      <c r="G176" s="635">
        <f>D176/F176-1</f>
        <v>-0.0854922279792746</v>
      </c>
      <c r="H176" s="624">
        <f>SUM(H177:H182)</f>
        <v>0</v>
      </c>
    </row>
    <row r="177" s="520" customFormat="1" ht="18" customHeight="1" spans="1:222">
      <c r="A177" s="382" t="s">
        <v>47</v>
      </c>
      <c r="B177" s="320">
        <v>420</v>
      </c>
      <c r="C177" s="625">
        <v>245</v>
      </c>
      <c r="D177" s="257">
        <v>243</v>
      </c>
      <c r="E177" s="636">
        <f t="shared" si="12"/>
        <v>0.991836734693878</v>
      </c>
      <c r="F177" s="257">
        <v>309</v>
      </c>
      <c r="G177" s="637">
        <f>D177/F177-1</f>
        <v>-0.213592233009709</v>
      </c>
      <c r="H177" s="612"/>
      <c r="I177" s="606"/>
      <c r="J177" s="613"/>
      <c r="K177" s="613"/>
      <c r="GI177" s="613"/>
      <c r="GJ177" s="613"/>
      <c r="GK177" s="613"/>
      <c r="GL177" s="613"/>
      <c r="GM177" s="613"/>
      <c r="GN177" s="613"/>
      <c r="GO177" s="613"/>
      <c r="GP177" s="613"/>
      <c r="GQ177" s="613"/>
      <c r="GR177" s="613"/>
      <c r="GS177" s="613"/>
      <c r="GT177" s="613"/>
      <c r="GU177" s="613"/>
      <c r="GV177" s="613"/>
      <c r="GW177" s="613"/>
      <c r="GX177" s="613"/>
      <c r="GY177" s="613"/>
      <c r="GZ177" s="613"/>
      <c r="HA177" s="613"/>
      <c r="HB177" s="613"/>
      <c r="HC177" s="613"/>
      <c r="HD177" s="613"/>
      <c r="HE177" s="613"/>
      <c r="HF177" s="613"/>
      <c r="HG177" s="613"/>
      <c r="HH177" s="613"/>
      <c r="HI177" s="613"/>
      <c r="HJ177" s="613"/>
      <c r="HK177" s="613"/>
      <c r="HL177" s="613"/>
      <c r="HM177" s="613"/>
      <c r="HN177" s="613"/>
    </row>
    <row r="178" s="606" customFormat="1" ht="18" customHeight="1" spans="1:8">
      <c r="A178" s="382" t="s">
        <v>48</v>
      </c>
      <c r="B178" s="320">
        <v>8</v>
      </c>
      <c r="C178" s="625">
        <v>6</v>
      </c>
      <c r="D178" s="257">
        <v>6</v>
      </c>
      <c r="E178" s="636">
        <f t="shared" si="12"/>
        <v>1</v>
      </c>
      <c r="F178" s="257">
        <v>4</v>
      </c>
      <c r="G178" s="637">
        <f>D178/F178-1</f>
        <v>0.5</v>
      </c>
      <c r="H178" s="638"/>
    </row>
    <row r="179" s="520" customFormat="1" ht="18" customHeight="1" spans="1:222">
      <c r="A179" s="382" t="s">
        <v>49</v>
      </c>
      <c r="B179" s="320"/>
      <c r="C179" s="625">
        <v>0</v>
      </c>
      <c r="D179" s="257">
        <v>0</v>
      </c>
      <c r="E179" s="636"/>
      <c r="F179" s="257"/>
      <c r="G179" s="637"/>
      <c r="H179" s="612"/>
      <c r="I179" s="606"/>
      <c r="J179" s="613"/>
      <c r="K179" s="613"/>
      <c r="GI179" s="613"/>
      <c r="GJ179" s="613"/>
      <c r="GK179" s="613"/>
      <c r="GL179" s="613"/>
      <c r="GM179" s="613"/>
      <c r="GN179" s="613"/>
      <c r="GO179" s="613"/>
      <c r="GP179" s="613"/>
      <c r="GQ179" s="613"/>
      <c r="GR179" s="613"/>
      <c r="GS179" s="613"/>
      <c r="GT179" s="613"/>
      <c r="GU179" s="613"/>
      <c r="GV179" s="613"/>
      <c r="GW179" s="613"/>
      <c r="GX179" s="613"/>
      <c r="GY179" s="613"/>
      <c r="GZ179" s="613"/>
      <c r="HA179" s="613"/>
      <c r="HB179" s="613"/>
      <c r="HC179" s="613"/>
      <c r="HD179" s="613"/>
      <c r="HE179" s="613"/>
      <c r="HF179" s="613"/>
      <c r="HG179" s="613"/>
      <c r="HH179" s="613"/>
      <c r="HI179" s="613"/>
      <c r="HJ179" s="613"/>
      <c r="HK179" s="613"/>
      <c r="HL179" s="613"/>
      <c r="HM179" s="613"/>
      <c r="HN179" s="613"/>
    </row>
    <row r="180" s="520" customFormat="1" ht="18" customHeight="1" spans="1:222">
      <c r="A180" s="382" t="s">
        <v>150</v>
      </c>
      <c r="B180" s="320"/>
      <c r="C180" s="625">
        <v>0</v>
      </c>
      <c r="D180" s="257">
        <v>0</v>
      </c>
      <c r="E180" s="636"/>
      <c r="F180" s="257"/>
      <c r="G180" s="637"/>
      <c r="H180" s="612"/>
      <c r="I180" s="606"/>
      <c r="J180" s="613"/>
      <c r="K180" s="613"/>
      <c r="GI180" s="613"/>
      <c r="GJ180" s="613"/>
      <c r="GK180" s="613"/>
      <c r="GL180" s="613"/>
      <c r="GM180" s="613"/>
      <c r="GN180" s="613"/>
      <c r="GO180" s="613"/>
      <c r="GP180" s="613"/>
      <c r="GQ180" s="613"/>
      <c r="GR180" s="613"/>
      <c r="GS180" s="613"/>
      <c r="GT180" s="613"/>
      <c r="GU180" s="613"/>
      <c r="GV180" s="613"/>
      <c r="GW180" s="613"/>
      <c r="GX180" s="613"/>
      <c r="GY180" s="613"/>
      <c r="GZ180" s="613"/>
      <c r="HA180" s="613"/>
      <c r="HB180" s="613"/>
      <c r="HC180" s="613"/>
      <c r="HD180" s="613"/>
      <c r="HE180" s="613"/>
      <c r="HF180" s="613"/>
      <c r="HG180" s="613"/>
      <c r="HH180" s="613"/>
      <c r="HI180" s="613"/>
      <c r="HJ180" s="613"/>
      <c r="HK180" s="613"/>
      <c r="HL180" s="613"/>
      <c r="HM180" s="613"/>
      <c r="HN180" s="613"/>
    </row>
    <row r="181" s="606" customFormat="1" ht="18" customHeight="1" spans="1:8">
      <c r="A181" s="382" t="s">
        <v>56</v>
      </c>
      <c r="B181" s="320">
        <v>80</v>
      </c>
      <c r="C181" s="625">
        <v>102</v>
      </c>
      <c r="D181" s="257">
        <v>102</v>
      </c>
      <c r="E181" s="636">
        <f t="shared" ref="E181:E185" si="13">D181/C181</f>
        <v>1</v>
      </c>
      <c r="F181" s="257">
        <v>70</v>
      </c>
      <c r="G181" s="637">
        <f>D181/F181-1</f>
        <v>0.457142857142857</v>
      </c>
      <c r="H181" s="638"/>
    </row>
    <row r="182" s="520" customFormat="1" ht="18" customHeight="1" spans="1:222">
      <c r="A182" s="382" t="s">
        <v>151</v>
      </c>
      <c r="B182" s="320"/>
      <c r="C182" s="625">
        <v>2</v>
      </c>
      <c r="D182" s="257">
        <v>2</v>
      </c>
      <c r="E182" s="636">
        <f t="shared" si="13"/>
        <v>1</v>
      </c>
      <c r="F182" s="257">
        <v>3</v>
      </c>
      <c r="G182" s="637">
        <f>D182/F182-1</f>
        <v>-0.333333333333333</v>
      </c>
      <c r="H182" s="612"/>
      <c r="I182" s="606"/>
      <c r="J182" s="613"/>
      <c r="K182" s="613"/>
      <c r="GI182" s="613"/>
      <c r="GJ182" s="613"/>
      <c r="GK182" s="613"/>
      <c r="GL182" s="613"/>
      <c r="GM182" s="613"/>
      <c r="GN182" s="613"/>
      <c r="GO182" s="613"/>
      <c r="GP182" s="613"/>
      <c r="GQ182" s="613"/>
      <c r="GR182" s="613"/>
      <c r="GS182" s="613"/>
      <c r="GT182" s="613"/>
      <c r="GU182" s="613"/>
      <c r="GV182" s="613"/>
      <c r="GW182" s="613"/>
      <c r="GX182" s="613"/>
      <c r="GY182" s="613"/>
      <c r="GZ182" s="613"/>
      <c r="HA182" s="613"/>
      <c r="HB182" s="613"/>
      <c r="HC182" s="613"/>
      <c r="HD182" s="613"/>
      <c r="HE182" s="613"/>
      <c r="HF182" s="613"/>
      <c r="HG182" s="613"/>
      <c r="HH182" s="613"/>
      <c r="HI182" s="613"/>
      <c r="HJ182" s="613"/>
      <c r="HK182" s="613"/>
      <c r="HL182" s="613"/>
      <c r="HM182" s="613"/>
      <c r="HN182" s="613"/>
    </row>
    <row r="183" s="606" customFormat="1" ht="18" customHeight="1" spans="1:8">
      <c r="A183" s="383" t="s">
        <v>152</v>
      </c>
      <c r="B183" s="321">
        <v>538</v>
      </c>
      <c r="C183" s="624">
        <f>SUM(C184:C189)</f>
        <v>507</v>
      </c>
      <c r="D183" s="355">
        <v>507</v>
      </c>
      <c r="E183" s="622">
        <f t="shared" si="13"/>
        <v>1</v>
      </c>
      <c r="F183" s="355">
        <f>SUM(F184:F189)</f>
        <v>679</v>
      </c>
      <c r="G183" s="635">
        <f>D183/F183-1</f>
        <v>-0.253313696612666</v>
      </c>
      <c r="H183" s="624">
        <f>SUM(H184:H189)</f>
        <v>0</v>
      </c>
    </row>
    <row r="184" s="520" customFormat="1" ht="18" customHeight="1" spans="1:222">
      <c r="A184" s="382" t="s">
        <v>47</v>
      </c>
      <c r="B184" s="320">
        <v>447</v>
      </c>
      <c r="C184" s="625">
        <v>395</v>
      </c>
      <c r="D184" s="257">
        <v>395</v>
      </c>
      <c r="E184" s="636">
        <f t="shared" si="13"/>
        <v>1</v>
      </c>
      <c r="F184" s="257">
        <v>327</v>
      </c>
      <c r="G184" s="637">
        <f>D184/F184-1</f>
        <v>0.207951070336391</v>
      </c>
      <c r="H184" s="612"/>
      <c r="I184" s="606"/>
      <c r="J184" s="613"/>
      <c r="K184" s="613"/>
      <c r="GI184" s="613"/>
      <c r="GJ184" s="613"/>
      <c r="GK184" s="613"/>
      <c r="GL184" s="613"/>
      <c r="GM184" s="613"/>
      <c r="GN184" s="613"/>
      <c r="GO184" s="613"/>
      <c r="GP184" s="613"/>
      <c r="GQ184" s="613"/>
      <c r="GR184" s="613"/>
      <c r="GS184" s="613"/>
      <c r="GT184" s="613"/>
      <c r="GU184" s="613"/>
      <c r="GV184" s="613"/>
      <c r="GW184" s="613"/>
      <c r="GX184" s="613"/>
      <c r="GY184" s="613"/>
      <c r="GZ184" s="613"/>
      <c r="HA184" s="613"/>
      <c r="HB184" s="613"/>
      <c r="HC184" s="613"/>
      <c r="HD184" s="613"/>
      <c r="HE184" s="613"/>
      <c r="HF184" s="613"/>
      <c r="HG184" s="613"/>
      <c r="HH184" s="613"/>
      <c r="HI184" s="613"/>
      <c r="HJ184" s="613"/>
      <c r="HK184" s="613"/>
      <c r="HL184" s="613"/>
      <c r="HM184" s="613"/>
      <c r="HN184" s="613"/>
    </row>
    <row r="185" s="606" customFormat="1" ht="18" customHeight="1" spans="1:8">
      <c r="A185" s="382" t="s">
        <v>48</v>
      </c>
      <c r="B185" s="320"/>
      <c r="C185" s="625">
        <v>0</v>
      </c>
      <c r="D185" s="257">
        <v>0</v>
      </c>
      <c r="E185" s="636"/>
      <c r="F185" s="257">
        <v>250</v>
      </c>
      <c r="G185" s="637"/>
      <c r="H185" s="638"/>
    </row>
    <row r="186" s="520" customFormat="1" ht="18" customHeight="1" spans="1:222">
      <c r="A186" s="382" t="s">
        <v>49</v>
      </c>
      <c r="B186" s="320"/>
      <c r="C186" s="625">
        <v>0</v>
      </c>
      <c r="D186" s="257">
        <v>0</v>
      </c>
      <c r="E186" s="636"/>
      <c r="F186" s="257"/>
      <c r="G186" s="637"/>
      <c r="H186" s="612"/>
      <c r="I186" s="606"/>
      <c r="J186" s="613"/>
      <c r="K186" s="613"/>
      <c r="GI186" s="613"/>
      <c r="GJ186" s="613"/>
      <c r="GK186" s="613"/>
      <c r="GL186" s="613"/>
      <c r="GM186" s="613"/>
      <c r="GN186" s="613"/>
      <c r="GO186" s="613"/>
      <c r="GP186" s="613"/>
      <c r="GQ186" s="613"/>
      <c r="GR186" s="613"/>
      <c r="GS186" s="613"/>
      <c r="GT186" s="613"/>
      <c r="GU186" s="613"/>
      <c r="GV186" s="613"/>
      <c r="GW186" s="613"/>
      <c r="GX186" s="613"/>
      <c r="GY186" s="613"/>
      <c r="GZ186" s="613"/>
      <c r="HA186" s="613"/>
      <c r="HB186" s="613"/>
      <c r="HC186" s="613"/>
      <c r="HD186" s="613"/>
      <c r="HE186" s="613"/>
      <c r="HF186" s="613"/>
      <c r="HG186" s="613"/>
      <c r="HH186" s="613"/>
      <c r="HI186" s="613"/>
      <c r="HJ186" s="613"/>
      <c r="HK186" s="613"/>
      <c r="HL186" s="613"/>
      <c r="HM186" s="613"/>
      <c r="HN186" s="613"/>
    </row>
    <row r="187" s="520" customFormat="1" ht="18" customHeight="1" spans="1:222">
      <c r="A187" s="382" t="s">
        <v>153</v>
      </c>
      <c r="B187" s="320"/>
      <c r="C187" s="625">
        <v>0</v>
      </c>
      <c r="D187" s="257">
        <v>0</v>
      </c>
      <c r="E187" s="636"/>
      <c r="F187" s="257"/>
      <c r="G187" s="637"/>
      <c r="H187" s="612"/>
      <c r="I187" s="606"/>
      <c r="J187" s="613"/>
      <c r="K187" s="613"/>
      <c r="GI187" s="613"/>
      <c r="GJ187" s="613"/>
      <c r="GK187" s="613"/>
      <c r="GL187" s="613"/>
      <c r="GM187" s="613"/>
      <c r="GN187" s="613"/>
      <c r="GO187" s="613"/>
      <c r="GP187" s="613"/>
      <c r="GQ187" s="613"/>
      <c r="GR187" s="613"/>
      <c r="GS187" s="613"/>
      <c r="GT187" s="613"/>
      <c r="GU187" s="613"/>
      <c r="GV187" s="613"/>
      <c r="GW187" s="613"/>
      <c r="GX187" s="613"/>
      <c r="GY187" s="613"/>
      <c r="GZ187" s="613"/>
      <c r="HA187" s="613"/>
      <c r="HB187" s="613"/>
      <c r="HC187" s="613"/>
      <c r="HD187" s="613"/>
      <c r="HE187" s="613"/>
      <c r="HF187" s="613"/>
      <c r="HG187" s="613"/>
      <c r="HH187" s="613"/>
      <c r="HI187" s="613"/>
      <c r="HJ187" s="613"/>
      <c r="HK187" s="613"/>
      <c r="HL187" s="613"/>
      <c r="HM187" s="613"/>
      <c r="HN187" s="613"/>
    </row>
    <row r="188" s="606" customFormat="1" ht="18" customHeight="1" spans="1:8">
      <c r="A188" s="382" t="s">
        <v>56</v>
      </c>
      <c r="B188" s="320">
        <v>91</v>
      </c>
      <c r="C188" s="625">
        <v>112</v>
      </c>
      <c r="D188" s="257">
        <v>112</v>
      </c>
      <c r="E188" s="636">
        <f t="shared" ref="E188:E191" si="14">D188/C188</f>
        <v>1</v>
      </c>
      <c r="F188" s="257">
        <v>102</v>
      </c>
      <c r="G188" s="637">
        <f>D188/F188-1</f>
        <v>0.0980392156862746</v>
      </c>
      <c r="H188" s="638"/>
    </row>
    <row r="189" s="520" customFormat="1" ht="18" customHeight="1" spans="1:222">
      <c r="A189" s="382" t="s">
        <v>154</v>
      </c>
      <c r="B189" s="321"/>
      <c r="C189" s="625">
        <v>0</v>
      </c>
      <c r="D189" s="257">
        <v>0</v>
      </c>
      <c r="E189" s="636"/>
      <c r="F189" s="257"/>
      <c r="G189" s="637"/>
      <c r="H189" s="612"/>
      <c r="I189" s="606"/>
      <c r="J189" s="613"/>
      <c r="K189" s="613"/>
      <c r="GI189" s="613"/>
      <c r="GJ189" s="613"/>
      <c r="GK189" s="613"/>
      <c r="GL189" s="613"/>
      <c r="GM189" s="613"/>
      <c r="GN189" s="613"/>
      <c r="GO189" s="613"/>
      <c r="GP189" s="613"/>
      <c r="GQ189" s="613"/>
      <c r="GR189" s="613"/>
      <c r="GS189" s="613"/>
      <c r="GT189" s="613"/>
      <c r="GU189" s="613"/>
      <c r="GV189" s="613"/>
      <c r="GW189" s="613"/>
      <c r="GX189" s="613"/>
      <c r="GY189" s="613"/>
      <c r="GZ189" s="613"/>
      <c r="HA189" s="613"/>
      <c r="HB189" s="613"/>
      <c r="HC189" s="613"/>
      <c r="HD189" s="613"/>
      <c r="HE189" s="613"/>
      <c r="HF189" s="613"/>
      <c r="HG189" s="613"/>
      <c r="HH189" s="613"/>
      <c r="HI189" s="613"/>
      <c r="HJ189" s="613"/>
      <c r="HK189" s="613"/>
      <c r="HL189" s="613"/>
      <c r="HM189" s="613"/>
      <c r="HN189" s="613"/>
    </row>
    <row r="190" s="606" customFormat="1" ht="18" customHeight="1" spans="1:8">
      <c r="A190" s="383" t="s">
        <v>155</v>
      </c>
      <c r="B190" s="321">
        <v>408</v>
      </c>
      <c r="C190" s="624">
        <f>SUM(C191:C196)</f>
        <v>420</v>
      </c>
      <c r="D190" s="355">
        <v>359</v>
      </c>
      <c r="E190" s="622">
        <f t="shared" si="14"/>
        <v>0.854761904761905</v>
      </c>
      <c r="F190" s="355">
        <f>SUM(F191:F196)</f>
        <v>317</v>
      </c>
      <c r="G190" s="635">
        <f>D190/F190-1</f>
        <v>0.132492113564669</v>
      </c>
      <c r="H190" s="624">
        <f>SUM(H191:H196)</f>
        <v>61</v>
      </c>
    </row>
    <row r="191" s="520" customFormat="1" ht="18" customHeight="1" spans="1:222">
      <c r="A191" s="382" t="s">
        <v>47</v>
      </c>
      <c r="B191" s="320">
        <v>298</v>
      </c>
      <c r="C191" s="625">
        <v>209</v>
      </c>
      <c r="D191" s="257">
        <v>209</v>
      </c>
      <c r="E191" s="636">
        <f t="shared" si="14"/>
        <v>1</v>
      </c>
      <c r="F191" s="257">
        <v>214</v>
      </c>
      <c r="G191" s="637">
        <f t="shared" ref="G191:G198" si="15">D191/F191-1</f>
        <v>-0.0233644859813084</v>
      </c>
      <c r="H191" s="612"/>
      <c r="I191" s="606"/>
      <c r="J191" s="613"/>
      <c r="K191" s="613"/>
      <c r="GI191" s="613"/>
      <c r="GJ191" s="613"/>
      <c r="GK191" s="613"/>
      <c r="GL191" s="613"/>
      <c r="GM191" s="613"/>
      <c r="GN191" s="613"/>
      <c r="GO191" s="613"/>
      <c r="GP191" s="613"/>
      <c r="GQ191" s="613"/>
      <c r="GR191" s="613"/>
      <c r="GS191" s="613"/>
      <c r="GT191" s="613"/>
      <c r="GU191" s="613"/>
      <c r="GV191" s="613"/>
      <c r="GW191" s="613"/>
      <c r="GX191" s="613"/>
      <c r="GY191" s="613"/>
      <c r="GZ191" s="613"/>
      <c r="HA191" s="613"/>
      <c r="HB191" s="613"/>
      <c r="HC191" s="613"/>
      <c r="HD191" s="613"/>
      <c r="HE191" s="613"/>
      <c r="HF191" s="613"/>
      <c r="HG191" s="613"/>
      <c r="HH191" s="613"/>
      <c r="HI191" s="613"/>
      <c r="HJ191" s="613"/>
      <c r="HK191" s="613"/>
      <c r="HL191" s="613"/>
      <c r="HM191" s="613"/>
      <c r="HN191" s="613"/>
    </row>
    <row r="192" s="606" customFormat="1" ht="18" customHeight="1" spans="1:8">
      <c r="A192" s="382" t="s">
        <v>48</v>
      </c>
      <c r="B192" s="320"/>
      <c r="C192" s="625">
        <v>5</v>
      </c>
      <c r="D192" s="257">
        <v>5</v>
      </c>
      <c r="E192" s="636"/>
      <c r="F192" s="257"/>
      <c r="G192" s="637"/>
      <c r="H192" s="638"/>
    </row>
    <row r="193" s="520" customFormat="1" ht="18" customHeight="1" spans="1:222">
      <c r="A193" s="382" t="s">
        <v>49</v>
      </c>
      <c r="B193" s="320"/>
      <c r="C193" s="625">
        <v>0</v>
      </c>
      <c r="D193" s="257">
        <v>0</v>
      </c>
      <c r="E193" s="636"/>
      <c r="F193" s="257"/>
      <c r="G193" s="637"/>
      <c r="H193" s="612"/>
      <c r="I193" s="606"/>
      <c r="J193" s="613"/>
      <c r="K193" s="613"/>
      <c r="GI193" s="613"/>
      <c r="GJ193" s="613"/>
      <c r="GK193" s="613"/>
      <c r="GL193" s="613"/>
      <c r="GM193" s="613"/>
      <c r="GN193" s="613"/>
      <c r="GO193" s="613"/>
      <c r="GP193" s="613"/>
      <c r="GQ193" s="613"/>
      <c r="GR193" s="613"/>
      <c r="GS193" s="613"/>
      <c r="GT193" s="613"/>
      <c r="GU193" s="613"/>
      <c r="GV193" s="613"/>
      <c r="GW193" s="613"/>
      <c r="GX193" s="613"/>
      <c r="GY193" s="613"/>
      <c r="GZ193" s="613"/>
      <c r="HA193" s="613"/>
      <c r="HB193" s="613"/>
      <c r="HC193" s="613"/>
      <c r="HD193" s="613"/>
      <c r="HE193" s="613"/>
      <c r="HF193" s="613"/>
      <c r="HG193" s="613"/>
      <c r="HH193" s="613"/>
      <c r="HI193" s="613"/>
      <c r="HJ193" s="613"/>
      <c r="HK193" s="613"/>
      <c r="HL193" s="613"/>
      <c r="HM193" s="613"/>
      <c r="HN193" s="613"/>
    </row>
    <row r="194" s="520" customFormat="1" ht="18" customHeight="1" spans="1:222">
      <c r="A194" s="382" t="s">
        <v>156</v>
      </c>
      <c r="B194" s="320"/>
      <c r="C194" s="625">
        <v>0</v>
      </c>
      <c r="D194" s="257">
        <v>0</v>
      </c>
      <c r="E194" s="636"/>
      <c r="F194" s="257"/>
      <c r="G194" s="637"/>
      <c r="H194" s="612"/>
      <c r="I194" s="606"/>
      <c r="J194" s="613"/>
      <c r="K194" s="613"/>
      <c r="GI194" s="613"/>
      <c r="GJ194" s="613"/>
      <c r="GK194" s="613"/>
      <c r="GL194" s="613"/>
      <c r="GM194" s="613"/>
      <c r="GN194" s="613"/>
      <c r="GO194" s="613"/>
      <c r="GP194" s="613"/>
      <c r="GQ194" s="613"/>
      <c r="GR194" s="613"/>
      <c r="GS194" s="613"/>
      <c r="GT194" s="613"/>
      <c r="GU194" s="613"/>
      <c r="GV194" s="613"/>
      <c r="GW194" s="613"/>
      <c r="GX194" s="613"/>
      <c r="GY194" s="613"/>
      <c r="GZ194" s="613"/>
      <c r="HA194" s="613"/>
      <c r="HB194" s="613"/>
      <c r="HC194" s="613"/>
      <c r="HD194" s="613"/>
      <c r="HE194" s="613"/>
      <c r="HF194" s="613"/>
      <c r="HG194" s="613"/>
      <c r="HH194" s="613"/>
      <c r="HI194" s="613"/>
      <c r="HJ194" s="613"/>
      <c r="HK194" s="613"/>
      <c r="HL194" s="613"/>
      <c r="HM194" s="613"/>
      <c r="HN194" s="613"/>
    </row>
    <row r="195" s="520" customFormat="1" ht="18" customHeight="1" spans="1:222">
      <c r="A195" s="382" t="s">
        <v>56</v>
      </c>
      <c r="B195" s="320">
        <v>110</v>
      </c>
      <c r="C195" s="625">
        <v>144</v>
      </c>
      <c r="D195" s="257">
        <v>144</v>
      </c>
      <c r="E195" s="636">
        <f t="shared" ref="E195:E199" si="16">D195/C195</f>
        <v>1</v>
      </c>
      <c r="F195" s="257">
        <v>102</v>
      </c>
      <c r="G195" s="637">
        <f t="shared" si="15"/>
        <v>0.411764705882353</v>
      </c>
      <c r="H195" s="612"/>
      <c r="I195" s="606"/>
      <c r="J195" s="613"/>
      <c r="K195" s="613"/>
      <c r="GI195" s="613"/>
      <c r="GJ195" s="613"/>
      <c r="GK195" s="613"/>
      <c r="GL195" s="613"/>
      <c r="GM195" s="613"/>
      <c r="GN195" s="613"/>
      <c r="GO195" s="613"/>
      <c r="GP195" s="613"/>
      <c r="GQ195" s="613"/>
      <c r="GR195" s="613"/>
      <c r="GS195" s="613"/>
      <c r="GT195" s="613"/>
      <c r="GU195" s="613"/>
      <c r="GV195" s="613"/>
      <c r="GW195" s="613"/>
      <c r="GX195" s="613"/>
      <c r="GY195" s="613"/>
      <c r="GZ195" s="613"/>
      <c r="HA195" s="613"/>
      <c r="HB195" s="613"/>
      <c r="HC195" s="613"/>
      <c r="HD195" s="613"/>
      <c r="HE195" s="613"/>
      <c r="HF195" s="613"/>
      <c r="HG195" s="613"/>
      <c r="HH195" s="613"/>
      <c r="HI195" s="613"/>
      <c r="HJ195" s="613"/>
      <c r="HK195" s="613"/>
      <c r="HL195" s="613"/>
      <c r="HM195" s="613"/>
      <c r="HN195" s="613"/>
    </row>
    <row r="196" s="520" customFormat="1" ht="18" customHeight="1" spans="1:222">
      <c r="A196" s="382" t="s">
        <v>157</v>
      </c>
      <c r="B196" s="321"/>
      <c r="C196" s="625">
        <v>62</v>
      </c>
      <c r="D196" s="257">
        <v>1</v>
      </c>
      <c r="E196" s="636">
        <f t="shared" si="16"/>
        <v>0.0161290322580645</v>
      </c>
      <c r="F196" s="257">
        <v>1</v>
      </c>
      <c r="G196" s="637">
        <f t="shared" si="15"/>
        <v>0</v>
      </c>
      <c r="H196" s="612">
        <v>61</v>
      </c>
      <c r="I196" s="606"/>
      <c r="J196" s="613"/>
      <c r="K196" s="613"/>
      <c r="GI196" s="613"/>
      <c r="GJ196" s="613"/>
      <c r="GK196" s="613"/>
      <c r="GL196" s="613"/>
      <c r="GM196" s="613"/>
      <c r="GN196" s="613"/>
      <c r="GO196" s="613"/>
      <c r="GP196" s="613"/>
      <c r="GQ196" s="613"/>
      <c r="GR196" s="613"/>
      <c r="GS196" s="613"/>
      <c r="GT196" s="613"/>
      <c r="GU196" s="613"/>
      <c r="GV196" s="613"/>
      <c r="GW196" s="613"/>
      <c r="GX196" s="613"/>
      <c r="GY196" s="613"/>
      <c r="GZ196" s="613"/>
      <c r="HA196" s="613"/>
      <c r="HB196" s="613"/>
      <c r="HC196" s="613"/>
      <c r="HD196" s="613"/>
      <c r="HE196" s="613"/>
      <c r="HF196" s="613"/>
      <c r="HG196" s="613"/>
      <c r="HH196" s="613"/>
      <c r="HI196" s="613"/>
      <c r="HJ196" s="613"/>
      <c r="HK196" s="613"/>
      <c r="HL196" s="613"/>
      <c r="HM196" s="613"/>
      <c r="HN196" s="613"/>
    </row>
    <row r="197" s="606" customFormat="1" ht="18" customHeight="1" spans="1:198">
      <c r="A197" s="383" t="s">
        <v>158</v>
      </c>
      <c r="B197" s="321">
        <v>516</v>
      </c>
      <c r="C197" s="624">
        <f>SUM(C198:C203)</f>
        <v>489</v>
      </c>
      <c r="D197" s="355">
        <v>477</v>
      </c>
      <c r="E197" s="622">
        <f t="shared" si="16"/>
        <v>0.975460122699387</v>
      </c>
      <c r="F197" s="355">
        <f>SUM(F198:F203)</f>
        <v>511</v>
      </c>
      <c r="G197" s="635">
        <f t="shared" si="15"/>
        <v>-0.0665362035225049</v>
      </c>
      <c r="H197" s="624">
        <f>SUM(H198:H203)</f>
        <v>12</v>
      </c>
      <c r="GP197" s="606">
        <f>SUM(A197:GO197)</f>
        <v>2005.90892391918</v>
      </c>
    </row>
    <row r="198" s="520" customFormat="1" ht="18" customHeight="1" spans="1:222">
      <c r="A198" s="382" t="s">
        <v>47</v>
      </c>
      <c r="B198" s="320">
        <v>259</v>
      </c>
      <c r="C198" s="625">
        <v>182</v>
      </c>
      <c r="D198" s="257">
        <v>182</v>
      </c>
      <c r="E198" s="636">
        <f t="shared" si="16"/>
        <v>1</v>
      </c>
      <c r="F198" s="257">
        <v>176</v>
      </c>
      <c r="G198" s="637">
        <f t="shared" si="15"/>
        <v>0.0340909090909092</v>
      </c>
      <c r="H198" s="612"/>
      <c r="I198" s="606"/>
      <c r="J198" s="613"/>
      <c r="K198" s="613"/>
      <c r="GI198" s="613"/>
      <c r="GJ198" s="613"/>
      <c r="GK198" s="613"/>
      <c r="GL198" s="613"/>
      <c r="GM198" s="613"/>
      <c r="GN198" s="613"/>
      <c r="GO198" s="613"/>
      <c r="GP198" s="613"/>
      <c r="GQ198" s="613"/>
      <c r="GR198" s="613"/>
      <c r="GS198" s="613"/>
      <c r="GT198" s="613"/>
      <c r="GU198" s="613"/>
      <c r="GV198" s="613"/>
      <c r="GW198" s="613"/>
      <c r="GX198" s="613"/>
      <c r="GY198" s="613"/>
      <c r="GZ198" s="613"/>
      <c r="HA198" s="613"/>
      <c r="HB198" s="613"/>
      <c r="HC198" s="613"/>
      <c r="HD198" s="613"/>
      <c r="HE198" s="613"/>
      <c r="HF198" s="613"/>
      <c r="HG198" s="613"/>
      <c r="HH198" s="613"/>
      <c r="HI198" s="613"/>
      <c r="HJ198" s="613"/>
      <c r="HK198" s="613"/>
      <c r="HL198" s="613"/>
      <c r="HM198" s="613"/>
      <c r="HN198" s="613"/>
    </row>
    <row r="199" s="606" customFormat="1" ht="18" customHeight="1" spans="1:8">
      <c r="A199" s="382" t="s">
        <v>48</v>
      </c>
      <c r="B199" s="320"/>
      <c r="C199" s="625">
        <v>0</v>
      </c>
      <c r="D199" s="257">
        <v>0</v>
      </c>
      <c r="E199" s="636"/>
      <c r="F199" s="257">
        <v>24</v>
      </c>
      <c r="G199" s="637"/>
      <c r="H199" s="638"/>
    </row>
    <row r="200" s="520" customFormat="1" ht="18" customHeight="1" spans="1:222">
      <c r="A200" s="382" t="s">
        <v>49</v>
      </c>
      <c r="B200" s="320"/>
      <c r="C200" s="625">
        <v>0</v>
      </c>
      <c r="D200" s="257">
        <v>0</v>
      </c>
      <c r="E200" s="636"/>
      <c r="F200" s="257"/>
      <c r="G200" s="637"/>
      <c r="H200" s="612"/>
      <c r="I200" s="606"/>
      <c r="J200" s="613"/>
      <c r="K200" s="613"/>
      <c r="GI200" s="613"/>
      <c r="GJ200" s="613"/>
      <c r="GK200" s="613"/>
      <c r="GL200" s="613"/>
      <c r="GM200" s="613"/>
      <c r="GN200" s="613"/>
      <c r="GO200" s="613"/>
      <c r="GP200" s="613"/>
      <c r="GQ200" s="613"/>
      <c r="GR200" s="613"/>
      <c r="GS200" s="613"/>
      <c r="GT200" s="613"/>
      <c r="GU200" s="613"/>
      <c r="GV200" s="613"/>
      <c r="GW200" s="613"/>
      <c r="GX200" s="613"/>
      <c r="GY200" s="613"/>
      <c r="GZ200" s="613"/>
      <c r="HA200" s="613"/>
      <c r="HB200" s="613"/>
      <c r="HC200" s="613"/>
      <c r="HD200" s="613"/>
      <c r="HE200" s="613"/>
      <c r="HF200" s="613"/>
      <c r="HG200" s="613"/>
      <c r="HH200" s="613"/>
      <c r="HI200" s="613"/>
      <c r="HJ200" s="613"/>
      <c r="HK200" s="613"/>
      <c r="HL200" s="613"/>
      <c r="HM200" s="613"/>
      <c r="HN200" s="613"/>
    </row>
    <row r="201" s="520" customFormat="1" ht="18" customHeight="1" spans="1:222">
      <c r="A201" s="382" t="s">
        <v>159</v>
      </c>
      <c r="B201" s="320"/>
      <c r="C201" s="625">
        <v>0</v>
      </c>
      <c r="D201" s="257">
        <v>0</v>
      </c>
      <c r="E201" s="636"/>
      <c r="F201" s="257"/>
      <c r="G201" s="637"/>
      <c r="H201" s="612"/>
      <c r="I201" s="606"/>
      <c r="J201" s="613"/>
      <c r="K201" s="613"/>
      <c r="GI201" s="613"/>
      <c r="GJ201" s="613"/>
      <c r="GK201" s="613"/>
      <c r="GL201" s="613"/>
      <c r="GM201" s="613"/>
      <c r="GN201" s="613"/>
      <c r="GO201" s="613"/>
      <c r="GP201" s="613"/>
      <c r="GQ201" s="613"/>
      <c r="GR201" s="613"/>
      <c r="GS201" s="613"/>
      <c r="GT201" s="613"/>
      <c r="GU201" s="613"/>
      <c r="GV201" s="613"/>
      <c r="GW201" s="613"/>
      <c r="GX201" s="613"/>
      <c r="GY201" s="613"/>
      <c r="GZ201" s="613"/>
      <c r="HA201" s="613"/>
      <c r="HB201" s="613"/>
      <c r="HC201" s="613"/>
      <c r="HD201" s="613"/>
      <c r="HE201" s="613"/>
      <c r="HF201" s="613"/>
      <c r="HG201" s="613"/>
      <c r="HH201" s="613"/>
      <c r="HI201" s="613"/>
      <c r="HJ201" s="613"/>
      <c r="HK201" s="613"/>
      <c r="HL201" s="613"/>
      <c r="HM201" s="613"/>
      <c r="HN201" s="613"/>
    </row>
    <row r="202" s="520" customFormat="1" ht="18" customHeight="1" spans="1:222">
      <c r="A202" s="382" t="s">
        <v>56</v>
      </c>
      <c r="B202" s="320">
        <v>257</v>
      </c>
      <c r="C202" s="625">
        <v>233</v>
      </c>
      <c r="D202" s="257">
        <v>233</v>
      </c>
      <c r="E202" s="636">
        <f t="shared" ref="E202:E206" si="17">D202/C202</f>
        <v>1</v>
      </c>
      <c r="F202" s="257">
        <v>171</v>
      </c>
      <c r="G202" s="637">
        <f>D202/F202-1</f>
        <v>0.362573099415205</v>
      </c>
      <c r="H202" s="612"/>
      <c r="I202" s="606"/>
      <c r="J202" s="613"/>
      <c r="K202" s="613"/>
      <c r="GI202" s="613"/>
      <c r="GJ202" s="613"/>
      <c r="GK202" s="613"/>
      <c r="GL202" s="613"/>
      <c r="GM202" s="613"/>
      <c r="GN202" s="613"/>
      <c r="GO202" s="613"/>
      <c r="GP202" s="613"/>
      <c r="GQ202" s="613"/>
      <c r="GR202" s="613"/>
      <c r="GS202" s="613"/>
      <c r="GT202" s="613"/>
      <c r="GU202" s="613"/>
      <c r="GV202" s="613"/>
      <c r="GW202" s="613"/>
      <c r="GX202" s="613"/>
      <c r="GY202" s="613"/>
      <c r="GZ202" s="613"/>
      <c r="HA202" s="613"/>
      <c r="HB202" s="613"/>
      <c r="HC202" s="613"/>
      <c r="HD202" s="613"/>
      <c r="HE202" s="613"/>
      <c r="HF202" s="613"/>
      <c r="HG202" s="613"/>
      <c r="HH202" s="613"/>
      <c r="HI202" s="613"/>
      <c r="HJ202" s="613"/>
      <c r="HK202" s="613"/>
      <c r="HL202" s="613"/>
      <c r="HM202" s="613"/>
      <c r="HN202" s="613"/>
    </row>
    <row r="203" s="606" customFormat="1" ht="18" customHeight="1" spans="1:8">
      <c r="A203" s="382" t="s">
        <v>160</v>
      </c>
      <c r="B203" s="321"/>
      <c r="C203" s="625">
        <v>74</v>
      </c>
      <c r="D203" s="257">
        <v>62</v>
      </c>
      <c r="E203" s="636">
        <f t="shared" si="17"/>
        <v>0.837837837837838</v>
      </c>
      <c r="F203" s="257">
        <v>140</v>
      </c>
      <c r="G203" s="637">
        <f>D203/F203-1</f>
        <v>-0.557142857142857</v>
      </c>
      <c r="H203" s="638">
        <v>12</v>
      </c>
    </row>
    <row r="204" s="606" customFormat="1" ht="18" customHeight="1" spans="1:8">
      <c r="A204" s="383" t="s">
        <v>161</v>
      </c>
      <c r="B204" s="321">
        <v>172</v>
      </c>
      <c r="C204" s="624">
        <f>SUM(C205:C211)</f>
        <v>185</v>
      </c>
      <c r="D204" s="355">
        <v>185</v>
      </c>
      <c r="E204" s="622">
        <f t="shared" si="17"/>
        <v>1</v>
      </c>
      <c r="F204" s="355">
        <f>SUM(F205:F211)</f>
        <v>183</v>
      </c>
      <c r="G204" s="635">
        <f>D204/F204-1</f>
        <v>0.0109289617486339</v>
      </c>
      <c r="H204" s="624">
        <f>SUM(H205:H211)</f>
        <v>0</v>
      </c>
    </row>
    <row r="205" s="606" customFormat="1" ht="18" customHeight="1" spans="1:8">
      <c r="A205" s="382" t="s">
        <v>47</v>
      </c>
      <c r="B205" s="320">
        <v>120</v>
      </c>
      <c r="C205" s="625">
        <v>125</v>
      </c>
      <c r="D205" s="257">
        <v>125</v>
      </c>
      <c r="E205" s="636">
        <f t="shared" si="17"/>
        <v>1</v>
      </c>
      <c r="F205" s="257">
        <v>106</v>
      </c>
      <c r="G205" s="637">
        <f>D205/F205-1</f>
        <v>0.179245283018868</v>
      </c>
      <c r="H205" s="638"/>
    </row>
    <row r="206" s="520" customFormat="1" ht="18" customHeight="1" spans="1:222">
      <c r="A206" s="382" t="s">
        <v>48</v>
      </c>
      <c r="B206" s="320">
        <v>4</v>
      </c>
      <c r="C206" s="625">
        <v>4</v>
      </c>
      <c r="D206" s="257">
        <v>4</v>
      </c>
      <c r="E206" s="636">
        <f t="shared" si="17"/>
        <v>1</v>
      </c>
      <c r="F206" s="257">
        <v>18</v>
      </c>
      <c r="G206" s="637">
        <f>D206/F206-1</f>
        <v>-0.777777777777778</v>
      </c>
      <c r="H206" s="612"/>
      <c r="I206" s="606"/>
      <c r="J206" s="613"/>
      <c r="K206" s="613"/>
      <c r="GI206" s="613"/>
      <c r="GJ206" s="613"/>
      <c r="GK206" s="613"/>
      <c r="GL206" s="613"/>
      <c r="GM206" s="613"/>
      <c r="GN206" s="613"/>
      <c r="GO206" s="613"/>
      <c r="GP206" s="613"/>
      <c r="GQ206" s="613"/>
      <c r="GR206" s="613"/>
      <c r="GS206" s="613"/>
      <c r="GT206" s="613"/>
      <c r="GU206" s="613"/>
      <c r="GV206" s="613"/>
      <c r="GW206" s="613"/>
      <c r="GX206" s="613"/>
      <c r="GY206" s="613"/>
      <c r="GZ206" s="613"/>
      <c r="HA206" s="613"/>
      <c r="HB206" s="613"/>
      <c r="HC206" s="613"/>
      <c r="HD206" s="613"/>
      <c r="HE206" s="613"/>
      <c r="HF206" s="613"/>
      <c r="HG206" s="613"/>
      <c r="HH206" s="613"/>
      <c r="HI206" s="613"/>
      <c r="HJ206" s="613"/>
      <c r="HK206" s="613"/>
      <c r="HL206" s="613"/>
      <c r="HM206" s="613"/>
      <c r="HN206" s="613"/>
    </row>
    <row r="207" s="520" customFormat="1" ht="18" customHeight="1" spans="1:222">
      <c r="A207" s="382" t="s">
        <v>49</v>
      </c>
      <c r="B207" s="320"/>
      <c r="C207" s="625">
        <v>0</v>
      </c>
      <c r="D207" s="257">
        <v>0</v>
      </c>
      <c r="E207" s="636"/>
      <c r="F207" s="257"/>
      <c r="G207" s="637"/>
      <c r="H207" s="612"/>
      <c r="I207" s="606"/>
      <c r="J207" s="613"/>
      <c r="K207" s="613"/>
      <c r="GI207" s="613"/>
      <c r="GJ207" s="613"/>
      <c r="GK207" s="613"/>
      <c r="GL207" s="613"/>
      <c r="GM207" s="613"/>
      <c r="GN207" s="613"/>
      <c r="GO207" s="613"/>
      <c r="GP207" s="613"/>
      <c r="GQ207" s="613"/>
      <c r="GR207" s="613"/>
      <c r="GS207" s="613"/>
      <c r="GT207" s="613"/>
      <c r="GU207" s="613"/>
      <c r="GV207" s="613"/>
      <c r="GW207" s="613"/>
      <c r="GX207" s="613"/>
      <c r="GY207" s="613"/>
      <c r="GZ207" s="613"/>
      <c r="HA207" s="613"/>
      <c r="HB207" s="613"/>
      <c r="HC207" s="613"/>
      <c r="HD207" s="613"/>
      <c r="HE207" s="613"/>
      <c r="HF207" s="613"/>
      <c r="HG207" s="613"/>
      <c r="HH207" s="613"/>
      <c r="HI207" s="613"/>
      <c r="HJ207" s="613"/>
      <c r="HK207" s="613"/>
      <c r="HL207" s="613"/>
      <c r="HM207" s="613"/>
      <c r="HN207" s="613"/>
    </row>
    <row r="208" s="520" customFormat="1" ht="18" customHeight="1" spans="1:222">
      <c r="A208" s="382" t="s">
        <v>162</v>
      </c>
      <c r="B208" s="320"/>
      <c r="C208" s="625">
        <v>0</v>
      </c>
      <c r="D208" s="257">
        <v>0</v>
      </c>
      <c r="E208" s="636"/>
      <c r="F208" s="257">
        <v>20</v>
      </c>
      <c r="G208" s="637"/>
      <c r="H208" s="612"/>
      <c r="I208" s="606"/>
      <c r="J208" s="613"/>
      <c r="K208" s="613"/>
      <c r="GI208" s="613"/>
      <c r="GJ208" s="613"/>
      <c r="GK208" s="613"/>
      <c r="GL208" s="613"/>
      <c r="GM208" s="613"/>
      <c r="GN208" s="613"/>
      <c r="GO208" s="613"/>
      <c r="GP208" s="613"/>
      <c r="GQ208" s="613"/>
      <c r="GR208" s="613"/>
      <c r="GS208" s="613"/>
      <c r="GT208" s="613"/>
      <c r="GU208" s="613"/>
      <c r="GV208" s="613"/>
      <c r="GW208" s="613"/>
      <c r="GX208" s="613"/>
      <c r="GY208" s="613"/>
      <c r="GZ208" s="613"/>
      <c r="HA208" s="613"/>
      <c r="HB208" s="613"/>
      <c r="HC208" s="613"/>
      <c r="HD208" s="613"/>
      <c r="HE208" s="613"/>
      <c r="HF208" s="613"/>
      <c r="HG208" s="613"/>
      <c r="HH208" s="613"/>
      <c r="HI208" s="613"/>
      <c r="HJ208" s="613"/>
      <c r="HK208" s="613"/>
      <c r="HL208" s="613"/>
      <c r="HM208" s="613"/>
      <c r="HN208" s="613"/>
    </row>
    <row r="209" s="520" customFormat="1" ht="18" customHeight="1" spans="1:222">
      <c r="A209" s="382" t="s">
        <v>163</v>
      </c>
      <c r="B209" s="320"/>
      <c r="C209" s="625">
        <v>0</v>
      </c>
      <c r="D209" s="257">
        <v>0</v>
      </c>
      <c r="E209" s="636"/>
      <c r="F209" s="257"/>
      <c r="G209" s="637"/>
      <c r="H209" s="612"/>
      <c r="I209" s="606"/>
      <c r="J209" s="613"/>
      <c r="K209" s="613"/>
      <c r="GI209" s="613"/>
      <c r="GJ209" s="613"/>
      <c r="GK209" s="613"/>
      <c r="GL209" s="613"/>
      <c r="GM209" s="613"/>
      <c r="GN209" s="613"/>
      <c r="GO209" s="613"/>
      <c r="GP209" s="613"/>
      <c r="GQ209" s="613"/>
      <c r="GR209" s="613"/>
      <c r="GS209" s="613"/>
      <c r="GT209" s="613"/>
      <c r="GU209" s="613"/>
      <c r="GV209" s="613"/>
      <c r="GW209" s="613"/>
      <c r="GX209" s="613"/>
      <c r="GY209" s="613"/>
      <c r="GZ209" s="613"/>
      <c r="HA209" s="613"/>
      <c r="HB209" s="613"/>
      <c r="HC209" s="613"/>
      <c r="HD209" s="613"/>
      <c r="HE209" s="613"/>
      <c r="HF209" s="613"/>
      <c r="HG209" s="613"/>
      <c r="HH209" s="613"/>
      <c r="HI209" s="613"/>
      <c r="HJ209" s="613"/>
      <c r="HK209" s="613"/>
      <c r="HL209" s="613"/>
      <c r="HM209" s="613"/>
      <c r="HN209" s="613"/>
    </row>
    <row r="210" s="606" customFormat="1" ht="18" customHeight="1" spans="1:8">
      <c r="A210" s="382" t="s">
        <v>56</v>
      </c>
      <c r="B210" s="320">
        <v>48</v>
      </c>
      <c r="C210" s="625">
        <v>56</v>
      </c>
      <c r="D210" s="257">
        <v>56</v>
      </c>
      <c r="E210" s="636">
        <f>D210/C210</f>
        <v>1</v>
      </c>
      <c r="F210" s="257">
        <v>39</v>
      </c>
      <c r="G210" s="637">
        <f>D210/F210-1</f>
        <v>0.435897435897436</v>
      </c>
      <c r="H210" s="638"/>
    </row>
    <row r="211" s="520" customFormat="1" ht="18" customHeight="1" spans="1:222">
      <c r="A211" s="382" t="s">
        <v>164</v>
      </c>
      <c r="B211" s="321"/>
      <c r="C211" s="625">
        <f>D211+H211</f>
        <v>0</v>
      </c>
      <c r="D211" s="257">
        <v>0</v>
      </c>
      <c r="E211" s="636"/>
      <c r="F211" s="257"/>
      <c r="G211" s="637"/>
      <c r="H211" s="612"/>
      <c r="I211" s="606"/>
      <c r="J211" s="613"/>
      <c r="K211" s="613"/>
      <c r="GI211" s="613"/>
      <c r="GJ211" s="613"/>
      <c r="GK211" s="613"/>
      <c r="GL211" s="613"/>
      <c r="GM211" s="613"/>
      <c r="GN211" s="613"/>
      <c r="GO211" s="613"/>
      <c r="GP211" s="613"/>
      <c r="GQ211" s="613"/>
      <c r="GR211" s="613"/>
      <c r="GS211" s="613"/>
      <c r="GT211" s="613"/>
      <c r="GU211" s="613"/>
      <c r="GV211" s="613"/>
      <c r="GW211" s="613"/>
      <c r="GX211" s="613"/>
      <c r="GY211" s="613"/>
      <c r="GZ211" s="613"/>
      <c r="HA211" s="613"/>
      <c r="HB211" s="613"/>
      <c r="HC211" s="613"/>
      <c r="HD211" s="613"/>
      <c r="HE211" s="613"/>
      <c r="HF211" s="613"/>
      <c r="HG211" s="613"/>
      <c r="HH211" s="613"/>
      <c r="HI211" s="613"/>
      <c r="HJ211" s="613"/>
      <c r="HK211" s="613"/>
      <c r="HL211" s="613"/>
      <c r="HM211" s="613"/>
      <c r="HN211" s="613"/>
    </row>
    <row r="212" s="606" customFormat="1" ht="18" customHeight="1" spans="1:8">
      <c r="A212" s="383" t="s">
        <v>165</v>
      </c>
      <c r="B212" s="321"/>
      <c r="C212" s="624">
        <f>SUM(C213:C217)</f>
        <v>0</v>
      </c>
      <c r="D212" s="355">
        <v>0</v>
      </c>
      <c r="E212" s="622"/>
      <c r="F212" s="355">
        <f>SUM(F213:F217)</f>
        <v>0</v>
      </c>
      <c r="G212" s="637"/>
      <c r="H212" s="624">
        <f>SUM(H213:H217)</f>
        <v>0</v>
      </c>
    </row>
    <row r="213" s="607" customFormat="1" ht="18" customHeight="1" spans="1:222">
      <c r="A213" s="382" t="s">
        <v>47</v>
      </c>
      <c r="B213" s="321"/>
      <c r="C213" s="625">
        <f>D213+H213</f>
        <v>0</v>
      </c>
      <c r="D213" s="257">
        <v>0</v>
      </c>
      <c r="E213" s="636"/>
      <c r="F213" s="257"/>
      <c r="G213" s="637"/>
      <c r="H213" s="612"/>
      <c r="I213" s="606"/>
      <c r="J213" s="613"/>
      <c r="K213" s="613"/>
      <c r="GI213" s="613"/>
      <c r="GJ213" s="613"/>
      <c r="GK213" s="613"/>
      <c r="GL213" s="613"/>
      <c r="GM213" s="613"/>
      <c r="GN213" s="613"/>
      <c r="GO213" s="613"/>
      <c r="GP213" s="613"/>
      <c r="GQ213" s="613"/>
      <c r="GR213" s="613"/>
      <c r="GS213" s="613"/>
      <c r="GT213" s="613"/>
      <c r="GU213" s="613"/>
      <c r="GV213" s="613"/>
      <c r="GW213" s="613"/>
      <c r="GX213" s="613"/>
      <c r="GY213" s="613"/>
      <c r="GZ213" s="613"/>
      <c r="HA213" s="613"/>
      <c r="HB213" s="613"/>
      <c r="HC213" s="613"/>
      <c r="HD213" s="613"/>
      <c r="HE213" s="613"/>
      <c r="HF213" s="613"/>
      <c r="HG213" s="613"/>
      <c r="HH213" s="613"/>
      <c r="HI213" s="613"/>
      <c r="HJ213" s="613"/>
      <c r="HK213" s="613"/>
      <c r="HL213" s="613"/>
      <c r="HM213" s="613"/>
      <c r="HN213" s="613"/>
    </row>
    <row r="214" s="520" customFormat="1" ht="18" customHeight="1" spans="1:222">
      <c r="A214" s="382" t="s">
        <v>48</v>
      </c>
      <c r="B214" s="321"/>
      <c r="C214" s="625">
        <f>D214+H214</f>
        <v>0</v>
      </c>
      <c r="D214" s="257">
        <v>0</v>
      </c>
      <c r="E214" s="636"/>
      <c r="F214" s="257"/>
      <c r="G214" s="637"/>
      <c r="H214" s="612"/>
      <c r="I214" s="606"/>
      <c r="J214" s="613"/>
      <c r="K214" s="613"/>
      <c r="GI214" s="613"/>
      <c r="GJ214" s="613"/>
      <c r="GK214" s="613"/>
      <c r="GL214" s="613"/>
      <c r="GM214" s="613"/>
      <c r="GN214" s="613"/>
      <c r="GO214" s="613"/>
      <c r="GP214" s="613"/>
      <c r="GQ214" s="613"/>
      <c r="GR214" s="613"/>
      <c r="GS214" s="613"/>
      <c r="GT214" s="613"/>
      <c r="GU214" s="613"/>
      <c r="GV214" s="613"/>
      <c r="GW214" s="613"/>
      <c r="GX214" s="613"/>
      <c r="GY214" s="613"/>
      <c r="GZ214" s="613"/>
      <c r="HA214" s="613"/>
      <c r="HB214" s="613"/>
      <c r="HC214" s="613"/>
      <c r="HD214" s="613"/>
      <c r="HE214" s="613"/>
      <c r="HF214" s="613"/>
      <c r="HG214" s="613"/>
      <c r="HH214" s="613"/>
      <c r="HI214" s="613"/>
      <c r="HJ214" s="613"/>
      <c r="HK214" s="613"/>
      <c r="HL214" s="613"/>
      <c r="HM214" s="613"/>
      <c r="HN214" s="613"/>
    </row>
    <row r="215" s="520" customFormat="1" ht="18" customHeight="1" spans="1:222">
      <c r="A215" s="382" t="s">
        <v>49</v>
      </c>
      <c r="B215" s="321"/>
      <c r="C215" s="625">
        <f>D215+H215</f>
        <v>0</v>
      </c>
      <c r="D215" s="257">
        <v>0</v>
      </c>
      <c r="E215" s="636"/>
      <c r="F215" s="257"/>
      <c r="G215" s="637"/>
      <c r="H215" s="612"/>
      <c r="I215" s="606"/>
      <c r="J215" s="613"/>
      <c r="K215" s="613"/>
      <c r="GI215" s="613"/>
      <c r="GJ215" s="613"/>
      <c r="GK215" s="613"/>
      <c r="GL215" s="613"/>
      <c r="GM215" s="613"/>
      <c r="GN215" s="613"/>
      <c r="GO215" s="613"/>
      <c r="GP215" s="613"/>
      <c r="GQ215" s="613"/>
      <c r="GR215" s="613"/>
      <c r="GS215" s="613"/>
      <c r="GT215" s="613"/>
      <c r="GU215" s="613"/>
      <c r="GV215" s="613"/>
      <c r="GW215" s="613"/>
      <c r="GX215" s="613"/>
      <c r="GY215" s="613"/>
      <c r="GZ215" s="613"/>
      <c r="HA215" s="613"/>
      <c r="HB215" s="613"/>
      <c r="HC215" s="613"/>
      <c r="HD215" s="613"/>
      <c r="HE215" s="613"/>
      <c r="HF215" s="613"/>
      <c r="HG215" s="613"/>
      <c r="HH215" s="613"/>
      <c r="HI215" s="613"/>
      <c r="HJ215" s="613"/>
      <c r="HK215" s="613"/>
      <c r="HL215" s="613"/>
      <c r="HM215" s="613"/>
      <c r="HN215" s="613"/>
    </row>
    <row r="216" s="520" customFormat="1" ht="18" customHeight="1" spans="1:222">
      <c r="A216" s="382" t="s">
        <v>56</v>
      </c>
      <c r="B216" s="321"/>
      <c r="C216" s="625">
        <f>D216+H216</f>
        <v>0</v>
      </c>
      <c r="D216" s="257">
        <v>0</v>
      </c>
      <c r="E216" s="636"/>
      <c r="F216" s="257"/>
      <c r="G216" s="637"/>
      <c r="H216" s="612"/>
      <c r="I216" s="606"/>
      <c r="J216" s="613"/>
      <c r="K216" s="613"/>
      <c r="GI216" s="613"/>
      <c r="GJ216" s="613"/>
      <c r="GK216" s="613"/>
      <c r="GL216" s="613"/>
      <c r="GM216" s="613"/>
      <c r="GN216" s="613"/>
      <c r="GO216" s="613"/>
      <c r="GP216" s="613"/>
      <c r="GQ216" s="613"/>
      <c r="GR216" s="613"/>
      <c r="GS216" s="613"/>
      <c r="GT216" s="613"/>
      <c r="GU216" s="613"/>
      <c r="GV216" s="613"/>
      <c r="GW216" s="613"/>
      <c r="GX216" s="613"/>
      <c r="GY216" s="613"/>
      <c r="GZ216" s="613"/>
      <c r="HA216" s="613"/>
      <c r="HB216" s="613"/>
      <c r="HC216" s="613"/>
      <c r="HD216" s="613"/>
      <c r="HE216" s="613"/>
      <c r="HF216" s="613"/>
      <c r="HG216" s="613"/>
      <c r="HH216" s="613"/>
      <c r="HI216" s="613"/>
      <c r="HJ216" s="613"/>
      <c r="HK216" s="613"/>
      <c r="HL216" s="613"/>
      <c r="HM216" s="613"/>
      <c r="HN216" s="613"/>
    </row>
    <row r="217" s="520" customFormat="1" ht="18" customHeight="1" spans="1:222">
      <c r="A217" s="382" t="s">
        <v>166</v>
      </c>
      <c r="B217" s="321"/>
      <c r="C217" s="625">
        <f>D217+H217</f>
        <v>0</v>
      </c>
      <c r="D217" s="257">
        <v>0</v>
      </c>
      <c r="E217" s="636"/>
      <c r="F217" s="257"/>
      <c r="G217" s="637"/>
      <c r="H217" s="612"/>
      <c r="I217" s="606"/>
      <c r="J217" s="613"/>
      <c r="K217" s="613"/>
      <c r="GI217" s="613"/>
      <c r="GJ217" s="613"/>
      <c r="GK217" s="613"/>
      <c r="GL217" s="613"/>
      <c r="GM217" s="613"/>
      <c r="GN217" s="613"/>
      <c r="GO217" s="613"/>
      <c r="GP217" s="613"/>
      <c r="GQ217" s="613"/>
      <c r="GR217" s="613"/>
      <c r="GS217" s="613"/>
      <c r="GT217" s="613"/>
      <c r="GU217" s="613"/>
      <c r="GV217" s="613"/>
      <c r="GW217" s="613"/>
      <c r="GX217" s="613"/>
      <c r="GY217" s="613"/>
      <c r="GZ217" s="613"/>
      <c r="HA217" s="613"/>
      <c r="HB217" s="613"/>
      <c r="HC217" s="613"/>
      <c r="HD217" s="613"/>
      <c r="HE217" s="613"/>
      <c r="HF217" s="613"/>
      <c r="HG217" s="613"/>
      <c r="HH217" s="613"/>
      <c r="HI217" s="613"/>
      <c r="HJ217" s="613"/>
      <c r="HK217" s="613"/>
      <c r="HL217" s="613"/>
      <c r="HM217" s="613"/>
      <c r="HN217" s="613"/>
    </row>
    <row r="218" s="606" customFormat="1" ht="18" customHeight="1" spans="1:198">
      <c r="A218" s="383" t="s">
        <v>167</v>
      </c>
      <c r="B218" s="321">
        <v>418</v>
      </c>
      <c r="C218" s="624">
        <f>SUM(C219:C223)</f>
        <v>524</v>
      </c>
      <c r="D218" s="355">
        <v>524</v>
      </c>
      <c r="E218" s="622">
        <f t="shared" ref="E218:E220" si="18">D218/C218</f>
        <v>1</v>
      </c>
      <c r="F218" s="355">
        <f>SUM(F219:F223)</f>
        <v>420</v>
      </c>
      <c r="G218" s="635">
        <f>D218/F218-1</f>
        <v>0.247619047619048</v>
      </c>
      <c r="H218" s="624">
        <f>SUM(H219:H223)</f>
        <v>0</v>
      </c>
      <c r="GP218" s="606">
        <f>SUM(A218:GO218)</f>
        <v>1887.24761904762</v>
      </c>
    </row>
    <row r="219" s="606" customFormat="1" ht="18" customHeight="1" spans="1:8">
      <c r="A219" s="382" t="s">
        <v>47</v>
      </c>
      <c r="B219" s="320">
        <v>260</v>
      </c>
      <c r="C219" s="625">
        <v>308</v>
      </c>
      <c r="D219" s="257">
        <v>308</v>
      </c>
      <c r="E219" s="636">
        <f t="shared" si="18"/>
        <v>1</v>
      </c>
      <c r="F219" s="257">
        <v>217</v>
      </c>
      <c r="G219" s="637">
        <f>D219/F219-1</f>
        <v>0.419354838709677</v>
      </c>
      <c r="H219" s="638"/>
    </row>
    <row r="220" s="520" customFormat="1" ht="18" customHeight="1" spans="1:222">
      <c r="A220" s="382" t="s">
        <v>48</v>
      </c>
      <c r="B220" s="320"/>
      <c r="C220" s="625">
        <v>0</v>
      </c>
      <c r="D220" s="257">
        <v>0</v>
      </c>
      <c r="E220" s="636"/>
      <c r="F220" s="257">
        <v>62</v>
      </c>
      <c r="G220" s="637"/>
      <c r="H220" s="612"/>
      <c r="I220" s="606"/>
      <c r="J220" s="613"/>
      <c r="K220" s="613"/>
      <c r="GI220" s="613"/>
      <c r="GJ220" s="613"/>
      <c r="GK220" s="613"/>
      <c r="GL220" s="613"/>
      <c r="GM220" s="613"/>
      <c r="GN220" s="613"/>
      <c r="GO220" s="613"/>
      <c r="GP220" s="613"/>
      <c r="GQ220" s="613"/>
      <c r="GR220" s="613"/>
      <c r="GS220" s="613"/>
      <c r="GT220" s="613"/>
      <c r="GU220" s="613"/>
      <c r="GV220" s="613"/>
      <c r="GW220" s="613"/>
      <c r="GX220" s="613"/>
      <c r="GY220" s="613"/>
      <c r="GZ220" s="613"/>
      <c r="HA220" s="613"/>
      <c r="HB220" s="613"/>
      <c r="HC220" s="613"/>
      <c r="HD220" s="613"/>
      <c r="HE220" s="613"/>
      <c r="HF220" s="613"/>
      <c r="HG220" s="613"/>
      <c r="HH220" s="613"/>
      <c r="HI220" s="613"/>
      <c r="HJ220" s="613"/>
      <c r="HK220" s="613"/>
      <c r="HL220" s="613"/>
      <c r="HM220" s="613"/>
      <c r="HN220" s="613"/>
    </row>
    <row r="221" s="520" customFormat="1" ht="18" customHeight="1" spans="1:222">
      <c r="A221" s="382" t="s">
        <v>49</v>
      </c>
      <c r="B221" s="320"/>
      <c r="C221" s="625">
        <v>0</v>
      </c>
      <c r="D221" s="257">
        <v>0</v>
      </c>
      <c r="E221" s="636"/>
      <c r="F221" s="257"/>
      <c r="G221" s="637"/>
      <c r="H221" s="612"/>
      <c r="I221" s="606"/>
      <c r="J221" s="613"/>
      <c r="K221" s="613"/>
      <c r="GI221" s="613"/>
      <c r="GJ221" s="613"/>
      <c r="GK221" s="613"/>
      <c r="GL221" s="613"/>
      <c r="GM221" s="613"/>
      <c r="GN221" s="613"/>
      <c r="GO221" s="613"/>
      <c r="GP221" s="613"/>
      <c r="GQ221" s="613"/>
      <c r="GR221" s="613"/>
      <c r="GS221" s="613"/>
      <c r="GT221" s="613"/>
      <c r="GU221" s="613"/>
      <c r="GV221" s="613"/>
      <c r="GW221" s="613"/>
      <c r="GX221" s="613"/>
      <c r="GY221" s="613"/>
      <c r="GZ221" s="613"/>
      <c r="HA221" s="613"/>
      <c r="HB221" s="613"/>
      <c r="HC221" s="613"/>
      <c r="HD221" s="613"/>
      <c r="HE221" s="613"/>
      <c r="HF221" s="613"/>
      <c r="HG221" s="613"/>
      <c r="HH221" s="613"/>
      <c r="HI221" s="613"/>
      <c r="HJ221" s="613"/>
      <c r="HK221" s="613"/>
      <c r="HL221" s="613"/>
      <c r="HM221" s="613"/>
      <c r="HN221" s="613"/>
    </row>
    <row r="222" s="520" customFormat="1" ht="18" customHeight="1" spans="1:222">
      <c r="A222" s="382" t="s">
        <v>56</v>
      </c>
      <c r="B222" s="320">
        <v>158</v>
      </c>
      <c r="C222" s="625">
        <v>216</v>
      </c>
      <c r="D222" s="257">
        <v>216</v>
      </c>
      <c r="E222" s="636">
        <f>D222/C222</f>
        <v>1</v>
      </c>
      <c r="F222" s="257">
        <v>141</v>
      </c>
      <c r="G222" s="637">
        <f>D222/F222-1</f>
        <v>0.531914893617021</v>
      </c>
      <c r="H222" s="612"/>
      <c r="I222" s="606"/>
      <c r="J222" s="613"/>
      <c r="K222" s="613"/>
      <c r="GI222" s="613"/>
      <c r="GJ222" s="613"/>
      <c r="GK222" s="613"/>
      <c r="GL222" s="613"/>
      <c r="GM222" s="613"/>
      <c r="GN222" s="613"/>
      <c r="GO222" s="613"/>
      <c r="GP222" s="613"/>
      <c r="GQ222" s="613"/>
      <c r="GR222" s="613"/>
      <c r="GS222" s="613"/>
      <c r="GT222" s="613"/>
      <c r="GU222" s="613"/>
      <c r="GV222" s="613"/>
      <c r="GW222" s="613"/>
      <c r="GX222" s="613"/>
      <c r="GY222" s="613"/>
      <c r="GZ222" s="613"/>
      <c r="HA222" s="613"/>
      <c r="HB222" s="613"/>
      <c r="HC222" s="613"/>
      <c r="HD222" s="613"/>
      <c r="HE222" s="613"/>
      <c r="HF222" s="613"/>
      <c r="HG222" s="613"/>
      <c r="HH222" s="613"/>
      <c r="HI222" s="613"/>
      <c r="HJ222" s="613"/>
      <c r="HK222" s="613"/>
      <c r="HL222" s="613"/>
      <c r="HM222" s="613"/>
      <c r="HN222" s="613"/>
    </row>
    <row r="223" s="520" customFormat="1" ht="18" customHeight="1" spans="1:222">
      <c r="A223" s="382" t="s">
        <v>168</v>
      </c>
      <c r="B223" s="321"/>
      <c r="C223" s="625">
        <f>D223+H223</f>
        <v>0</v>
      </c>
      <c r="D223" s="257">
        <v>0</v>
      </c>
      <c r="E223" s="636"/>
      <c r="F223" s="257">
        <v>0</v>
      </c>
      <c r="G223" s="637"/>
      <c r="H223" s="612"/>
      <c r="I223" s="606"/>
      <c r="J223" s="613"/>
      <c r="K223" s="613"/>
      <c r="GI223" s="613"/>
      <c r="GJ223" s="613"/>
      <c r="GK223" s="613"/>
      <c r="GL223" s="613"/>
      <c r="GM223" s="613"/>
      <c r="GN223" s="613"/>
      <c r="GO223" s="613"/>
      <c r="GP223" s="613"/>
      <c r="GQ223" s="613"/>
      <c r="GR223" s="613"/>
      <c r="GS223" s="613"/>
      <c r="GT223" s="613"/>
      <c r="GU223" s="613"/>
      <c r="GV223" s="613"/>
      <c r="GW223" s="613"/>
      <c r="GX223" s="613"/>
      <c r="GY223" s="613"/>
      <c r="GZ223" s="613"/>
      <c r="HA223" s="613"/>
      <c r="HB223" s="613"/>
      <c r="HC223" s="613"/>
      <c r="HD223" s="613"/>
      <c r="HE223" s="613"/>
      <c r="HF223" s="613"/>
      <c r="HG223" s="613"/>
      <c r="HH223" s="613"/>
      <c r="HI223" s="613"/>
      <c r="HJ223" s="613"/>
      <c r="HK223" s="613"/>
      <c r="HL223" s="613"/>
      <c r="HM223" s="613"/>
      <c r="HN223" s="613"/>
    </row>
    <row r="224" s="606" customFormat="1" ht="18" customHeight="1" spans="1:8">
      <c r="A224" s="383" t="s">
        <v>169</v>
      </c>
      <c r="B224" s="321"/>
      <c r="C224" s="624">
        <f>SUM(C225:C230)</f>
        <v>0</v>
      </c>
      <c r="D224" s="355">
        <v>0</v>
      </c>
      <c r="E224" s="622"/>
      <c r="F224" s="355">
        <f>SUM(F225:F230)</f>
        <v>0</v>
      </c>
      <c r="G224" s="637"/>
      <c r="H224" s="624"/>
    </row>
    <row r="225" s="606" customFormat="1" ht="18" customHeight="1" spans="1:8">
      <c r="A225" s="382" t="s">
        <v>47</v>
      </c>
      <c r="B225" s="321"/>
      <c r="C225" s="625">
        <f t="shared" ref="C225:C230" si="19">D225+H225</f>
        <v>0</v>
      </c>
      <c r="D225" s="257">
        <v>0</v>
      </c>
      <c r="E225" s="636"/>
      <c r="F225" s="257"/>
      <c r="G225" s="637"/>
      <c r="H225" s="638"/>
    </row>
    <row r="226" s="520" customFormat="1" ht="18" customHeight="1" spans="1:222">
      <c r="A226" s="382" t="s">
        <v>48</v>
      </c>
      <c r="B226" s="321"/>
      <c r="C226" s="625">
        <f t="shared" si="19"/>
        <v>0</v>
      </c>
      <c r="D226" s="257">
        <v>0</v>
      </c>
      <c r="E226" s="636"/>
      <c r="F226" s="257"/>
      <c r="G226" s="637"/>
      <c r="H226" s="612"/>
      <c r="I226" s="606"/>
      <c r="J226" s="613"/>
      <c r="K226" s="613"/>
      <c r="GI226" s="613"/>
      <c r="GJ226" s="613"/>
      <c r="GK226" s="613"/>
      <c r="GL226" s="613"/>
      <c r="GM226" s="613"/>
      <c r="GN226" s="613"/>
      <c r="GO226" s="613"/>
      <c r="GP226" s="613"/>
      <c r="GQ226" s="613"/>
      <c r="GR226" s="613"/>
      <c r="GS226" s="613"/>
      <c r="GT226" s="613"/>
      <c r="GU226" s="613"/>
      <c r="GV226" s="613"/>
      <c r="GW226" s="613"/>
      <c r="GX226" s="613"/>
      <c r="GY226" s="613"/>
      <c r="GZ226" s="613"/>
      <c r="HA226" s="613"/>
      <c r="HB226" s="613"/>
      <c r="HC226" s="613"/>
      <c r="HD226" s="613"/>
      <c r="HE226" s="613"/>
      <c r="HF226" s="613"/>
      <c r="HG226" s="613"/>
      <c r="HH226" s="613"/>
      <c r="HI226" s="613"/>
      <c r="HJ226" s="613"/>
      <c r="HK226" s="613"/>
      <c r="HL226" s="613"/>
      <c r="HM226" s="613"/>
      <c r="HN226" s="613"/>
    </row>
    <row r="227" s="520" customFormat="1" ht="18" customHeight="1" spans="1:222">
      <c r="A227" s="382" t="s">
        <v>49</v>
      </c>
      <c r="B227" s="321"/>
      <c r="C227" s="625">
        <f t="shared" si="19"/>
        <v>0</v>
      </c>
      <c r="D227" s="257">
        <v>0</v>
      </c>
      <c r="E227" s="636"/>
      <c r="F227" s="257"/>
      <c r="G227" s="637"/>
      <c r="H227" s="612"/>
      <c r="I227" s="606"/>
      <c r="J227" s="613"/>
      <c r="K227" s="613"/>
      <c r="GI227" s="613"/>
      <c r="GJ227" s="613"/>
      <c r="GK227" s="613"/>
      <c r="GL227" s="613"/>
      <c r="GM227" s="613"/>
      <c r="GN227" s="613"/>
      <c r="GO227" s="613"/>
      <c r="GP227" s="613"/>
      <c r="GQ227" s="613"/>
      <c r="GR227" s="613"/>
      <c r="GS227" s="613"/>
      <c r="GT227" s="613"/>
      <c r="GU227" s="613"/>
      <c r="GV227" s="613"/>
      <c r="GW227" s="613"/>
      <c r="GX227" s="613"/>
      <c r="GY227" s="613"/>
      <c r="GZ227" s="613"/>
      <c r="HA227" s="613"/>
      <c r="HB227" s="613"/>
      <c r="HC227" s="613"/>
      <c r="HD227" s="613"/>
      <c r="HE227" s="613"/>
      <c r="HF227" s="613"/>
      <c r="HG227" s="613"/>
      <c r="HH227" s="613"/>
      <c r="HI227" s="613"/>
      <c r="HJ227" s="613"/>
      <c r="HK227" s="613"/>
      <c r="HL227" s="613"/>
      <c r="HM227" s="613"/>
      <c r="HN227" s="613"/>
    </row>
    <row r="228" s="520" customFormat="1" ht="18" customHeight="1" spans="1:222">
      <c r="A228" s="382" t="s">
        <v>170</v>
      </c>
      <c r="B228" s="321"/>
      <c r="C228" s="625">
        <f t="shared" si="19"/>
        <v>0</v>
      </c>
      <c r="D228" s="257">
        <v>0</v>
      </c>
      <c r="E228" s="636"/>
      <c r="F228" s="257"/>
      <c r="G228" s="637"/>
      <c r="H228" s="612"/>
      <c r="I228" s="606"/>
      <c r="J228" s="613"/>
      <c r="K228" s="613"/>
      <c r="GI228" s="613"/>
      <c r="GJ228" s="613"/>
      <c r="GK228" s="613"/>
      <c r="GL228" s="613"/>
      <c r="GM228" s="613"/>
      <c r="GN228" s="613"/>
      <c r="GO228" s="613"/>
      <c r="GP228" s="613"/>
      <c r="GQ228" s="613"/>
      <c r="GR228" s="613"/>
      <c r="GS228" s="613"/>
      <c r="GT228" s="613"/>
      <c r="GU228" s="613"/>
      <c r="GV228" s="613"/>
      <c r="GW228" s="613"/>
      <c r="GX228" s="613"/>
      <c r="GY228" s="613"/>
      <c r="GZ228" s="613"/>
      <c r="HA228" s="613"/>
      <c r="HB228" s="613"/>
      <c r="HC228" s="613"/>
      <c r="HD228" s="613"/>
      <c r="HE228" s="613"/>
      <c r="HF228" s="613"/>
      <c r="HG228" s="613"/>
      <c r="HH228" s="613"/>
      <c r="HI228" s="613"/>
      <c r="HJ228" s="613"/>
      <c r="HK228" s="613"/>
      <c r="HL228" s="613"/>
      <c r="HM228" s="613"/>
      <c r="HN228" s="613"/>
    </row>
    <row r="229" s="520" customFormat="1" ht="18" customHeight="1" spans="1:222">
      <c r="A229" s="382" t="s">
        <v>56</v>
      </c>
      <c r="B229" s="321"/>
      <c r="C229" s="625">
        <f t="shared" si="19"/>
        <v>0</v>
      </c>
      <c r="D229" s="257">
        <v>0</v>
      </c>
      <c r="E229" s="636"/>
      <c r="F229" s="257"/>
      <c r="G229" s="637"/>
      <c r="H229" s="612"/>
      <c r="I229" s="606"/>
      <c r="J229" s="613"/>
      <c r="K229" s="613"/>
      <c r="GI229" s="613"/>
      <c r="GJ229" s="613"/>
      <c r="GK229" s="613"/>
      <c r="GL229" s="613"/>
      <c r="GM229" s="613"/>
      <c r="GN229" s="613"/>
      <c r="GO229" s="613"/>
      <c r="GP229" s="613"/>
      <c r="GQ229" s="613"/>
      <c r="GR229" s="613"/>
      <c r="GS229" s="613"/>
      <c r="GT229" s="613"/>
      <c r="GU229" s="613"/>
      <c r="GV229" s="613"/>
      <c r="GW229" s="613"/>
      <c r="GX229" s="613"/>
      <c r="GY229" s="613"/>
      <c r="GZ229" s="613"/>
      <c r="HA229" s="613"/>
      <c r="HB229" s="613"/>
      <c r="HC229" s="613"/>
      <c r="HD229" s="613"/>
      <c r="HE229" s="613"/>
      <c r="HF229" s="613"/>
      <c r="HG229" s="613"/>
      <c r="HH229" s="613"/>
      <c r="HI229" s="613"/>
      <c r="HJ229" s="613"/>
      <c r="HK229" s="613"/>
      <c r="HL229" s="613"/>
      <c r="HM229" s="613"/>
      <c r="HN229" s="613"/>
    </row>
    <row r="230" s="520" customFormat="1" ht="18" customHeight="1" spans="1:222">
      <c r="A230" s="382" t="s">
        <v>171</v>
      </c>
      <c r="B230" s="321"/>
      <c r="C230" s="625">
        <f t="shared" si="19"/>
        <v>0</v>
      </c>
      <c r="D230" s="257">
        <v>0</v>
      </c>
      <c r="E230" s="636"/>
      <c r="F230" s="257"/>
      <c r="G230" s="637"/>
      <c r="H230" s="612"/>
      <c r="I230" s="606"/>
      <c r="J230" s="613"/>
      <c r="K230" s="613"/>
      <c r="GI230" s="613"/>
      <c r="GJ230" s="613"/>
      <c r="GK230" s="613"/>
      <c r="GL230" s="613"/>
      <c r="GM230" s="613"/>
      <c r="GN230" s="613"/>
      <c r="GO230" s="613"/>
      <c r="GP230" s="613"/>
      <c r="GQ230" s="613"/>
      <c r="GR230" s="613"/>
      <c r="GS230" s="613"/>
      <c r="GT230" s="613"/>
      <c r="GU230" s="613"/>
      <c r="GV230" s="613"/>
      <c r="GW230" s="613"/>
      <c r="GX230" s="613"/>
      <c r="GY230" s="613"/>
      <c r="GZ230" s="613"/>
      <c r="HA230" s="613"/>
      <c r="HB230" s="613"/>
      <c r="HC230" s="613"/>
      <c r="HD230" s="613"/>
      <c r="HE230" s="613"/>
      <c r="HF230" s="613"/>
      <c r="HG230" s="613"/>
      <c r="HH230" s="613"/>
      <c r="HI230" s="613"/>
      <c r="HJ230" s="613"/>
      <c r="HK230" s="613"/>
      <c r="HL230" s="613"/>
      <c r="HM230" s="613"/>
      <c r="HN230" s="613"/>
    </row>
    <row r="231" s="606" customFormat="1" ht="18" customHeight="1" spans="1:8">
      <c r="A231" s="383" t="s">
        <v>172</v>
      </c>
      <c r="B231" s="321">
        <v>1271</v>
      </c>
      <c r="C231" s="624">
        <f>SUM(C232:C245)</f>
        <v>1244</v>
      </c>
      <c r="D231" s="355">
        <v>1208</v>
      </c>
      <c r="E231" s="622">
        <f t="shared" ref="E231:E233" si="20">D231/C231</f>
        <v>0.971061093247588</v>
      </c>
      <c r="F231" s="355">
        <f>SUM(F232:F245)</f>
        <v>1073</v>
      </c>
      <c r="G231" s="635">
        <f>D231/F231-1</f>
        <v>0.125815470643057</v>
      </c>
      <c r="H231" s="624">
        <f>SUM(H232:H245)</f>
        <v>36</v>
      </c>
    </row>
    <row r="232" s="520" customFormat="1" spans="1:222">
      <c r="A232" s="382" t="s">
        <v>47</v>
      </c>
      <c r="B232" s="320">
        <v>1181</v>
      </c>
      <c r="C232" s="625">
        <v>1073</v>
      </c>
      <c r="D232" s="257">
        <v>1073</v>
      </c>
      <c r="E232" s="636">
        <f t="shared" si="20"/>
        <v>1</v>
      </c>
      <c r="F232" s="257">
        <v>969</v>
      </c>
      <c r="G232" s="637">
        <f>D232/F232-1</f>
        <v>0.107327141382869</v>
      </c>
      <c r="H232" s="612"/>
      <c r="I232" s="606"/>
      <c r="J232" s="613"/>
      <c r="K232" s="613"/>
      <c r="GI232" s="613"/>
      <c r="GJ232" s="613"/>
      <c r="GK232" s="613"/>
      <c r="GL232" s="613"/>
      <c r="GM232" s="613"/>
      <c r="GN232" s="613"/>
      <c r="GO232" s="613"/>
      <c r="GP232" s="613"/>
      <c r="GQ232" s="613"/>
      <c r="GR232" s="613"/>
      <c r="GS232" s="613"/>
      <c r="GT232" s="613"/>
      <c r="GU232" s="613"/>
      <c r="GV232" s="613"/>
      <c r="GW232" s="613"/>
      <c r="GX232" s="613"/>
      <c r="GY232" s="613"/>
      <c r="GZ232" s="613"/>
      <c r="HA232" s="613"/>
      <c r="HB232" s="613"/>
      <c r="HC232" s="613"/>
      <c r="HD232" s="613"/>
      <c r="HE232" s="613"/>
      <c r="HF232" s="613"/>
      <c r="HG232" s="613"/>
      <c r="HH232" s="613"/>
      <c r="HI232" s="613"/>
      <c r="HJ232" s="613"/>
      <c r="HK232" s="613"/>
      <c r="HL232" s="613"/>
      <c r="HM232" s="613"/>
      <c r="HN232" s="613"/>
    </row>
    <row r="233" s="520" customFormat="1" spans="1:222">
      <c r="A233" s="382" t="s">
        <v>48</v>
      </c>
      <c r="B233" s="320"/>
      <c r="C233" s="625">
        <v>0</v>
      </c>
      <c r="D233" s="257">
        <v>0</v>
      </c>
      <c r="E233" s="636"/>
      <c r="F233" s="257">
        <v>5</v>
      </c>
      <c r="G233" s="637"/>
      <c r="H233" s="612"/>
      <c r="I233" s="606"/>
      <c r="J233" s="613"/>
      <c r="K233" s="613"/>
      <c r="GI233" s="613"/>
      <c r="GJ233" s="613"/>
      <c r="GK233" s="613"/>
      <c r="GL233" s="613"/>
      <c r="GM233" s="613"/>
      <c r="GN233" s="613"/>
      <c r="GO233" s="613"/>
      <c r="GP233" s="613"/>
      <c r="GQ233" s="613"/>
      <c r="GR233" s="613"/>
      <c r="GS233" s="613"/>
      <c r="GT233" s="613"/>
      <c r="GU233" s="613"/>
      <c r="GV233" s="613"/>
      <c r="GW233" s="613"/>
      <c r="GX233" s="613"/>
      <c r="GY233" s="613"/>
      <c r="GZ233" s="613"/>
      <c r="HA233" s="613"/>
      <c r="HB233" s="613"/>
      <c r="HC233" s="613"/>
      <c r="HD233" s="613"/>
      <c r="HE233" s="613"/>
      <c r="HF233" s="613"/>
      <c r="HG233" s="613"/>
      <c r="HH233" s="613"/>
      <c r="HI233" s="613"/>
      <c r="HJ233" s="613"/>
      <c r="HK233" s="613"/>
      <c r="HL233" s="613"/>
      <c r="HM233" s="613"/>
      <c r="HN233" s="613"/>
    </row>
    <row r="234" s="520" customFormat="1" spans="1:222">
      <c r="A234" s="382" t="s">
        <v>49</v>
      </c>
      <c r="B234" s="320"/>
      <c r="C234" s="625">
        <v>0</v>
      </c>
      <c r="D234" s="257">
        <v>0</v>
      </c>
      <c r="E234" s="636"/>
      <c r="F234" s="257"/>
      <c r="G234" s="637"/>
      <c r="H234" s="612"/>
      <c r="I234" s="606"/>
      <c r="J234" s="613"/>
      <c r="K234" s="613"/>
      <c r="GI234" s="613"/>
      <c r="GJ234" s="613"/>
      <c r="GK234" s="613"/>
      <c r="GL234" s="613"/>
      <c r="GM234" s="613"/>
      <c r="GN234" s="613"/>
      <c r="GO234" s="613"/>
      <c r="GP234" s="613"/>
      <c r="GQ234" s="613"/>
      <c r="GR234" s="613"/>
      <c r="GS234" s="613"/>
      <c r="GT234" s="613"/>
      <c r="GU234" s="613"/>
      <c r="GV234" s="613"/>
      <c r="GW234" s="613"/>
      <c r="GX234" s="613"/>
      <c r="GY234" s="613"/>
      <c r="GZ234" s="613"/>
      <c r="HA234" s="613"/>
      <c r="HB234" s="613"/>
      <c r="HC234" s="613"/>
      <c r="HD234" s="613"/>
      <c r="HE234" s="613"/>
      <c r="HF234" s="613"/>
      <c r="HG234" s="613"/>
      <c r="HH234" s="613"/>
      <c r="HI234" s="613"/>
      <c r="HJ234" s="613"/>
      <c r="HK234" s="613"/>
      <c r="HL234" s="613"/>
      <c r="HM234" s="613"/>
      <c r="HN234" s="613"/>
    </row>
    <row r="235" s="520" customFormat="1" spans="1:222">
      <c r="A235" s="382" t="s">
        <v>173</v>
      </c>
      <c r="B235" s="320"/>
      <c r="C235" s="625">
        <v>0</v>
      </c>
      <c r="D235" s="257">
        <v>0</v>
      </c>
      <c r="E235" s="636"/>
      <c r="F235" s="257"/>
      <c r="G235" s="637"/>
      <c r="H235" s="612"/>
      <c r="I235" s="606"/>
      <c r="J235" s="613"/>
      <c r="K235" s="613"/>
      <c r="GI235" s="613"/>
      <c r="GJ235" s="613"/>
      <c r="GK235" s="613"/>
      <c r="GL235" s="613"/>
      <c r="GM235" s="613"/>
      <c r="GN235" s="613"/>
      <c r="GO235" s="613"/>
      <c r="GP235" s="613"/>
      <c r="GQ235" s="613"/>
      <c r="GR235" s="613"/>
      <c r="GS235" s="613"/>
      <c r="GT235" s="613"/>
      <c r="GU235" s="613"/>
      <c r="GV235" s="613"/>
      <c r="GW235" s="613"/>
      <c r="GX235" s="613"/>
      <c r="GY235" s="613"/>
      <c r="GZ235" s="613"/>
      <c r="HA235" s="613"/>
      <c r="HB235" s="613"/>
      <c r="HC235" s="613"/>
      <c r="HD235" s="613"/>
      <c r="HE235" s="613"/>
      <c r="HF235" s="613"/>
      <c r="HG235" s="613"/>
      <c r="HH235" s="613"/>
      <c r="HI235" s="613"/>
      <c r="HJ235" s="613"/>
      <c r="HK235" s="613"/>
      <c r="HL235" s="613"/>
      <c r="HM235" s="613"/>
      <c r="HN235" s="613"/>
    </row>
    <row r="236" s="520" customFormat="1" spans="1:222">
      <c r="A236" s="382" t="s">
        <v>174</v>
      </c>
      <c r="B236" s="320"/>
      <c r="C236" s="625">
        <v>0</v>
      </c>
      <c r="D236" s="257">
        <v>0</v>
      </c>
      <c r="E236" s="636"/>
      <c r="F236" s="257"/>
      <c r="G236" s="637"/>
      <c r="H236" s="612"/>
      <c r="I236" s="606"/>
      <c r="J236" s="613"/>
      <c r="K236" s="613"/>
      <c r="GI236" s="613"/>
      <c r="GJ236" s="613"/>
      <c r="GK236" s="613"/>
      <c r="GL236" s="613"/>
      <c r="GM236" s="613"/>
      <c r="GN236" s="613"/>
      <c r="GO236" s="613"/>
      <c r="GP236" s="613"/>
      <c r="GQ236" s="613"/>
      <c r="GR236" s="613"/>
      <c r="GS236" s="613"/>
      <c r="GT236" s="613"/>
      <c r="GU236" s="613"/>
      <c r="GV236" s="613"/>
      <c r="GW236" s="613"/>
      <c r="GX236" s="613"/>
      <c r="GY236" s="613"/>
      <c r="GZ236" s="613"/>
      <c r="HA236" s="613"/>
      <c r="HB236" s="613"/>
      <c r="HC236" s="613"/>
      <c r="HD236" s="613"/>
      <c r="HE236" s="613"/>
      <c r="HF236" s="613"/>
      <c r="HG236" s="613"/>
      <c r="HH236" s="613"/>
      <c r="HI236" s="613"/>
      <c r="HJ236" s="613"/>
      <c r="HK236" s="613"/>
      <c r="HL236" s="613"/>
      <c r="HM236" s="613"/>
      <c r="HN236" s="613"/>
    </row>
    <row r="237" s="520" customFormat="1" spans="1:222">
      <c r="A237" s="382" t="s">
        <v>88</v>
      </c>
      <c r="B237" s="320"/>
      <c r="C237" s="625">
        <v>0</v>
      </c>
      <c r="D237" s="257">
        <v>0</v>
      </c>
      <c r="E237" s="636"/>
      <c r="F237" s="257"/>
      <c r="G237" s="637"/>
      <c r="H237" s="612"/>
      <c r="I237" s="606"/>
      <c r="J237" s="613"/>
      <c r="K237" s="613"/>
      <c r="GI237" s="613"/>
      <c r="GJ237" s="613"/>
      <c r="GK237" s="613"/>
      <c r="GL237" s="613"/>
      <c r="GM237" s="613"/>
      <c r="GN237" s="613"/>
      <c r="GO237" s="613"/>
      <c r="GP237" s="613"/>
      <c r="GQ237" s="613"/>
      <c r="GR237" s="613"/>
      <c r="GS237" s="613"/>
      <c r="GT237" s="613"/>
      <c r="GU237" s="613"/>
      <c r="GV237" s="613"/>
      <c r="GW237" s="613"/>
      <c r="GX237" s="613"/>
      <c r="GY237" s="613"/>
      <c r="GZ237" s="613"/>
      <c r="HA237" s="613"/>
      <c r="HB237" s="613"/>
      <c r="HC237" s="613"/>
      <c r="HD237" s="613"/>
      <c r="HE237" s="613"/>
      <c r="HF237" s="613"/>
      <c r="HG237" s="613"/>
      <c r="HH237" s="613"/>
      <c r="HI237" s="613"/>
      <c r="HJ237" s="613"/>
      <c r="HK237" s="613"/>
      <c r="HL237" s="613"/>
      <c r="HM237" s="613"/>
      <c r="HN237" s="613"/>
    </row>
    <row r="238" s="520" customFormat="1" spans="1:222">
      <c r="A238" s="382" t="s">
        <v>175</v>
      </c>
      <c r="B238" s="320"/>
      <c r="C238" s="625">
        <v>0</v>
      </c>
      <c r="D238" s="257">
        <v>0</v>
      </c>
      <c r="E238" s="636"/>
      <c r="F238" s="257"/>
      <c r="G238" s="637"/>
      <c r="H238" s="612"/>
      <c r="I238" s="606"/>
      <c r="J238" s="613"/>
      <c r="K238" s="613"/>
      <c r="GI238" s="613"/>
      <c r="GJ238" s="613"/>
      <c r="GK238" s="613"/>
      <c r="GL238" s="613"/>
      <c r="GM238" s="613"/>
      <c r="GN238" s="613"/>
      <c r="GO238" s="613"/>
      <c r="GP238" s="613"/>
      <c r="GQ238" s="613"/>
      <c r="GR238" s="613"/>
      <c r="GS238" s="613"/>
      <c r="GT238" s="613"/>
      <c r="GU238" s="613"/>
      <c r="GV238" s="613"/>
      <c r="GW238" s="613"/>
      <c r="GX238" s="613"/>
      <c r="GY238" s="613"/>
      <c r="GZ238" s="613"/>
      <c r="HA238" s="613"/>
      <c r="HB238" s="613"/>
      <c r="HC238" s="613"/>
      <c r="HD238" s="613"/>
      <c r="HE238" s="613"/>
      <c r="HF238" s="613"/>
      <c r="HG238" s="613"/>
      <c r="HH238" s="613"/>
      <c r="HI238" s="613"/>
      <c r="HJ238" s="613"/>
      <c r="HK238" s="613"/>
      <c r="HL238" s="613"/>
      <c r="HM238" s="613"/>
      <c r="HN238" s="613"/>
    </row>
    <row r="239" s="606" customFormat="1" spans="1:8">
      <c r="A239" s="382" t="s">
        <v>176</v>
      </c>
      <c r="B239" s="320"/>
      <c r="C239" s="625">
        <v>0</v>
      </c>
      <c r="D239" s="257">
        <v>0</v>
      </c>
      <c r="E239" s="636"/>
      <c r="F239" s="257"/>
      <c r="G239" s="637"/>
      <c r="H239" s="638"/>
    </row>
    <row r="240" s="520" customFormat="1" spans="1:222">
      <c r="A240" s="382" t="s">
        <v>177</v>
      </c>
      <c r="B240" s="320"/>
      <c r="C240" s="625">
        <v>0</v>
      </c>
      <c r="D240" s="257">
        <v>0</v>
      </c>
      <c r="E240" s="636"/>
      <c r="F240" s="257"/>
      <c r="G240" s="637"/>
      <c r="H240" s="612"/>
      <c r="I240" s="606"/>
      <c r="J240" s="613"/>
      <c r="K240" s="613"/>
      <c r="GI240" s="613"/>
      <c r="GJ240" s="613"/>
      <c r="GK240" s="613"/>
      <c r="GL240" s="613"/>
      <c r="GM240" s="613"/>
      <c r="GN240" s="613"/>
      <c r="GO240" s="613"/>
      <c r="GP240" s="613"/>
      <c r="GQ240" s="613"/>
      <c r="GR240" s="613"/>
      <c r="GS240" s="613"/>
      <c r="GT240" s="613"/>
      <c r="GU240" s="613"/>
      <c r="GV240" s="613"/>
      <c r="GW240" s="613"/>
      <c r="GX240" s="613"/>
      <c r="GY240" s="613"/>
      <c r="GZ240" s="613"/>
      <c r="HA240" s="613"/>
      <c r="HB240" s="613"/>
      <c r="HC240" s="613"/>
      <c r="HD240" s="613"/>
      <c r="HE240" s="613"/>
      <c r="HF240" s="613"/>
      <c r="HG240" s="613"/>
      <c r="HH240" s="613"/>
      <c r="HI240" s="613"/>
      <c r="HJ240" s="613"/>
      <c r="HK240" s="613"/>
      <c r="HL240" s="613"/>
      <c r="HM240" s="613"/>
      <c r="HN240" s="613"/>
    </row>
    <row r="241" s="520" customFormat="1" spans="1:222">
      <c r="A241" s="382" t="s">
        <v>178</v>
      </c>
      <c r="B241" s="320"/>
      <c r="C241" s="625">
        <v>0</v>
      </c>
      <c r="D241" s="257">
        <v>0</v>
      </c>
      <c r="E241" s="636"/>
      <c r="F241" s="257"/>
      <c r="G241" s="637"/>
      <c r="H241" s="612"/>
      <c r="I241" s="606"/>
      <c r="J241" s="613"/>
      <c r="K241" s="613"/>
      <c r="GI241" s="613"/>
      <c r="GJ241" s="613"/>
      <c r="GK241" s="613"/>
      <c r="GL241" s="613"/>
      <c r="GM241" s="613"/>
      <c r="GN241" s="613"/>
      <c r="GO241" s="613"/>
      <c r="GP241" s="613"/>
      <c r="GQ241" s="613"/>
      <c r="GR241" s="613"/>
      <c r="GS241" s="613"/>
      <c r="GT241" s="613"/>
      <c r="GU241" s="613"/>
      <c r="GV241" s="613"/>
      <c r="GW241" s="613"/>
      <c r="GX241" s="613"/>
      <c r="GY241" s="613"/>
      <c r="GZ241" s="613"/>
      <c r="HA241" s="613"/>
      <c r="HB241" s="613"/>
      <c r="HC241" s="613"/>
      <c r="HD241" s="613"/>
      <c r="HE241" s="613"/>
      <c r="HF241" s="613"/>
      <c r="HG241" s="613"/>
      <c r="HH241" s="613"/>
      <c r="HI241" s="613"/>
      <c r="HJ241" s="613"/>
      <c r="HK241" s="613"/>
      <c r="HL241" s="613"/>
      <c r="HM241" s="613"/>
      <c r="HN241" s="613"/>
    </row>
    <row r="242" s="520" customFormat="1" spans="1:222">
      <c r="A242" s="382" t="s">
        <v>179</v>
      </c>
      <c r="B242" s="320"/>
      <c r="C242" s="625">
        <v>0</v>
      </c>
      <c r="D242" s="257">
        <v>0</v>
      </c>
      <c r="E242" s="636"/>
      <c r="F242" s="257"/>
      <c r="G242" s="637"/>
      <c r="H242" s="612"/>
      <c r="I242" s="606"/>
      <c r="J242" s="613"/>
      <c r="K242" s="613"/>
      <c r="GI242" s="613"/>
      <c r="GJ242" s="613"/>
      <c r="GK242" s="613"/>
      <c r="GL242" s="613"/>
      <c r="GM242" s="613"/>
      <c r="GN242" s="613"/>
      <c r="GO242" s="613"/>
      <c r="GP242" s="613"/>
      <c r="GQ242" s="613"/>
      <c r="GR242" s="613"/>
      <c r="GS242" s="613"/>
      <c r="GT242" s="613"/>
      <c r="GU242" s="613"/>
      <c r="GV242" s="613"/>
      <c r="GW242" s="613"/>
      <c r="GX242" s="613"/>
      <c r="GY242" s="613"/>
      <c r="GZ242" s="613"/>
      <c r="HA242" s="613"/>
      <c r="HB242" s="613"/>
      <c r="HC242" s="613"/>
      <c r="HD242" s="613"/>
      <c r="HE242" s="613"/>
      <c r="HF242" s="613"/>
      <c r="HG242" s="613"/>
      <c r="HH242" s="613"/>
      <c r="HI242" s="613"/>
      <c r="HJ242" s="613"/>
      <c r="HK242" s="613"/>
      <c r="HL242" s="613"/>
      <c r="HM242" s="613"/>
      <c r="HN242" s="613"/>
    </row>
    <row r="243" s="520" customFormat="1" spans="1:222">
      <c r="A243" s="382" t="s">
        <v>180</v>
      </c>
      <c r="B243" s="320"/>
      <c r="C243" s="625">
        <v>2</v>
      </c>
      <c r="D243" s="257">
        <v>2</v>
      </c>
      <c r="E243" s="636"/>
      <c r="F243" s="257">
        <v>1</v>
      </c>
      <c r="G243" s="637">
        <f t="shared" ref="G243:G246" si="21">D243/F243-1</f>
        <v>1</v>
      </c>
      <c r="H243" s="612"/>
      <c r="I243" s="606"/>
      <c r="J243" s="613"/>
      <c r="K243" s="613"/>
      <c r="GI243" s="613"/>
      <c r="GJ243" s="613"/>
      <c r="GK243" s="613"/>
      <c r="GL243" s="613"/>
      <c r="GM243" s="613"/>
      <c r="GN243" s="613"/>
      <c r="GO243" s="613"/>
      <c r="GP243" s="613"/>
      <c r="GQ243" s="613"/>
      <c r="GR243" s="613"/>
      <c r="GS243" s="613"/>
      <c r="GT243" s="613"/>
      <c r="GU243" s="613"/>
      <c r="GV243" s="613"/>
      <c r="GW243" s="613"/>
      <c r="GX243" s="613"/>
      <c r="GY243" s="613"/>
      <c r="GZ243" s="613"/>
      <c r="HA243" s="613"/>
      <c r="HB243" s="613"/>
      <c r="HC243" s="613"/>
      <c r="HD243" s="613"/>
      <c r="HE243" s="613"/>
      <c r="HF243" s="613"/>
      <c r="HG243" s="613"/>
      <c r="HH243" s="613"/>
      <c r="HI243" s="613"/>
      <c r="HJ243" s="613"/>
      <c r="HK243" s="613"/>
      <c r="HL243" s="613"/>
      <c r="HM243" s="613"/>
      <c r="HN243" s="613"/>
    </row>
    <row r="244" s="520" customFormat="1" spans="1:222">
      <c r="A244" s="382" t="s">
        <v>56</v>
      </c>
      <c r="B244" s="320">
        <v>61</v>
      </c>
      <c r="C244" s="625">
        <v>95</v>
      </c>
      <c r="D244" s="257">
        <v>95</v>
      </c>
      <c r="E244" s="636">
        <f t="shared" ref="E244:E246" si="22">D244/C244</f>
        <v>1</v>
      </c>
      <c r="F244" s="257">
        <v>60</v>
      </c>
      <c r="G244" s="637">
        <f t="shared" si="21"/>
        <v>0.583333333333333</v>
      </c>
      <c r="H244" s="612"/>
      <c r="I244" s="606"/>
      <c r="J244" s="613"/>
      <c r="K244" s="613"/>
      <c r="GI244" s="613"/>
      <c r="GJ244" s="613"/>
      <c r="GK244" s="613"/>
      <c r="GL244" s="613"/>
      <c r="GM244" s="613"/>
      <c r="GN244" s="613"/>
      <c r="GO244" s="613"/>
      <c r="GP244" s="613"/>
      <c r="GQ244" s="613"/>
      <c r="GR244" s="613"/>
      <c r="GS244" s="613"/>
      <c r="GT244" s="613"/>
      <c r="GU244" s="613"/>
      <c r="GV244" s="613"/>
      <c r="GW244" s="613"/>
      <c r="GX244" s="613"/>
      <c r="GY244" s="613"/>
      <c r="GZ244" s="613"/>
      <c r="HA244" s="613"/>
      <c r="HB244" s="613"/>
      <c r="HC244" s="613"/>
      <c r="HD244" s="613"/>
      <c r="HE244" s="613"/>
      <c r="HF244" s="613"/>
      <c r="HG244" s="613"/>
      <c r="HH244" s="613"/>
      <c r="HI244" s="613"/>
      <c r="HJ244" s="613"/>
      <c r="HK244" s="613"/>
      <c r="HL244" s="613"/>
      <c r="HM244" s="613"/>
      <c r="HN244" s="613"/>
    </row>
    <row r="245" s="520" customFormat="1" ht="18" customHeight="1" spans="1:222">
      <c r="A245" s="382" t="s">
        <v>181</v>
      </c>
      <c r="B245" s="320">
        <v>29</v>
      </c>
      <c r="C245" s="625">
        <v>74</v>
      </c>
      <c r="D245" s="257">
        <v>38</v>
      </c>
      <c r="E245" s="636">
        <f t="shared" si="22"/>
        <v>0.513513513513513</v>
      </c>
      <c r="F245" s="257">
        <v>38</v>
      </c>
      <c r="G245" s="637">
        <f t="shared" si="21"/>
        <v>0</v>
      </c>
      <c r="H245" s="612">
        <v>36</v>
      </c>
      <c r="I245" s="606"/>
      <c r="J245" s="613"/>
      <c r="K245" s="613"/>
      <c r="GI245" s="613"/>
      <c r="GJ245" s="613"/>
      <c r="GK245" s="613"/>
      <c r="GL245" s="613"/>
      <c r="GM245" s="613"/>
      <c r="GN245" s="613"/>
      <c r="GO245" s="613"/>
      <c r="GP245" s="613"/>
      <c r="GQ245" s="613"/>
      <c r="GR245" s="613"/>
      <c r="GS245" s="613"/>
      <c r="GT245" s="613"/>
      <c r="GU245" s="613"/>
      <c r="GV245" s="613"/>
      <c r="GW245" s="613"/>
      <c r="GX245" s="613"/>
      <c r="GY245" s="613"/>
      <c r="GZ245" s="613"/>
      <c r="HA245" s="613"/>
      <c r="HB245" s="613"/>
      <c r="HC245" s="613"/>
      <c r="HD245" s="613"/>
      <c r="HE245" s="613"/>
      <c r="HF245" s="613"/>
      <c r="HG245" s="613"/>
      <c r="HH245" s="613"/>
      <c r="HI245" s="613"/>
      <c r="HJ245" s="613"/>
      <c r="HK245" s="613"/>
      <c r="HL245" s="613"/>
      <c r="HM245" s="613"/>
      <c r="HN245" s="613"/>
    </row>
    <row r="246" s="606" customFormat="1" ht="18" customHeight="1" spans="1:8">
      <c r="A246" s="383" t="s">
        <v>182</v>
      </c>
      <c r="B246" s="321"/>
      <c r="C246" s="624">
        <f>SUM(C247:C248)</f>
        <v>2483</v>
      </c>
      <c r="D246" s="355">
        <v>1</v>
      </c>
      <c r="E246" s="622">
        <f t="shared" si="22"/>
        <v>0.000402738622633911</v>
      </c>
      <c r="F246" s="355">
        <f>SUM(F247:F248)</f>
        <v>30</v>
      </c>
      <c r="G246" s="635">
        <f t="shared" si="21"/>
        <v>-0.966666666666667</v>
      </c>
      <c r="H246" s="624">
        <f>SUM(H247:H248)</f>
        <v>2482</v>
      </c>
    </row>
    <row r="247" s="606" customFormat="1" ht="18" customHeight="1" spans="1:8">
      <c r="A247" s="382" t="s">
        <v>183</v>
      </c>
      <c r="B247" s="321"/>
      <c r="C247" s="625">
        <f>D247+H247</f>
        <v>0</v>
      </c>
      <c r="D247" s="257">
        <v>0</v>
      </c>
      <c r="E247" s="636"/>
      <c r="F247" s="257"/>
      <c r="G247" s="637"/>
      <c r="H247" s="638"/>
    </row>
    <row r="248" s="520" customFormat="1" ht="18" customHeight="1" spans="1:222">
      <c r="A248" s="382" t="s">
        <v>184</v>
      </c>
      <c r="B248" s="321"/>
      <c r="C248" s="625">
        <v>2483</v>
      </c>
      <c r="D248" s="257">
        <v>1</v>
      </c>
      <c r="E248" s="636">
        <f>D248/C248</f>
        <v>0.000402738622633911</v>
      </c>
      <c r="F248" s="257">
        <v>30</v>
      </c>
      <c r="G248" s="637">
        <f>D248/F248-1</f>
        <v>-0.966666666666667</v>
      </c>
      <c r="H248" s="612">
        <v>2482</v>
      </c>
      <c r="I248" s="606"/>
      <c r="J248" s="613"/>
      <c r="K248" s="613"/>
      <c r="GI248" s="613"/>
      <c r="GJ248" s="613"/>
      <c r="GK248" s="613"/>
      <c r="GL248" s="613"/>
      <c r="GM248" s="613"/>
      <c r="GN248" s="613"/>
      <c r="GO248" s="613"/>
      <c r="GP248" s="613"/>
      <c r="GQ248" s="613"/>
      <c r="GR248" s="613"/>
      <c r="GS248" s="613"/>
      <c r="GT248" s="613"/>
      <c r="GU248" s="613"/>
      <c r="GV248" s="613"/>
      <c r="GW248" s="613"/>
      <c r="GX248" s="613"/>
      <c r="GY248" s="613"/>
      <c r="GZ248" s="613"/>
      <c r="HA248" s="613"/>
      <c r="HB248" s="613"/>
      <c r="HC248" s="613"/>
      <c r="HD248" s="613"/>
      <c r="HE248" s="613"/>
      <c r="HF248" s="613"/>
      <c r="HG248" s="613"/>
      <c r="HH248" s="613"/>
      <c r="HI248" s="613"/>
      <c r="HJ248" s="613"/>
      <c r="HK248" s="613"/>
      <c r="HL248" s="613"/>
      <c r="HM248" s="613"/>
      <c r="HN248" s="613"/>
    </row>
    <row r="249" s="606" customFormat="1" ht="18" customHeight="1" spans="1:8">
      <c r="A249" s="383" t="s">
        <v>185</v>
      </c>
      <c r="B249" s="321"/>
      <c r="C249" s="624">
        <f t="shared" ref="C249:C262" si="23">D249+H249</f>
        <v>0</v>
      </c>
      <c r="D249" s="355">
        <v>0</v>
      </c>
      <c r="E249" s="622"/>
      <c r="F249" s="355">
        <f>F250+F257+F260+F263+F269+F274+F276+F281+F287</f>
        <v>0</v>
      </c>
      <c r="G249" s="637"/>
      <c r="H249" s="624"/>
    </row>
    <row r="250" s="606" customFormat="1" ht="18" customHeight="1" spans="1:8">
      <c r="A250" s="383" t="s">
        <v>186</v>
      </c>
      <c r="B250" s="321"/>
      <c r="C250" s="624">
        <f t="shared" si="23"/>
        <v>0</v>
      </c>
      <c r="D250" s="355">
        <v>0</v>
      </c>
      <c r="E250" s="622"/>
      <c r="F250" s="355">
        <f>SUM(F251:F256)</f>
        <v>0</v>
      </c>
      <c r="G250" s="637"/>
      <c r="H250" s="624"/>
    </row>
    <row r="251" s="520" customFormat="1" ht="18" customHeight="1" spans="1:222">
      <c r="A251" s="382" t="s">
        <v>47</v>
      </c>
      <c r="B251" s="321"/>
      <c r="C251" s="625">
        <f t="shared" si="23"/>
        <v>0</v>
      </c>
      <c r="D251" s="257">
        <v>0</v>
      </c>
      <c r="E251" s="636"/>
      <c r="F251" s="257"/>
      <c r="G251" s="637"/>
      <c r="H251" s="612"/>
      <c r="I251" s="606"/>
      <c r="J251" s="613"/>
      <c r="K251" s="613"/>
      <c r="GI251" s="613"/>
      <c r="GJ251" s="613"/>
      <c r="GK251" s="613"/>
      <c r="GL251" s="613"/>
      <c r="GM251" s="613"/>
      <c r="GN251" s="613"/>
      <c r="GO251" s="613"/>
      <c r="GP251" s="613"/>
      <c r="GQ251" s="613"/>
      <c r="GR251" s="613"/>
      <c r="GS251" s="613"/>
      <c r="GT251" s="613"/>
      <c r="GU251" s="613"/>
      <c r="GV251" s="613"/>
      <c r="GW251" s="613"/>
      <c r="GX251" s="613"/>
      <c r="GY251" s="613"/>
      <c r="GZ251" s="613"/>
      <c r="HA251" s="613"/>
      <c r="HB251" s="613"/>
      <c r="HC251" s="613"/>
      <c r="HD251" s="613"/>
      <c r="HE251" s="613"/>
      <c r="HF251" s="613"/>
      <c r="HG251" s="613"/>
      <c r="HH251" s="613"/>
      <c r="HI251" s="613"/>
      <c r="HJ251" s="613"/>
      <c r="HK251" s="613"/>
      <c r="HL251" s="613"/>
      <c r="HM251" s="613"/>
      <c r="HN251" s="613"/>
    </row>
    <row r="252" s="520" customFormat="1" ht="18" customHeight="1" spans="1:222">
      <c r="A252" s="382" t="s">
        <v>48</v>
      </c>
      <c r="B252" s="321"/>
      <c r="C252" s="625">
        <f t="shared" si="23"/>
        <v>0</v>
      </c>
      <c r="D252" s="257">
        <v>0</v>
      </c>
      <c r="E252" s="636"/>
      <c r="F252" s="257"/>
      <c r="G252" s="637"/>
      <c r="H252" s="612"/>
      <c r="I252" s="606"/>
      <c r="J252" s="613"/>
      <c r="K252" s="613"/>
      <c r="GI252" s="613"/>
      <c r="GJ252" s="613"/>
      <c r="GK252" s="613"/>
      <c r="GL252" s="613"/>
      <c r="GM252" s="613"/>
      <c r="GN252" s="613"/>
      <c r="GO252" s="613"/>
      <c r="GP252" s="613"/>
      <c r="GQ252" s="613"/>
      <c r="GR252" s="613"/>
      <c r="GS252" s="613"/>
      <c r="GT252" s="613"/>
      <c r="GU252" s="613"/>
      <c r="GV252" s="613"/>
      <c r="GW252" s="613"/>
      <c r="GX252" s="613"/>
      <c r="GY252" s="613"/>
      <c r="GZ252" s="613"/>
      <c r="HA252" s="613"/>
      <c r="HB252" s="613"/>
      <c r="HC252" s="613"/>
      <c r="HD252" s="613"/>
      <c r="HE252" s="613"/>
      <c r="HF252" s="613"/>
      <c r="HG252" s="613"/>
      <c r="HH252" s="613"/>
      <c r="HI252" s="613"/>
      <c r="HJ252" s="613"/>
      <c r="HK252" s="613"/>
      <c r="HL252" s="613"/>
      <c r="HM252" s="613"/>
      <c r="HN252" s="613"/>
    </row>
    <row r="253" s="606" customFormat="1" ht="18" customHeight="1" spans="1:8">
      <c r="A253" s="382" t="s">
        <v>49</v>
      </c>
      <c r="B253" s="321"/>
      <c r="C253" s="625">
        <f t="shared" si="23"/>
        <v>0</v>
      </c>
      <c r="D253" s="257">
        <v>0</v>
      </c>
      <c r="E253" s="636"/>
      <c r="F253" s="257"/>
      <c r="G253" s="637"/>
      <c r="H253" s="638"/>
    </row>
    <row r="254" s="520" customFormat="1" ht="18" customHeight="1" spans="1:222">
      <c r="A254" s="382" t="s">
        <v>153</v>
      </c>
      <c r="B254" s="321"/>
      <c r="C254" s="625">
        <f t="shared" si="23"/>
        <v>0</v>
      </c>
      <c r="D254" s="257">
        <v>0</v>
      </c>
      <c r="E254" s="636"/>
      <c r="F254" s="257"/>
      <c r="G254" s="637"/>
      <c r="H254" s="612"/>
      <c r="I254" s="606"/>
      <c r="J254" s="613"/>
      <c r="K254" s="613"/>
      <c r="GI254" s="613"/>
      <c r="GJ254" s="613"/>
      <c r="GK254" s="613"/>
      <c r="GL254" s="613"/>
      <c r="GM254" s="613"/>
      <c r="GN254" s="613"/>
      <c r="GO254" s="613"/>
      <c r="GP254" s="613"/>
      <c r="GQ254" s="613"/>
      <c r="GR254" s="613"/>
      <c r="GS254" s="613"/>
      <c r="GT254" s="613"/>
      <c r="GU254" s="613"/>
      <c r="GV254" s="613"/>
      <c r="GW254" s="613"/>
      <c r="GX254" s="613"/>
      <c r="GY254" s="613"/>
      <c r="GZ254" s="613"/>
      <c r="HA254" s="613"/>
      <c r="HB254" s="613"/>
      <c r="HC254" s="613"/>
      <c r="HD254" s="613"/>
      <c r="HE254" s="613"/>
      <c r="HF254" s="613"/>
      <c r="HG254" s="613"/>
      <c r="HH254" s="613"/>
      <c r="HI254" s="613"/>
      <c r="HJ254" s="613"/>
      <c r="HK254" s="613"/>
      <c r="HL254" s="613"/>
      <c r="HM254" s="613"/>
      <c r="HN254" s="613"/>
    </row>
    <row r="255" s="520" customFormat="1" ht="18" customHeight="1" spans="1:222">
      <c r="A255" s="382" t="s">
        <v>56</v>
      </c>
      <c r="B255" s="321"/>
      <c r="C255" s="625">
        <f t="shared" si="23"/>
        <v>0</v>
      </c>
      <c r="D255" s="257">
        <v>0</v>
      </c>
      <c r="E255" s="636"/>
      <c r="F255" s="257"/>
      <c r="G255" s="637"/>
      <c r="H255" s="612"/>
      <c r="I255" s="606"/>
      <c r="J255" s="613"/>
      <c r="K255" s="613"/>
      <c r="GI255" s="613"/>
      <c r="GJ255" s="613"/>
      <c r="GK255" s="613"/>
      <c r="GL255" s="613"/>
      <c r="GM255" s="613"/>
      <c r="GN255" s="613"/>
      <c r="GO255" s="613"/>
      <c r="GP255" s="613"/>
      <c r="GQ255" s="613"/>
      <c r="GR255" s="613"/>
      <c r="GS255" s="613"/>
      <c r="GT255" s="613"/>
      <c r="GU255" s="613"/>
      <c r="GV255" s="613"/>
      <c r="GW255" s="613"/>
      <c r="GX255" s="613"/>
      <c r="GY255" s="613"/>
      <c r="GZ255" s="613"/>
      <c r="HA255" s="613"/>
      <c r="HB255" s="613"/>
      <c r="HC255" s="613"/>
      <c r="HD255" s="613"/>
      <c r="HE255" s="613"/>
      <c r="HF255" s="613"/>
      <c r="HG255" s="613"/>
      <c r="HH255" s="613"/>
      <c r="HI255" s="613"/>
      <c r="HJ255" s="613"/>
      <c r="HK255" s="613"/>
      <c r="HL255" s="613"/>
      <c r="HM255" s="613"/>
      <c r="HN255" s="613"/>
    </row>
    <row r="256" s="606" customFormat="1" ht="18" customHeight="1" spans="1:8">
      <c r="A256" s="382" t="s">
        <v>187</v>
      </c>
      <c r="B256" s="321"/>
      <c r="C256" s="625">
        <f t="shared" si="23"/>
        <v>0</v>
      </c>
      <c r="D256" s="257">
        <v>0</v>
      </c>
      <c r="E256" s="636"/>
      <c r="F256" s="257"/>
      <c r="G256" s="637"/>
      <c r="H256" s="638"/>
    </row>
    <row r="257" s="606" customFormat="1" ht="18" customHeight="1" spans="1:8">
      <c r="A257" s="383" t="s">
        <v>188</v>
      </c>
      <c r="B257" s="321"/>
      <c r="C257" s="624">
        <f t="shared" si="23"/>
        <v>0</v>
      </c>
      <c r="D257" s="355">
        <v>0</v>
      </c>
      <c r="E257" s="622"/>
      <c r="F257" s="355">
        <f>SUM(F258:F259)</f>
        <v>0</v>
      </c>
      <c r="G257" s="637"/>
      <c r="H257" s="624"/>
    </row>
    <row r="258" s="520" customFormat="1" ht="18" customHeight="1" spans="1:222">
      <c r="A258" s="382" t="s">
        <v>189</v>
      </c>
      <c r="B258" s="321"/>
      <c r="C258" s="625">
        <f t="shared" si="23"/>
        <v>0</v>
      </c>
      <c r="D258" s="257">
        <v>0</v>
      </c>
      <c r="E258" s="636"/>
      <c r="F258" s="257"/>
      <c r="G258" s="637"/>
      <c r="H258" s="612"/>
      <c r="I258" s="606"/>
      <c r="J258" s="613"/>
      <c r="K258" s="613"/>
      <c r="GI258" s="613"/>
      <c r="GJ258" s="613"/>
      <c r="GK258" s="613"/>
      <c r="GL258" s="613"/>
      <c r="GM258" s="613"/>
      <c r="GN258" s="613"/>
      <c r="GO258" s="613"/>
      <c r="GP258" s="613"/>
      <c r="GQ258" s="613"/>
      <c r="GR258" s="613"/>
      <c r="GS258" s="613"/>
      <c r="GT258" s="613"/>
      <c r="GU258" s="613"/>
      <c r="GV258" s="613"/>
      <c r="GW258" s="613"/>
      <c r="GX258" s="613"/>
      <c r="GY258" s="613"/>
      <c r="GZ258" s="613"/>
      <c r="HA258" s="613"/>
      <c r="HB258" s="613"/>
      <c r="HC258" s="613"/>
      <c r="HD258" s="613"/>
      <c r="HE258" s="613"/>
      <c r="HF258" s="613"/>
      <c r="HG258" s="613"/>
      <c r="HH258" s="613"/>
      <c r="HI258" s="613"/>
      <c r="HJ258" s="613"/>
      <c r="HK258" s="613"/>
      <c r="HL258" s="613"/>
      <c r="HM258" s="613"/>
      <c r="HN258" s="613"/>
    </row>
    <row r="259" s="520" customFormat="1" ht="18" customHeight="1" spans="1:222">
      <c r="A259" s="382" t="s">
        <v>190</v>
      </c>
      <c r="B259" s="321"/>
      <c r="C259" s="625">
        <f t="shared" si="23"/>
        <v>0</v>
      </c>
      <c r="D259" s="257">
        <v>0</v>
      </c>
      <c r="E259" s="636"/>
      <c r="F259" s="257"/>
      <c r="G259" s="637"/>
      <c r="H259" s="612"/>
      <c r="I259" s="606"/>
      <c r="J259" s="613"/>
      <c r="K259" s="613"/>
      <c r="GI259" s="613"/>
      <c r="GJ259" s="613"/>
      <c r="GK259" s="613"/>
      <c r="GL259" s="613"/>
      <c r="GM259" s="613"/>
      <c r="GN259" s="613"/>
      <c r="GO259" s="613"/>
      <c r="GP259" s="613"/>
      <c r="GQ259" s="613"/>
      <c r="GR259" s="613"/>
      <c r="GS259" s="613"/>
      <c r="GT259" s="613"/>
      <c r="GU259" s="613"/>
      <c r="GV259" s="613"/>
      <c r="GW259" s="613"/>
      <c r="GX259" s="613"/>
      <c r="GY259" s="613"/>
      <c r="GZ259" s="613"/>
      <c r="HA259" s="613"/>
      <c r="HB259" s="613"/>
      <c r="HC259" s="613"/>
      <c r="HD259" s="613"/>
      <c r="HE259" s="613"/>
      <c r="HF259" s="613"/>
      <c r="HG259" s="613"/>
      <c r="HH259" s="613"/>
      <c r="HI259" s="613"/>
      <c r="HJ259" s="613"/>
      <c r="HK259" s="613"/>
      <c r="HL259" s="613"/>
      <c r="HM259" s="613"/>
      <c r="HN259" s="613"/>
    </row>
    <row r="260" s="606" customFormat="1" ht="18" customHeight="1" spans="1:8">
      <c r="A260" s="383" t="s">
        <v>191</v>
      </c>
      <c r="B260" s="321"/>
      <c r="C260" s="624">
        <f t="shared" si="23"/>
        <v>0</v>
      </c>
      <c r="D260" s="355">
        <v>0</v>
      </c>
      <c r="E260" s="622"/>
      <c r="F260" s="355">
        <f>SUM(F261:F262)</f>
        <v>0</v>
      </c>
      <c r="G260" s="637"/>
      <c r="H260" s="624"/>
    </row>
    <row r="261" s="520" customFormat="1" ht="18" customHeight="1" spans="1:222">
      <c r="A261" s="382" t="s">
        <v>192</v>
      </c>
      <c r="B261" s="321"/>
      <c r="C261" s="625">
        <f t="shared" si="23"/>
        <v>0</v>
      </c>
      <c r="D261" s="257">
        <v>0</v>
      </c>
      <c r="E261" s="636"/>
      <c r="F261" s="257"/>
      <c r="G261" s="637"/>
      <c r="H261" s="612"/>
      <c r="I261" s="606"/>
      <c r="J261" s="613"/>
      <c r="K261" s="613"/>
      <c r="GI261" s="613"/>
      <c r="GJ261" s="613"/>
      <c r="GK261" s="613"/>
      <c r="GL261" s="613"/>
      <c r="GM261" s="613"/>
      <c r="GN261" s="613"/>
      <c r="GO261" s="613"/>
      <c r="GP261" s="613"/>
      <c r="GQ261" s="613"/>
      <c r="GR261" s="613"/>
      <c r="GS261" s="613"/>
      <c r="GT261" s="613"/>
      <c r="GU261" s="613"/>
      <c r="GV261" s="613"/>
      <c r="GW261" s="613"/>
      <c r="GX261" s="613"/>
      <c r="GY261" s="613"/>
      <c r="GZ261" s="613"/>
      <c r="HA261" s="613"/>
      <c r="HB261" s="613"/>
      <c r="HC261" s="613"/>
      <c r="HD261" s="613"/>
      <c r="HE261" s="613"/>
      <c r="HF261" s="613"/>
      <c r="HG261" s="613"/>
      <c r="HH261" s="613"/>
      <c r="HI261" s="613"/>
      <c r="HJ261" s="613"/>
      <c r="HK261" s="613"/>
      <c r="HL261" s="613"/>
      <c r="HM261" s="613"/>
      <c r="HN261" s="613"/>
    </row>
    <row r="262" s="520" customFormat="1" ht="18" customHeight="1" spans="1:222">
      <c r="A262" s="382" t="s">
        <v>193</v>
      </c>
      <c r="B262" s="321"/>
      <c r="C262" s="625">
        <f t="shared" si="23"/>
        <v>0</v>
      </c>
      <c r="D262" s="257">
        <v>0</v>
      </c>
      <c r="E262" s="636"/>
      <c r="F262" s="257"/>
      <c r="G262" s="637"/>
      <c r="H262" s="612"/>
      <c r="I262" s="606"/>
      <c r="J262" s="613"/>
      <c r="K262" s="613"/>
      <c r="GI262" s="613"/>
      <c r="GJ262" s="613"/>
      <c r="GK262" s="613"/>
      <c r="GL262" s="613"/>
      <c r="GM262" s="613"/>
      <c r="GN262" s="613"/>
      <c r="GO262" s="613"/>
      <c r="GP262" s="613"/>
      <c r="GQ262" s="613"/>
      <c r="GR262" s="613"/>
      <c r="GS262" s="613"/>
      <c r="GT262" s="613"/>
      <c r="GU262" s="613"/>
      <c r="GV262" s="613"/>
      <c r="GW262" s="613"/>
      <c r="GX262" s="613"/>
      <c r="GY262" s="613"/>
      <c r="GZ262" s="613"/>
      <c r="HA262" s="613"/>
      <c r="HB262" s="613"/>
      <c r="HC262" s="613"/>
      <c r="HD262" s="613"/>
      <c r="HE262" s="613"/>
      <c r="HF262" s="613"/>
      <c r="HG262" s="613"/>
      <c r="HH262" s="613"/>
      <c r="HI262" s="613"/>
      <c r="HJ262" s="613"/>
      <c r="HK262" s="613"/>
      <c r="HL262" s="613"/>
      <c r="HM262" s="613"/>
      <c r="HN262" s="613"/>
    </row>
    <row r="263" s="606" customFormat="1" ht="18" customHeight="1" spans="1:8">
      <c r="A263" s="383" t="s">
        <v>194</v>
      </c>
      <c r="B263" s="321"/>
      <c r="C263" s="624">
        <f t="shared" ref="C263:C326" si="24">D263+H263</f>
        <v>0</v>
      </c>
      <c r="D263" s="355">
        <v>0</v>
      </c>
      <c r="E263" s="622"/>
      <c r="F263" s="355">
        <f>SUM(F264:F268)</f>
        <v>0</v>
      </c>
      <c r="G263" s="637"/>
      <c r="H263" s="624"/>
    </row>
    <row r="264" s="606" customFormat="1" ht="18" customHeight="1" spans="1:8">
      <c r="A264" s="382" t="s">
        <v>195</v>
      </c>
      <c r="B264" s="321"/>
      <c r="C264" s="625">
        <f t="shared" si="24"/>
        <v>0</v>
      </c>
      <c r="D264" s="257">
        <v>0</v>
      </c>
      <c r="E264" s="636"/>
      <c r="F264" s="257"/>
      <c r="G264" s="637"/>
      <c r="H264" s="638"/>
    </row>
    <row r="265" s="520" customFormat="1" ht="18" customHeight="1" spans="1:222">
      <c r="A265" s="382" t="s">
        <v>196</v>
      </c>
      <c r="B265" s="321"/>
      <c r="C265" s="625">
        <f t="shared" si="24"/>
        <v>0</v>
      </c>
      <c r="D265" s="257">
        <v>0</v>
      </c>
      <c r="E265" s="636"/>
      <c r="F265" s="257"/>
      <c r="G265" s="637"/>
      <c r="H265" s="612"/>
      <c r="I265" s="606"/>
      <c r="J265" s="613"/>
      <c r="K265" s="613"/>
      <c r="GI265" s="613"/>
      <c r="GJ265" s="613"/>
      <c r="GK265" s="613"/>
      <c r="GL265" s="613"/>
      <c r="GM265" s="613"/>
      <c r="GN265" s="613"/>
      <c r="GO265" s="613"/>
      <c r="GP265" s="613"/>
      <c r="GQ265" s="613"/>
      <c r="GR265" s="613"/>
      <c r="GS265" s="613"/>
      <c r="GT265" s="613"/>
      <c r="GU265" s="613"/>
      <c r="GV265" s="613"/>
      <c r="GW265" s="613"/>
      <c r="GX265" s="613"/>
      <c r="GY265" s="613"/>
      <c r="GZ265" s="613"/>
      <c r="HA265" s="613"/>
      <c r="HB265" s="613"/>
      <c r="HC265" s="613"/>
      <c r="HD265" s="613"/>
      <c r="HE265" s="613"/>
      <c r="HF265" s="613"/>
      <c r="HG265" s="613"/>
      <c r="HH265" s="613"/>
      <c r="HI265" s="613"/>
      <c r="HJ265" s="613"/>
      <c r="HK265" s="613"/>
      <c r="HL265" s="613"/>
      <c r="HM265" s="613"/>
      <c r="HN265" s="613"/>
    </row>
    <row r="266" s="606" customFormat="1" ht="18" customHeight="1" spans="1:8">
      <c r="A266" s="382" t="s">
        <v>197</v>
      </c>
      <c r="B266" s="321"/>
      <c r="C266" s="625">
        <f t="shared" si="24"/>
        <v>0</v>
      </c>
      <c r="D266" s="257">
        <v>0</v>
      </c>
      <c r="E266" s="636"/>
      <c r="F266" s="257"/>
      <c r="G266" s="637"/>
      <c r="H266" s="638"/>
    </row>
    <row r="267" s="520" customFormat="1" ht="18" customHeight="1" spans="1:222">
      <c r="A267" s="382" t="s">
        <v>198</v>
      </c>
      <c r="B267" s="321"/>
      <c r="C267" s="625">
        <f t="shared" si="24"/>
        <v>0</v>
      </c>
      <c r="D267" s="257">
        <v>0</v>
      </c>
      <c r="E267" s="636"/>
      <c r="F267" s="257"/>
      <c r="G267" s="637"/>
      <c r="H267" s="612"/>
      <c r="I267" s="606"/>
      <c r="J267" s="613"/>
      <c r="K267" s="613"/>
      <c r="GI267" s="613"/>
      <c r="GJ267" s="613"/>
      <c r="GK267" s="613"/>
      <c r="GL267" s="613"/>
      <c r="GM267" s="613"/>
      <c r="GN267" s="613"/>
      <c r="GO267" s="613"/>
      <c r="GP267" s="613"/>
      <c r="GQ267" s="613"/>
      <c r="GR267" s="613"/>
      <c r="GS267" s="613"/>
      <c r="GT267" s="613"/>
      <c r="GU267" s="613"/>
      <c r="GV267" s="613"/>
      <c r="GW267" s="613"/>
      <c r="GX267" s="613"/>
      <c r="GY267" s="613"/>
      <c r="GZ267" s="613"/>
      <c r="HA267" s="613"/>
      <c r="HB267" s="613"/>
      <c r="HC267" s="613"/>
      <c r="HD267" s="613"/>
      <c r="HE267" s="613"/>
      <c r="HF267" s="613"/>
      <c r="HG267" s="613"/>
      <c r="HH267" s="613"/>
      <c r="HI267" s="613"/>
      <c r="HJ267" s="613"/>
      <c r="HK267" s="613"/>
      <c r="HL267" s="613"/>
      <c r="HM267" s="613"/>
      <c r="HN267" s="613"/>
    </row>
    <row r="268" s="520" customFormat="1" ht="18" customHeight="1" spans="1:222">
      <c r="A268" s="382" t="s">
        <v>199</v>
      </c>
      <c r="B268" s="321"/>
      <c r="C268" s="625">
        <f t="shared" si="24"/>
        <v>0</v>
      </c>
      <c r="D268" s="257">
        <v>0</v>
      </c>
      <c r="E268" s="636"/>
      <c r="F268" s="257"/>
      <c r="G268" s="637"/>
      <c r="H268" s="612"/>
      <c r="I268" s="606"/>
      <c r="J268" s="613"/>
      <c r="K268" s="613"/>
      <c r="GI268" s="613"/>
      <c r="GJ268" s="613"/>
      <c r="GK268" s="613"/>
      <c r="GL268" s="613"/>
      <c r="GM268" s="613"/>
      <c r="GN268" s="613"/>
      <c r="GO268" s="613"/>
      <c r="GP268" s="613"/>
      <c r="GQ268" s="613"/>
      <c r="GR268" s="613"/>
      <c r="GS268" s="613"/>
      <c r="GT268" s="613"/>
      <c r="GU268" s="613"/>
      <c r="GV268" s="613"/>
      <c r="GW268" s="613"/>
      <c r="GX268" s="613"/>
      <c r="GY268" s="613"/>
      <c r="GZ268" s="613"/>
      <c r="HA268" s="613"/>
      <c r="HB268" s="613"/>
      <c r="HC268" s="613"/>
      <c r="HD268" s="613"/>
      <c r="HE268" s="613"/>
      <c r="HF268" s="613"/>
      <c r="HG268" s="613"/>
      <c r="HH268" s="613"/>
      <c r="HI268" s="613"/>
      <c r="HJ268" s="613"/>
      <c r="HK268" s="613"/>
      <c r="HL268" s="613"/>
      <c r="HM268" s="613"/>
      <c r="HN268" s="613"/>
    </row>
    <row r="269" s="606" customFormat="1" ht="18" customHeight="1" spans="1:8">
      <c r="A269" s="383" t="s">
        <v>200</v>
      </c>
      <c r="B269" s="321"/>
      <c r="C269" s="624">
        <f t="shared" si="24"/>
        <v>0</v>
      </c>
      <c r="D269" s="355">
        <v>0</v>
      </c>
      <c r="E269" s="622"/>
      <c r="F269" s="355">
        <f>SUM(F270:F273)</f>
        <v>0</v>
      </c>
      <c r="G269" s="637"/>
      <c r="H269" s="624"/>
    </row>
    <row r="270" s="520" customFormat="1" ht="18" customHeight="1" spans="1:222">
      <c r="A270" s="382" t="s">
        <v>201</v>
      </c>
      <c r="B270" s="321"/>
      <c r="C270" s="625">
        <f t="shared" si="24"/>
        <v>0</v>
      </c>
      <c r="D270" s="257">
        <v>0</v>
      </c>
      <c r="E270" s="636"/>
      <c r="F270" s="257"/>
      <c r="G270" s="637"/>
      <c r="H270" s="612"/>
      <c r="I270" s="606"/>
      <c r="J270" s="613"/>
      <c r="K270" s="613"/>
      <c r="GI270" s="613"/>
      <c r="GJ270" s="613"/>
      <c r="GK270" s="613"/>
      <c r="GL270" s="613"/>
      <c r="GM270" s="613"/>
      <c r="GN270" s="613"/>
      <c r="GO270" s="613"/>
      <c r="GP270" s="613"/>
      <c r="GQ270" s="613"/>
      <c r="GR270" s="613"/>
      <c r="GS270" s="613"/>
      <c r="GT270" s="613"/>
      <c r="GU270" s="613"/>
      <c r="GV270" s="613"/>
      <c r="GW270" s="613"/>
      <c r="GX270" s="613"/>
      <c r="GY270" s="613"/>
      <c r="GZ270" s="613"/>
      <c r="HA270" s="613"/>
      <c r="HB270" s="613"/>
      <c r="HC270" s="613"/>
      <c r="HD270" s="613"/>
      <c r="HE270" s="613"/>
      <c r="HF270" s="613"/>
      <c r="HG270" s="613"/>
      <c r="HH270" s="613"/>
      <c r="HI270" s="613"/>
      <c r="HJ270" s="613"/>
      <c r="HK270" s="613"/>
      <c r="HL270" s="613"/>
      <c r="HM270" s="613"/>
      <c r="HN270" s="613"/>
    </row>
    <row r="271" s="520" customFormat="1" ht="18" customHeight="1" spans="1:222">
      <c r="A271" s="382" t="s">
        <v>202</v>
      </c>
      <c r="B271" s="321"/>
      <c r="C271" s="625">
        <f t="shared" si="24"/>
        <v>0</v>
      </c>
      <c r="D271" s="257">
        <v>0</v>
      </c>
      <c r="E271" s="636"/>
      <c r="F271" s="257"/>
      <c r="G271" s="637"/>
      <c r="H271" s="612"/>
      <c r="I271" s="606"/>
      <c r="J271" s="613"/>
      <c r="K271" s="613"/>
      <c r="GI271" s="613"/>
      <c r="GJ271" s="613"/>
      <c r="GK271" s="613"/>
      <c r="GL271" s="613"/>
      <c r="GM271" s="613"/>
      <c r="GN271" s="613"/>
      <c r="GO271" s="613"/>
      <c r="GP271" s="613"/>
      <c r="GQ271" s="613"/>
      <c r="GR271" s="613"/>
      <c r="GS271" s="613"/>
      <c r="GT271" s="613"/>
      <c r="GU271" s="613"/>
      <c r="GV271" s="613"/>
      <c r="GW271" s="613"/>
      <c r="GX271" s="613"/>
      <c r="GY271" s="613"/>
      <c r="GZ271" s="613"/>
      <c r="HA271" s="613"/>
      <c r="HB271" s="613"/>
      <c r="HC271" s="613"/>
      <c r="HD271" s="613"/>
      <c r="HE271" s="613"/>
      <c r="HF271" s="613"/>
      <c r="HG271" s="613"/>
      <c r="HH271" s="613"/>
      <c r="HI271" s="613"/>
      <c r="HJ271" s="613"/>
      <c r="HK271" s="613"/>
      <c r="HL271" s="613"/>
      <c r="HM271" s="613"/>
      <c r="HN271" s="613"/>
    </row>
    <row r="272" s="520" customFormat="1" ht="18" customHeight="1" spans="1:222">
      <c r="A272" s="382" t="s">
        <v>203</v>
      </c>
      <c r="B272" s="321"/>
      <c r="C272" s="625">
        <f t="shared" si="24"/>
        <v>0</v>
      </c>
      <c r="D272" s="257">
        <v>0</v>
      </c>
      <c r="E272" s="636"/>
      <c r="F272" s="257"/>
      <c r="G272" s="637"/>
      <c r="H272" s="612"/>
      <c r="I272" s="606"/>
      <c r="J272" s="613"/>
      <c r="K272" s="613"/>
      <c r="GI272" s="613"/>
      <c r="GJ272" s="613"/>
      <c r="GK272" s="613"/>
      <c r="GL272" s="613"/>
      <c r="GM272" s="613"/>
      <c r="GN272" s="613"/>
      <c r="GO272" s="613"/>
      <c r="GP272" s="613"/>
      <c r="GQ272" s="613"/>
      <c r="GR272" s="613"/>
      <c r="GS272" s="613"/>
      <c r="GT272" s="613"/>
      <c r="GU272" s="613"/>
      <c r="GV272" s="613"/>
      <c r="GW272" s="613"/>
      <c r="GX272" s="613"/>
      <c r="GY272" s="613"/>
      <c r="GZ272" s="613"/>
      <c r="HA272" s="613"/>
      <c r="HB272" s="613"/>
      <c r="HC272" s="613"/>
      <c r="HD272" s="613"/>
      <c r="HE272" s="613"/>
      <c r="HF272" s="613"/>
      <c r="HG272" s="613"/>
      <c r="HH272" s="613"/>
      <c r="HI272" s="613"/>
      <c r="HJ272" s="613"/>
      <c r="HK272" s="613"/>
      <c r="HL272" s="613"/>
      <c r="HM272" s="613"/>
      <c r="HN272" s="613"/>
    </row>
    <row r="273" s="606" customFormat="1" ht="18" customHeight="1" spans="1:8">
      <c r="A273" s="382" t="s">
        <v>204</v>
      </c>
      <c r="B273" s="321"/>
      <c r="C273" s="625">
        <f t="shared" si="24"/>
        <v>0</v>
      </c>
      <c r="D273" s="257">
        <v>0</v>
      </c>
      <c r="E273" s="636"/>
      <c r="F273" s="257"/>
      <c r="G273" s="637"/>
      <c r="H273" s="638"/>
    </row>
    <row r="274" s="606" customFormat="1" ht="18" customHeight="1" spans="1:8">
      <c r="A274" s="383" t="s">
        <v>205</v>
      </c>
      <c r="B274" s="321"/>
      <c r="C274" s="624">
        <f t="shared" si="24"/>
        <v>0</v>
      </c>
      <c r="D274" s="355">
        <v>0</v>
      </c>
      <c r="E274" s="622"/>
      <c r="F274" s="355">
        <f>F275</f>
        <v>0</v>
      </c>
      <c r="G274" s="637"/>
      <c r="H274" s="624"/>
    </row>
    <row r="275" s="607" customFormat="1" ht="18" customHeight="1" spans="1:222">
      <c r="A275" s="382" t="s">
        <v>206</v>
      </c>
      <c r="B275" s="321"/>
      <c r="C275" s="625">
        <f t="shared" si="24"/>
        <v>0</v>
      </c>
      <c r="D275" s="257">
        <v>0</v>
      </c>
      <c r="E275" s="636"/>
      <c r="F275" s="257"/>
      <c r="G275" s="637"/>
      <c r="H275" s="612"/>
      <c r="I275" s="606"/>
      <c r="J275" s="613"/>
      <c r="K275" s="613"/>
      <c r="GI275" s="613"/>
      <c r="GJ275" s="613"/>
      <c r="GK275" s="613"/>
      <c r="GL275" s="613"/>
      <c r="GM275" s="613"/>
      <c r="GN275" s="613"/>
      <c r="GO275" s="613"/>
      <c r="GP275" s="613"/>
      <c r="GQ275" s="613"/>
      <c r="GR275" s="613"/>
      <c r="GS275" s="613"/>
      <c r="GT275" s="613"/>
      <c r="GU275" s="613"/>
      <c r="GV275" s="613"/>
      <c r="GW275" s="613"/>
      <c r="GX275" s="613"/>
      <c r="GY275" s="613"/>
      <c r="GZ275" s="613"/>
      <c r="HA275" s="613"/>
      <c r="HB275" s="613"/>
      <c r="HC275" s="613"/>
      <c r="HD275" s="613"/>
      <c r="HE275" s="613"/>
      <c r="HF275" s="613"/>
      <c r="HG275" s="613"/>
      <c r="HH275" s="613"/>
      <c r="HI275" s="613"/>
      <c r="HJ275" s="613"/>
      <c r="HK275" s="613"/>
      <c r="HL275" s="613"/>
      <c r="HM275" s="613"/>
      <c r="HN275" s="613"/>
    </row>
    <row r="276" s="606" customFormat="1" ht="18" customHeight="1" spans="1:8">
      <c r="A276" s="383" t="s">
        <v>207</v>
      </c>
      <c r="B276" s="321"/>
      <c r="C276" s="624">
        <f t="shared" si="24"/>
        <v>0</v>
      </c>
      <c r="D276" s="355">
        <v>0</v>
      </c>
      <c r="E276" s="622"/>
      <c r="F276" s="355">
        <f>SUM(F277:F280)</f>
        <v>0</v>
      </c>
      <c r="G276" s="637"/>
      <c r="H276" s="624"/>
    </row>
    <row r="277" s="520" customFormat="1" ht="18" customHeight="1" spans="1:222">
      <c r="A277" s="382" t="s">
        <v>208</v>
      </c>
      <c r="B277" s="321"/>
      <c r="C277" s="625">
        <f t="shared" si="24"/>
        <v>0</v>
      </c>
      <c r="D277" s="257">
        <v>0</v>
      </c>
      <c r="E277" s="636"/>
      <c r="F277" s="257"/>
      <c r="G277" s="637"/>
      <c r="H277" s="612"/>
      <c r="I277" s="606"/>
      <c r="J277" s="613"/>
      <c r="K277" s="613"/>
      <c r="GI277" s="613"/>
      <c r="GJ277" s="613"/>
      <c r="GK277" s="613"/>
      <c r="GL277" s="613"/>
      <c r="GM277" s="613"/>
      <c r="GN277" s="613"/>
      <c r="GO277" s="613"/>
      <c r="GP277" s="613"/>
      <c r="GQ277" s="613"/>
      <c r="GR277" s="613"/>
      <c r="GS277" s="613"/>
      <c r="GT277" s="613"/>
      <c r="GU277" s="613"/>
      <c r="GV277" s="613"/>
      <c r="GW277" s="613"/>
      <c r="GX277" s="613"/>
      <c r="GY277" s="613"/>
      <c r="GZ277" s="613"/>
      <c r="HA277" s="613"/>
      <c r="HB277" s="613"/>
      <c r="HC277" s="613"/>
      <c r="HD277" s="613"/>
      <c r="HE277" s="613"/>
      <c r="HF277" s="613"/>
      <c r="HG277" s="613"/>
      <c r="HH277" s="613"/>
      <c r="HI277" s="613"/>
      <c r="HJ277" s="613"/>
      <c r="HK277" s="613"/>
      <c r="HL277" s="613"/>
      <c r="HM277" s="613"/>
      <c r="HN277" s="613"/>
    </row>
    <row r="278" s="520" customFormat="1" ht="18" customHeight="1" spans="1:222">
      <c r="A278" s="382" t="s">
        <v>209</v>
      </c>
      <c r="B278" s="321"/>
      <c r="C278" s="625">
        <f t="shared" si="24"/>
        <v>0</v>
      </c>
      <c r="D278" s="257">
        <v>0</v>
      </c>
      <c r="E278" s="636"/>
      <c r="F278" s="257"/>
      <c r="G278" s="637"/>
      <c r="H278" s="612"/>
      <c r="I278" s="606"/>
      <c r="J278" s="613"/>
      <c r="K278" s="613"/>
      <c r="GI278" s="613"/>
      <c r="GJ278" s="613"/>
      <c r="GK278" s="613"/>
      <c r="GL278" s="613"/>
      <c r="GM278" s="613"/>
      <c r="GN278" s="613"/>
      <c r="GO278" s="613"/>
      <c r="GP278" s="613"/>
      <c r="GQ278" s="613"/>
      <c r="GR278" s="613"/>
      <c r="GS278" s="613"/>
      <c r="GT278" s="613"/>
      <c r="GU278" s="613"/>
      <c r="GV278" s="613"/>
      <c r="GW278" s="613"/>
      <c r="GX278" s="613"/>
      <c r="GY278" s="613"/>
      <c r="GZ278" s="613"/>
      <c r="HA278" s="613"/>
      <c r="HB278" s="613"/>
      <c r="HC278" s="613"/>
      <c r="HD278" s="613"/>
      <c r="HE278" s="613"/>
      <c r="HF278" s="613"/>
      <c r="HG278" s="613"/>
      <c r="HH278" s="613"/>
      <c r="HI278" s="613"/>
      <c r="HJ278" s="613"/>
      <c r="HK278" s="613"/>
      <c r="HL278" s="613"/>
      <c r="HM278" s="613"/>
      <c r="HN278" s="613"/>
    </row>
    <row r="279" s="606" customFormat="1" ht="18" customHeight="1" spans="1:198">
      <c r="A279" s="382" t="s">
        <v>210</v>
      </c>
      <c r="B279" s="321"/>
      <c r="C279" s="625">
        <f t="shared" si="24"/>
        <v>0</v>
      </c>
      <c r="D279" s="257">
        <v>0</v>
      </c>
      <c r="E279" s="636"/>
      <c r="F279" s="257"/>
      <c r="G279" s="637"/>
      <c r="H279" s="638"/>
      <c r="GP279" s="606">
        <f>SUM(A279:GO279)</f>
        <v>0</v>
      </c>
    </row>
    <row r="280" s="607" customFormat="1" ht="18" customHeight="1" spans="1:222">
      <c r="A280" s="382" t="s">
        <v>211</v>
      </c>
      <c r="B280" s="321"/>
      <c r="C280" s="625">
        <f t="shared" si="24"/>
        <v>0</v>
      </c>
      <c r="D280" s="257">
        <v>0</v>
      </c>
      <c r="E280" s="636"/>
      <c r="F280" s="257"/>
      <c r="G280" s="637"/>
      <c r="H280" s="612"/>
      <c r="I280" s="606"/>
      <c r="J280" s="613"/>
      <c r="K280" s="613"/>
      <c r="GI280" s="613"/>
      <c r="GJ280" s="613"/>
      <c r="GK280" s="613"/>
      <c r="GL280" s="613"/>
      <c r="GM280" s="613"/>
      <c r="GN280" s="613"/>
      <c r="GO280" s="613"/>
      <c r="GP280" s="613"/>
      <c r="GQ280" s="613"/>
      <c r="GR280" s="613"/>
      <c r="GS280" s="613"/>
      <c r="GT280" s="613"/>
      <c r="GU280" s="613"/>
      <c r="GV280" s="613"/>
      <c r="GW280" s="613"/>
      <c r="GX280" s="613"/>
      <c r="GY280" s="613"/>
      <c r="GZ280" s="613"/>
      <c r="HA280" s="613"/>
      <c r="HB280" s="613"/>
      <c r="HC280" s="613"/>
      <c r="HD280" s="613"/>
      <c r="HE280" s="613"/>
      <c r="HF280" s="613"/>
      <c r="HG280" s="613"/>
      <c r="HH280" s="613"/>
      <c r="HI280" s="613"/>
      <c r="HJ280" s="613"/>
      <c r="HK280" s="613"/>
      <c r="HL280" s="613"/>
      <c r="HM280" s="613"/>
      <c r="HN280" s="613"/>
    </row>
    <row r="281" s="606" customFormat="1" ht="18" customHeight="1" spans="1:8">
      <c r="A281" s="383" t="s">
        <v>212</v>
      </c>
      <c r="B281" s="321"/>
      <c r="C281" s="624">
        <f t="shared" si="24"/>
        <v>0</v>
      </c>
      <c r="D281" s="355">
        <v>0</v>
      </c>
      <c r="E281" s="622"/>
      <c r="F281" s="355">
        <f>SUM(F282:F286)</f>
        <v>0</v>
      </c>
      <c r="G281" s="637"/>
      <c r="H281" s="624"/>
    </row>
    <row r="282" s="520" customFormat="1" ht="18" customHeight="1" spans="1:222">
      <c r="A282" s="382" t="s">
        <v>47</v>
      </c>
      <c r="B282" s="321"/>
      <c r="C282" s="625">
        <f t="shared" si="24"/>
        <v>0</v>
      </c>
      <c r="D282" s="257">
        <v>0</v>
      </c>
      <c r="E282" s="636"/>
      <c r="F282" s="257"/>
      <c r="G282" s="637"/>
      <c r="H282" s="612"/>
      <c r="I282" s="606"/>
      <c r="J282" s="613"/>
      <c r="K282" s="613"/>
      <c r="GI282" s="613"/>
      <c r="GJ282" s="613"/>
      <c r="GK282" s="613"/>
      <c r="GL282" s="613"/>
      <c r="GM282" s="613"/>
      <c r="GN282" s="613"/>
      <c r="GO282" s="613"/>
      <c r="GP282" s="613"/>
      <c r="GQ282" s="613"/>
      <c r="GR282" s="613"/>
      <c r="GS282" s="613"/>
      <c r="GT282" s="613"/>
      <c r="GU282" s="613"/>
      <c r="GV282" s="613"/>
      <c r="GW282" s="613"/>
      <c r="GX282" s="613"/>
      <c r="GY282" s="613"/>
      <c r="GZ282" s="613"/>
      <c r="HA282" s="613"/>
      <c r="HB282" s="613"/>
      <c r="HC282" s="613"/>
      <c r="HD282" s="613"/>
      <c r="HE282" s="613"/>
      <c r="HF282" s="613"/>
      <c r="HG282" s="613"/>
      <c r="HH282" s="613"/>
      <c r="HI282" s="613"/>
      <c r="HJ282" s="613"/>
      <c r="HK282" s="613"/>
      <c r="HL282" s="613"/>
      <c r="HM282" s="613"/>
      <c r="HN282" s="613"/>
    </row>
    <row r="283" s="606" customFormat="1" ht="18" customHeight="1" spans="1:8">
      <c r="A283" s="382" t="s">
        <v>48</v>
      </c>
      <c r="B283" s="321"/>
      <c r="C283" s="625">
        <f t="shared" si="24"/>
        <v>0</v>
      </c>
      <c r="D283" s="257">
        <v>0</v>
      </c>
      <c r="E283" s="636"/>
      <c r="F283" s="257"/>
      <c r="G283" s="637"/>
      <c r="H283" s="638"/>
    </row>
    <row r="284" s="520" customFormat="1" ht="18" customHeight="1" spans="1:222">
      <c r="A284" s="382" t="s">
        <v>49</v>
      </c>
      <c r="B284" s="321"/>
      <c r="C284" s="625">
        <f t="shared" si="24"/>
        <v>0</v>
      </c>
      <c r="D284" s="257">
        <v>0</v>
      </c>
      <c r="E284" s="636"/>
      <c r="F284" s="257"/>
      <c r="G284" s="637"/>
      <c r="H284" s="612"/>
      <c r="I284" s="606"/>
      <c r="J284" s="613"/>
      <c r="K284" s="613"/>
      <c r="GI284" s="613"/>
      <c r="GJ284" s="613"/>
      <c r="GK284" s="613"/>
      <c r="GL284" s="613"/>
      <c r="GM284" s="613"/>
      <c r="GN284" s="613"/>
      <c r="GO284" s="613"/>
      <c r="GP284" s="613"/>
      <c r="GQ284" s="613"/>
      <c r="GR284" s="613"/>
      <c r="GS284" s="613"/>
      <c r="GT284" s="613"/>
      <c r="GU284" s="613"/>
      <c r="GV284" s="613"/>
      <c r="GW284" s="613"/>
      <c r="GX284" s="613"/>
      <c r="GY284" s="613"/>
      <c r="GZ284" s="613"/>
      <c r="HA284" s="613"/>
      <c r="HB284" s="613"/>
      <c r="HC284" s="613"/>
      <c r="HD284" s="613"/>
      <c r="HE284" s="613"/>
      <c r="HF284" s="613"/>
      <c r="HG284" s="613"/>
      <c r="HH284" s="613"/>
      <c r="HI284" s="613"/>
      <c r="HJ284" s="613"/>
      <c r="HK284" s="613"/>
      <c r="HL284" s="613"/>
      <c r="HM284" s="613"/>
      <c r="HN284" s="613"/>
    </row>
    <row r="285" s="606" customFormat="1" ht="18" customHeight="1" spans="1:8">
      <c r="A285" s="382" t="s">
        <v>56</v>
      </c>
      <c r="B285" s="321"/>
      <c r="C285" s="625">
        <f t="shared" si="24"/>
        <v>0</v>
      </c>
      <c r="D285" s="257">
        <v>0</v>
      </c>
      <c r="E285" s="636"/>
      <c r="F285" s="257"/>
      <c r="G285" s="637"/>
      <c r="H285" s="638"/>
    </row>
    <row r="286" s="607" customFormat="1" ht="18" customHeight="1" spans="1:222">
      <c r="A286" s="382" t="s">
        <v>213</v>
      </c>
      <c r="B286" s="321"/>
      <c r="C286" s="625">
        <f t="shared" si="24"/>
        <v>0</v>
      </c>
      <c r="D286" s="257">
        <v>0</v>
      </c>
      <c r="E286" s="636"/>
      <c r="F286" s="257"/>
      <c r="G286" s="637"/>
      <c r="H286" s="612"/>
      <c r="I286" s="606"/>
      <c r="J286" s="613"/>
      <c r="K286" s="613"/>
      <c r="GI286" s="613"/>
      <c r="GJ286" s="613"/>
      <c r="GK286" s="613"/>
      <c r="GL286" s="613"/>
      <c r="GM286" s="613"/>
      <c r="GN286" s="613"/>
      <c r="GO286" s="613"/>
      <c r="GP286" s="613"/>
      <c r="GQ286" s="613"/>
      <c r="GR286" s="613"/>
      <c r="GS286" s="613"/>
      <c r="GT286" s="613"/>
      <c r="GU286" s="613"/>
      <c r="GV286" s="613"/>
      <c r="GW286" s="613"/>
      <c r="GX286" s="613"/>
      <c r="GY286" s="613"/>
      <c r="GZ286" s="613"/>
      <c r="HA286" s="613"/>
      <c r="HB286" s="613"/>
      <c r="HC286" s="613"/>
      <c r="HD286" s="613"/>
      <c r="HE286" s="613"/>
      <c r="HF286" s="613"/>
      <c r="HG286" s="613"/>
      <c r="HH286" s="613"/>
      <c r="HI286" s="613"/>
      <c r="HJ286" s="613"/>
      <c r="HK286" s="613"/>
      <c r="HL286" s="613"/>
      <c r="HM286" s="613"/>
      <c r="HN286" s="613"/>
    </row>
    <row r="287" s="606" customFormat="1" ht="18" customHeight="1" spans="1:8">
      <c r="A287" s="383" t="s">
        <v>214</v>
      </c>
      <c r="B287" s="321"/>
      <c r="C287" s="624">
        <f t="shared" si="24"/>
        <v>0</v>
      </c>
      <c r="D287" s="355">
        <v>0</v>
      </c>
      <c r="E287" s="622"/>
      <c r="F287" s="355">
        <f t="shared" ref="F287:F292" si="25">F288</f>
        <v>0</v>
      </c>
      <c r="G287" s="637"/>
      <c r="H287" s="624"/>
    </row>
    <row r="288" s="607" customFormat="1" ht="18" customHeight="1" spans="1:222">
      <c r="A288" s="382" t="s">
        <v>215</v>
      </c>
      <c r="B288" s="321"/>
      <c r="C288" s="625">
        <f t="shared" si="24"/>
        <v>0</v>
      </c>
      <c r="D288" s="257">
        <v>0</v>
      </c>
      <c r="E288" s="636"/>
      <c r="F288" s="257"/>
      <c r="G288" s="637"/>
      <c r="H288" s="612"/>
      <c r="I288" s="606"/>
      <c r="J288" s="613"/>
      <c r="K288" s="613"/>
      <c r="GI288" s="613"/>
      <c r="GJ288" s="613"/>
      <c r="GK288" s="613"/>
      <c r="GL288" s="613"/>
      <c r="GM288" s="613"/>
      <c r="GN288" s="613"/>
      <c r="GO288" s="613"/>
      <c r="GP288" s="613"/>
      <c r="GQ288" s="613"/>
      <c r="GR288" s="613"/>
      <c r="GS288" s="613"/>
      <c r="GT288" s="613"/>
      <c r="GU288" s="613"/>
      <c r="GV288" s="613"/>
      <c r="GW288" s="613"/>
      <c r="GX288" s="613"/>
      <c r="GY288" s="613"/>
      <c r="GZ288" s="613"/>
      <c r="HA288" s="613"/>
      <c r="HB288" s="613"/>
      <c r="HC288" s="613"/>
      <c r="HD288" s="613"/>
      <c r="HE288" s="613"/>
      <c r="HF288" s="613"/>
      <c r="HG288" s="613"/>
      <c r="HH288" s="613"/>
      <c r="HI288" s="613"/>
      <c r="HJ288" s="613"/>
      <c r="HK288" s="613"/>
      <c r="HL288" s="613"/>
      <c r="HM288" s="613"/>
      <c r="HN288" s="613"/>
    </row>
    <row r="289" s="606" customFormat="1" ht="18" customHeight="1" spans="1:8">
      <c r="A289" s="383" t="s">
        <v>216</v>
      </c>
      <c r="B289" s="321"/>
      <c r="C289" s="624">
        <f t="shared" si="24"/>
        <v>0</v>
      </c>
      <c r="D289" s="355">
        <v>0</v>
      </c>
      <c r="E289" s="622"/>
      <c r="F289" s="355">
        <f>SUM(F290,F292,F294,F296,F306)</f>
        <v>0</v>
      </c>
      <c r="G289" s="637"/>
      <c r="H289" s="624"/>
    </row>
    <row r="290" s="606" customFormat="1" ht="18" customHeight="1" spans="1:8">
      <c r="A290" s="383" t="s">
        <v>217</v>
      </c>
      <c r="B290" s="321"/>
      <c r="C290" s="624">
        <f t="shared" si="24"/>
        <v>0</v>
      </c>
      <c r="D290" s="355">
        <v>0</v>
      </c>
      <c r="E290" s="622"/>
      <c r="F290" s="355">
        <f t="shared" si="25"/>
        <v>0</v>
      </c>
      <c r="G290" s="637"/>
      <c r="H290" s="624"/>
    </row>
    <row r="291" s="607" customFormat="1" ht="18" customHeight="1" spans="1:222">
      <c r="A291" s="382" t="s">
        <v>218</v>
      </c>
      <c r="B291" s="321"/>
      <c r="C291" s="625">
        <f t="shared" si="24"/>
        <v>0</v>
      </c>
      <c r="D291" s="257">
        <v>0</v>
      </c>
      <c r="E291" s="636"/>
      <c r="F291" s="257"/>
      <c r="G291" s="637"/>
      <c r="H291" s="612"/>
      <c r="I291" s="606"/>
      <c r="J291" s="613"/>
      <c r="K291" s="613"/>
      <c r="GI291" s="613"/>
      <c r="GJ291" s="613"/>
      <c r="GK291" s="613"/>
      <c r="GL291" s="613"/>
      <c r="GM291" s="613"/>
      <c r="GN291" s="613"/>
      <c r="GO291" s="613"/>
      <c r="GP291" s="613"/>
      <c r="GQ291" s="613"/>
      <c r="GR291" s="613"/>
      <c r="GS291" s="613"/>
      <c r="GT291" s="613"/>
      <c r="GU291" s="613"/>
      <c r="GV291" s="613"/>
      <c r="GW291" s="613"/>
      <c r="GX291" s="613"/>
      <c r="GY291" s="613"/>
      <c r="GZ291" s="613"/>
      <c r="HA291" s="613"/>
      <c r="HB291" s="613"/>
      <c r="HC291" s="613"/>
      <c r="HD291" s="613"/>
      <c r="HE291" s="613"/>
      <c r="HF291" s="613"/>
      <c r="HG291" s="613"/>
      <c r="HH291" s="613"/>
      <c r="HI291" s="613"/>
      <c r="HJ291" s="613"/>
      <c r="HK291" s="613"/>
      <c r="HL291" s="613"/>
      <c r="HM291" s="613"/>
      <c r="HN291" s="613"/>
    </row>
    <row r="292" s="606" customFormat="1" ht="18" customHeight="1" spans="1:8">
      <c r="A292" s="383" t="s">
        <v>219</v>
      </c>
      <c r="B292" s="321"/>
      <c r="C292" s="624">
        <f t="shared" si="24"/>
        <v>0</v>
      </c>
      <c r="D292" s="355">
        <v>0</v>
      </c>
      <c r="E292" s="622"/>
      <c r="F292" s="355">
        <f t="shared" si="25"/>
        <v>0</v>
      </c>
      <c r="G292" s="637"/>
      <c r="H292" s="624"/>
    </row>
    <row r="293" s="606" customFormat="1" ht="18" customHeight="1" spans="1:8">
      <c r="A293" s="382" t="s">
        <v>220</v>
      </c>
      <c r="B293" s="321"/>
      <c r="C293" s="625">
        <f t="shared" si="24"/>
        <v>0</v>
      </c>
      <c r="D293" s="257">
        <v>0</v>
      </c>
      <c r="E293" s="636"/>
      <c r="F293" s="257"/>
      <c r="G293" s="637"/>
      <c r="H293" s="638"/>
    </row>
    <row r="294" s="606" customFormat="1" ht="18" customHeight="1" spans="1:8">
      <c r="A294" s="383" t="s">
        <v>221</v>
      </c>
      <c r="B294" s="321"/>
      <c r="C294" s="624">
        <f t="shared" si="24"/>
        <v>0</v>
      </c>
      <c r="D294" s="355">
        <v>0</v>
      </c>
      <c r="E294" s="622"/>
      <c r="F294" s="355">
        <f>F295</f>
        <v>0</v>
      </c>
      <c r="G294" s="637"/>
      <c r="H294" s="624"/>
    </row>
    <row r="295" s="606" customFormat="1" ht="18" customHeight="1" spans="1:8">
      <c r="A295" s="382" t="s">
        <v>222</v>
      </c>
      <c r="B295" s="321"/>
      <c r="C295" s="625">
        <f t="shared" si="24"/>
        <v>0</v>
      </c>
      <c r="D295" s="257">
        <v>0</v>
      </c>
      <c r="E295" s="636"/>
      <c r="F295" s="257"/>
      <c r="G295" s="637"/>
      <c r="H295" s="638"/>
    </row>
    <row r="296" s="606" customFormat="1" ht="18" customHeight="1" spans="1:8">
      <c r="A296" s="383" t="s">
        <v>223</v>
      </c>
      <c r="B296" s="321"/>
      <c r="C296" s="624">
        <f t="shared" si="24"/>
        <v>0</v>
      </c>
      <c r="D296" s="355">
        <v>0</v>
      </c>
      <c r="E296" s="622"/>
      <c r="F296" s="355">
        <f>SUM(F297:F305)</f>
        <v>0</v>
      </c>
      <c r="G296" s="637"/>
      <c r="H296" s="624"/>
    </row>
    <row r="297" s="606" customFormat="1" ht="18" customHeight="1" spans="1:8">
      <c r="A297" s="382" t="s">
        <v>224</v>
      </c>
      <c r="B297" s="321"/>
      <c r="C297" s="625">
        <f t="shared" si="24"/>
        <v>0</v>
      </c>
      <c r="D297" s="257">
        <v>0</v>
      </c>
      <c r="E297" s="636"/>
      <c r="F297" s="257"/>
      <c r="G297" s="637"/>
      <c r="H297" s="638"/>
    </row>
    <row r="298" s="520" customFormat="1" ht="18" customHeight="1" spans="1:222">
      <c r="A298" s="382" t="s">
        <v>225</v>
      </c>
      <c r="B298" s="321"/>
      <c r="C298" s="625">
        <f t="shared" si="24"/>
        <v>0</v>
      </c>
      <c r="D298" s="257">
        <v>0</v>
      </c>
      <c r="E298" s="636"/>
      <c r="F298" s="257"/>
      <c r="G298" s="637"/>
      <c r="H298" s="612"/>
      <c r="I298" s="606"/>
      <c r="J298" s="613"/>
      <c r="K298" s="613"/>
      <c r="GI298" s="613"/>
      <c r="GJ298" s="613"/>
      <c r="GK298" s="613"/>
      <c r="GL298" s="613"/>
      <c r="GM298" s="613"/>
      <c r="GN298" s="613"/>
      <c r="GO298" s="613"/>
      <c r="GP298" s="613"/>
      <c r="GQ298" s="613"/>
      <c r="GR298" s="613"/>
      <c r="GS298" s="613"/>
      <c r="GT298" s="613"/>
      <c r="GU298" s="613"/>
      <c r="GV298" s="613"/>
      <c r="GW298" s="613"/>
      <c r="GX298" s="613"/>
      <c r="GY298" s="613"/>
      <c r="GZ298" s="613"/>
      <c r="HA298" s="613"/>
      <c r="HB298" s="613"/>
      <c r="HC298" s="613"/>
      <c r="HD298" s="613"/>
      <c r="HE298" s="613"/>
      <c r="HF298" s="613"/>
      <c r="HG298" s="613"/>
      <c r="HH298" s="613"/>
      <c r="HI298" s="613"/>
      <c r="HJ298" s="613"/>
      <c r="HK298" s="613"/>
      <c r="HL298" s="613"/>
      <c r="HM298" s="613"/>
      <c r="HN298" s="613"/>
    </row>
    <row r="299" s="606" customFormat="1" ht="18" customHeight="1" spans="1:8">
      <c r="A299" s="382" t="s">
        <v>226</v>
      </c>
      <c r="B299" s="321"/>
      <c r="C299" s="625">
        <f t="shared" si="24"/>
        <v>0</v>
      </c>
      <c r="D299" s="257">
        <v>0</v>
      </c>
      <c r="E299" s="636"/>
      <c r="F299" s="257"/>
      <c r="G299" s="637"/>
      <c r="H299" s="638"/>
    </row>
    <row r="300" s="520" customFormat="1" ht="18" customHeight="1" spans="1:222">
      <c r="A300" s="382" t="s">
        <v>227</v>
      </c>
      <c r="B300" s="321"/>
      <c r="C300" s="625">
        <f t="shared" si="24"/>
        <v>0</v>
      </c>
      <c r="D300" s="257">
        <v>0</v>
      </c>
      <c r="E300" s="636"/>
      <c r="F300" s="257"/>
      <c r="G300" s="637"/>
      <c r="H300" s="612"/>
      <c r="I300" s="606"/>
      <c r="J300" s="613"/>
      <c r="K300" s="613"/>
      <c r="GI300" s="613"/>
      <c r="GJ300" s="613"/>
      <c r="GK300" s="613"/>
      <c r="GL300" s="613"/>
      <c r="GM300" s="613"/>
      <c r="GN300" s="613"/>
      <c r="GO300" s="613"/>
      <c r="GP300" s="613"/>
      <c r="GQ300" s="613"/>
      <c r="GR300" s="613"/>
      <c r="GS300" s="613"/>
      <c r="GT300" s="613"/>
      <c r="GU300" s="613"/>
      <c r="GV300" s="613"/>
      <c r="GW300" s="613"/>
      <c r="GX300" s="613"/>
      <c r="GY300" s="613"/>
      <c r="GZ300" s="613"/>
      <c r="HA300" s="613"/>
      <c r="HB300" s="613"/>
      <c r="HC300" s="613"/>
      <c r="HD300" s="613"/>
      <c r="HE300" s="613"/>
      <c r="HF300" s="613"/>
      <c r="HG300" s="613"/>
      <c r="HH300" s="613"/>
      <c r="HI300" s="613"/>
      <c r="HJ300" s="613"/>
      <c r="HK300" s="613"/>
      <c r="HL300" s="613"/>
      <c r="HM300" s="613"/>
      <c r="HN300" s="613"/>
    </row>
    <row r="301" s="520" customFormat="1" ht="18" customHeight="1" spans="1:222">
      <c r="A301" s="382" t="s">
        <v>228</v>
      </c>
      <c r="B301" s="321"/>
      <c r="C301" s="625">
        <f t="shared" si="24"/>
        <v>0</v>
      </c>
      <c r="D301" s="257">
        <v>0</v>
      </c>
      <c r="E301" s="636"/>
      <c r="F301" s="257"/>
      <c r="G301" s="637"/>
      <c r="H301" s="612"/>
      <c r="I301" s="606"/>
      <c r="J301" s="613"/>
      <c r="K301" s="613"/>
      <c r="GI301" s="613"/>
      <c r="GJ301" s="613"/>
      <c r="GK301" s="613"/>
      <c r="GL301" s="613"/>
      <c r="GM301" s="613"/>
      <c r="GN301" s="613"/>
      <c r="GO301" s="613"/>
      <c r="GP301" s="613"/>
      <c r="GQ301" s="613"/>
      <c r="GR301" s="613"/>
      <c r="GS301" s="613"/>
      <c r="GT301" s="613"/>
      <c r="GU301" s="613"/>
      <c r="GV301" s="613"/>
      <c r="GW301" s="613"/>
      <c r="GX301" s="613"/>
      <c r="GY301" s="613"/>
      <c r="GZ301" s="613"/>
      <c r="HA301" s="613"/>
      <c r="HB301" s="613"/>
      <c r="HC301" s="613"/>
      <c r="HD301" s="613"/>
      <c r="HE301" s="613"/>
      <c r="HF301" s="613"/>
      <c r="HG301" s="613"/>
      <c r="HH301" s="613"/>
      <c r="HI301" s="613"/>
      <c r="HJ301" s="613"/>
      <c r="HK301" s="613"/>
      <c r="HL301" s="613"/>
      <c r="HM301" s="613"/>
      <c r="HN301" s="613"/>
    </row>
    <row r="302" s="520" customFormat="1" ht="18" customHeight="1" spans="1:222">
      <c r="A302" s="382" t="s">
        <v>229</v>
      </c>
      <c r="B302" s="321"/>
      <c r="C302" s="625">
        <f t="shared" si="24"/>
        <v>0</v>
      </c>
      <c r="D302" s="257">
        <v>0</v>
      </c>
      <c r="E302" s="636"/>
      <c r="F302" s="257"/>
      <c r="G302" s="637"/>
      <c r="H302" s="612"/>
      <c r="I302" s="606"/>
      <c r="J302" s="613"/>
      <c r="K302" s="613"/>
      <c r="GI302" s="613"/>
      <c r="GJ302" s="613"/>
      <c r="GK302" s="613"/>
      <c r="GL302" s="613"/>
      <c r="GM302" s="613"/>
      <c r="GN302" s="613"/>
      <c r="GO302" s="613"/>
      <c r="GP302" s="613"/>
      <c r="GQ302" s="613"/>
      <c r="GR302" s="613"/>
      <c r="GS302" s="613"/>
      <c r="GT302" s="613"/>
      <c r="GU302" s="613"/>
      <c r="GV302" s="613"/>
      <c r="GW302" s="613"/>
      <c r="GX302" s="613"/>
      <c r="GY302" s="613"/>
      <c r="GZ302" s="613"/>
      <c r="HA302" s="613"/>
      <c r="HB302" s="613"/>
      <c r="HC302" s="613"/>
      <c r="HD302" s="613"/>
      <c r="HE302" s="613"/>
      <c r="HF302" s="613"/>
      <c r="HG302" s="613"/>
      <c r="HH302" s="613"/>
      <c r="HI302" s="613"/>
      <c r="HJ302" s="613"/>
      <c r="HK302" s="613"/>
      <c r="HL302" s="613"/>
      <c r="HM302" s="613"/>
      <c r="HN302" s="613"/>
    </row>
    <row r="303" s="520" customFormat="1" ht="18" customHeight="1" spans="1:222">
      <c r="A303" s="382" t="s">
        <v>230</v>
      </c>
      <c r="B303" s="321"/>
      <c r="C303" s="625">
        <f t="shared" si="24"/>
        <v>0</v>
      </c>
      <c r="D303" s="257">
        <v>0</v>
      </c>
      <c r="E303" s="636"/>
      <c r="F303" s="257"/>
      <c r="G303" s="637"/>
      <c r="H303" s="612"/>
      <c r="I303" s="606"/>
      <c r="J303" s="613"/>
      <c r="K303" s="613"/>
      <c r="GI303" s="613"/>
      <c r="GJ303" s="613"/>
      <c r="GK303" s="613"/>
      <c r="GL303" s="613"/>
      <c r="GM303" s="613"/>
      <c r="GN303" s="613"/>
      <c r="GO303" s="613"/>
      <c r="GP303" s="613"/>
      <c r="GQ303" s="613"/>
      <c r="GR303" s="613"/>
      <c r="GS303" s="613"/>
      <c r="GT303" s="613"/>
      <c r="GU303" s="613"/>
      <c r="GV303" s="613"/>
      <c r="GW303" s="613"/>
      <c r="GX303" s="613"/>
      <c r="GY303" s="613"/>
      <c r="GZ303" s="613"/>
      <c r="HA303" s="613"/>
      <c r="HB303" s="613"/>
      <c r="HC303" s="613"/>
      <c r="HD303" s="613"/>
      <c r="HE303" s="613"/>
      <c r="HF303" s="613"/>
      <c r="HG303" s="613"/>
      <c r="HH303" s="613"/>
      <c r="HI303" s="613"/>
      <c r="HJ303" s="613"/>
      <c r="HK303" s="613"/>
      <c r="HL303" s="613"/>
      <c r="HM303" s="613"/>
      <c r="HN303" s="613"/>
    </row>
    <row r="304" s="520" customFormat="1" ht="18" customHeight="1" spans="1:222">
      <c r="A304" s="382" t="s">
        <v>231</v>
      </c>
      <c r="B304" s="321"/>
      <c r="C304" s="625">
        <f t="shared" si="24"/>
        <v>0</v>
      </c>
      <c r="D304" s="257">
        <v>0</v>
      </c>
      <c r="E304" s="636"/>
      <c r="F304" s="257"/>
      <c r="G304" s="637"/>
      <c r="H304" s="612"/>
      <c r="I304" s="606"/>
      <c r="J304" s="613"/>
      <c r="K304" s="613"/>
      <c r="GI304" s="613"/>
      <c r="GJ304" s="613"/>
      <c r="GK304" s="613"/>
      <c r="GL304" s="613"/>
      <c r="GM304" s="613"/>
      <c r="GN304" s="613"/>
      <c r="GO304" s="613"/>
      <c r="GP304" s="613"/>
      <c r="GQ304" s="613"/>
      <c r="GR304" s="613"/>
      <c r="GS304" s="613"/>
      <c r="GT304" s="613"/>
      <c r="GU304" s="613"/>
      <c r="GV304" s="613"/>
      <c r="GW304" s="613"/>
      <c r="GX304" s="613"/>
      <c r="GY304" s="613"/>
      <c r="GZ304" s="613"/>
      <c r="HA304" s="613"/>
      <c r="HB304" s="613"/>
      <c r="HC304" s="613"/>
      <c r="HD304" s="613"/>
      <c r="HE304" s="613"/>
      <c r="HF304" s="613"/>
      <c r="HG304" s="613"/>
      <c r="HH304" s="613"/>
      <c r="HI304" s="613"/>
      <c r="HJ304" s="613"/>
      <c r="HK304" s="613"/>
      <c r="HL304" s="613"/>
      <c r="HM304" s="613"/>
      <c r="HN304" s="613"/>
    </row>
    <row r="305" s="607" customFormat="1" ht="18" customHeight="1" spans="1:222">
      <c r="A305" s="382" t="s">
        <v>232</v>
      </c>
      <c r="B305" s="321"/>
      <c r="C305" s="625">
        <f t="shared" si="24"/>
        <v>0</v>
      </c>
      <c r="D305" s="257">
        <v>0</v>
      </c>
      <c r="E305" s="636"/>
      <c r="F305" s="257"/>
      <c r="G305" s="637"/>
      <c r="H305" s="612"/>
      <c r="I305" s="606"/>
      <c r="J305" s="613"/>
      <c r="K305" s="613"/>
      <c r="GI305" s="613"/>
      <c r="GJ305" s="613"/>
      <c r="GK305" s="613"/>
      <c r="GL305" s="613"/>
      <c r="GM305" s="613"/>
      <c r="GN305" s="613"/>
      <c r="GO305" s="613"/>
      <c r="GP305" s="613"/>
      <c r="GQ305" s="613"/>
      <c r="GR305" s="613"/>
      <c r="GS305" s="613"/>
      <c r="GT305" s="613"/>
      <c r="GU305" s="613"/>
      <c r="GV305" s="613"/>
      <c r="GW305" s="613"/>
      <c r="GX305" s="613"/>
      <c r="GY305" s="613"/>
      <c r="GZ305" s="613"/>
      <c r="HA305" s="613"/>
      <c r="HB305" s="613"/>
      <c r="HC305" s="613"/>
      <c r="HD305" s="613"/>
      <c r="HE305" s="613"/>
      <c r="HF305" s="613"/>
      <c r="HG305" s="613"/>
      <c r="HH305" s="613"/>
      <c r="HI305" s="613"/>
      <c r="HJ305" s="613"/>
      <c r="HK305" s="613"/>
      <c r="HL305" s="613"/>
      <c r="HM305" s="613"/>
      <c r="HN305" s="613"/>
    </row>
    <row r="306" s="606" customFormat="1" ht="18" customHeight="1" spans="1:8">
      <c r="A306" s="383" t="s">
        <v>233</v>
      </c>
      <c r="B306" s="321"/>
      <c r="C306" s="624">
        <f t="shared" si="24"/>
        <v>0</v>
      </c>
      <c r="D306" s="355">
        <v>0</v>
      </c>
      <c r="E306" s="622"/>
      <c r="F306" s="355">
        <f>F307</f>
        <v>0</v>
      </c>
      <c r="G306" s="637"/>
      <c r="H306" s="624"/>
    </row>
    <row r="307" s="606" customFormat="1" ht="18" customHeight="1" spans="1:8">
      <c r="A307" s="382" t="s">
        <v>234</v>
      </c>
      <c r="B307" s="321"/>
      <c r="C307" s="625">
        <f t="shared" si="24"/>
        <v>0</v>
      </c>
      <c r="D307" s="257">
        <v>0</v>
      </c>
      <c r="E307" s="636"/>
      <c r="F307" s="257"/>
      <c r="G307" s="637"/>
      <c r="H307" s="638"/>
    </row>
    <row r="308" s="606" customFormat="1" ht="18" customHeight="1" spans="1:8">
      <c r="A308" s="383" t="s">
        <v>235</v>
      </c>
      <c r="B308" s="321">
        <v>2254</v>
      </c>
      <c r="C308" s="624">
        <f>C309+C312+C323+C330+C338+C347+C363+C373+C383+C391+C397</f>
        <v>2210</v>
      </c>
      <c r="D308" s="355">
        <v>2051</v>
      </c>
      <c r="E308" s="622">
        <f t="shared" ref="E308:E314" si="26">D308/C308</f>
        <v>0.928054298642534</v>
      </c>
      <c r="F308" s="355">
        <f>F309+F312+F323+F330+F338+F347+F363+F373+F383+F391+F397</f>
        <v>1933</v>
      </c>
      <c r="G308" s="635">
        <f>D308/F308-1</f>
        <v>0.0610450077599587</v>
      </c>
      <c r="H308" s="624">
        <f>H309+H312+H323+H330+H338+H347+H363+H373+H383+H391+H397</f>
        <v>159</v>
      </c>
    </row>
    <row r="309" s="606" customFormat="1" ht="18" customHeight="1" spans="1:8">
      <c r="A309" s="383" t="s">
        <v>236</v>
      </c>
      <c r="B309" s="321"/>
      <c r="C309" s="624">
        <f t="shared" si="24"/>
        <v>0</v>
      </c>
      <c r="D309" s="355">
        <v>0</v>
      </c>
      <c r="E309" s="622"/>
      <c r="F309" s="355">
        <f>SUM(F310:F311)</f>
        <v>0</v>
      </c>
      <c r="G309" s="637"/>
      <c r="H309" s="624">
        <f>SUM(H310)</f>
        <v>0</v>
      </c>
    </row>
    <row r="310" s="606" customFormat="1" ht="18" customHeight="1" spans="1:8">
      <c r="A310" s="382" t="s">
        <v>237</v>
      </c>
      <c r="B310" s="321"/>
      <c r="C310" s="625">
        <f t="shared" si="24"/>
        <v>0</v>
      </c>
      <c r="D310" s="257">
        <v>0</v>
      </c>
      <c r="E310" s="636"/>
      <c r="F310" s="257"/>
      <c r="G310" s="637"/>
      <c r="H310" s="638"/>
    </row>
    <row r="311" s="606" customFormat="1" ht="18" customHeight="1" spans="1:8">
      <c r="A311" s="382" t="s">
        <v>238</v>
      </c>
      <c r="B311" s="321"/>
      <c r="C311" s="625">
        <f t="shared" si="24"/>
        <v>0</v>
      </c>
      <c r="D311" s="257">
        <v>0</v>
      </c>
      <c r="E311" s="636"/>
      <c r="F311" s="257"/>
      <c r="G311" s="637"/>
      <c r="H311" s="638"/>
    </row>
    <row r="312" s="606" customFormat="1" ht="18" customHeight="1" spans="1:8">
      <c r="A312" s="383" t="s">
        <v>239</v>
      </c>
      <c r="B312" s="321">
        <v>1120</v>
      </c>
      <c r="C312" s="624">
        <f>SUM(C313:C314)</f>
        <v>1000</v>
      </c>
      <c r="D312" s="355">
        <v>989</v>
      </c>
      <c r="E312" s="622">
        <f t="shared" si="26"/>
        <v>0.989</v>
      </c>
      <c r="F312" s="355">
        <f>SUM(F313:F322)</f>
        <v>70</v>
      </c>
      <c r="G312" s="635">
        <f>D312/F312-1</f>
        <v>13.1285714285714</v>
      </c>
      <c r="H312" s="624">
        <f>SUM(H313:H322)</f>
        <v>11</v>
      </c>
    </row>
    <row r="313" s="520" customFormat="1" ht="18" customHeight="1" spans="1:222">
      <c r="A313" s="382" t="s">
        <v>47</v>
      </c>
      <c r="B313" s="320">
        <v>1120</v>
      </c>
      <c r="C313" s="625">
        <v>980</v>
      </c>
      <c r="D313" s="257">
        <v>980</v>
      </c>
      <c r="E313" s="636">
        <f t="shared" si="26"/>
        <v>1</v>
      </c>
      <c r="F313" s="257">
        <v>46</v>
      </c>
      <c r="G313" s="637">
        <f>D313/F313-1</f>
        <v>20.304347826087</v>
      </c>
      <c r="H313" s="612"/>
      <c r="I313" s="606"/>
      <c r="J313" s="613"/>
      <c r="K313" s="613"/>
      <c r="GI313" s="613"/>
      <c r="GJ313" s="613"/>
      <c r="GK313" s="613"/>
      <c r="GL313" s="613"/>
      <c r="GM313" s="613"/>
      <c r="GN313" s="613"/>
      <c r="GO313" s="613"/>
      <c r="GP313" s="613"/>
      <c r="GQ313" s="613"/>
      <c r="GR313" s="613"/>
      <c r="GS313" s="613"/>
      <c r="GT313" s="613"/>
      <c r="GU313" s="613"/>
      <c r="GV313" s="613"/>
      <c r="GW313" s="613"/>
      <c r="GX313" s="613"/>
      <c r="GY313" s="613"/>
      <c r="GZ313" s="613"/>
      <c r="HA313" s="613"/>
      <c r="HB313" s="613"/>
      <c r="HC313" s="613"/>
      <c r="HD313" s="613"/>
      <c r="HE313" s="613"/>
      <c r="HF313" s="613"/>
      <c r="HG313" s="613"/>
      <c r="HH313" s="613"/>
      <c r="HI313" s="613"/>
      <c r="HJ313" s="613"/>
      <c r="HK313" s="613"/>
      <c r="HL313" s="613"/>
      <c r="HM313" s="613"/>
      <c r="HN313" s="613"/>
    </row>
    <row r="314" s="520" customFormat="1" ht="18" customHeight="1" spans="1:222">
      <c r="A314" s="382" t="s">
        <v>48</v>
      </c>
      <c r="B314" s="321"/>
      <c r="C314" s="625">
        <v>20</v>
      </c>
      <c r="D314" s="257">
        <v>9</v>
      </c>
      <c r="E314" s="636">
        <f t="shared" si="26"/>
        <v>0.45</v>
      </c>
      <c r="F314" s="257"/>
      <c r="G314" s="637"/>
      <c r="H314" s="612">
        <v>11</v>
      </c>
      <c r="I314" s="606"/>
      <c r="J314" s="613"/>
      <c r="K314" s="613"/>
      <c r="GI314" s="613"/>
      <c r="GJ314" s="613"/>
      <c r="GK314" s="613"/>
      <c r="GL314" s="613"/>
      <c r="GM314" s="613"/>
      <c r="GN314" s="613"/>
      <c r="GO314" s="613"/>
      <c r="GP314" s="613"/>
      <c r="GQ314" s="613"/>
      <c r="GR314" s="613"/>
      <c r="GS314" s="613"/>
      <c r="GT314" s="613"/>
      <c r="GU314" s="613"/>
      <c r="GV314" s="613"/>
      <c r="GW314" s="613"/>
      <c r="GX314" s="613"/>
      <c r="GY314" s="613"/>
      <c r="GZ314" s="613"/>
      <c r="HA314" s="613"/>
      <c r="HB314" s="613"/>
      <c r="HC314" s="613"/>
      <c r="HD314" s="613"/>
      <c r="HE314" s="613"/>
      <c r="HF314" s="613"/>
      <c r="HG314" s="613"/>
      <c r="HH314" s="613"/>
      <c r="HI314" s="613"/>
      <c r="HJ314" s="613"/>
      <c r="HK314" s="613"/>
      <c r="HL314" s="613"/>
      <c r="HM314" s="613"/>
      <c r="HN314" s="613"/>
    </row>
    <row r="315" s="520" customFormat="1" ht="18" customHeight="1" spans="1:222">
      <c r="A315" s="382" t="s">
        <v>49</v>
      </c>
      <c r="B315" s="321"/>
      <c r="C315" s="625">
        <f t="shared" si="24"/>
        <v>0</v>
      </c>
      <c r="D315" s="257">
        <v>0</v>
      </c>
      <c r="E315" s="636"/>
      <c r="F315" s="257"/>
      <c r="G315" s="637"/>
      <c r="H315" s="612"/>
      <c r="I315" s="606"/>
      <c r="J315" s="613"/>
      <c r="K315" s="613"/>
      <c r="GI315" s="613"/>
      <c r="GJ315" s="613"/>
      <c r="GK315" s="613"/>
      <c r="GL315" s="613"/>
      <c r="GM315" s="613"/>
      <c r="GN315" s="613"/>
      <c r="GO315" s="613"/>
      <c r="GP315" s="613"/>
      <c r="GQ315" s="613"/>
      <c r="GR315" s="613"/>
      <c r="GS315" s="613"/>
      <c r="GT315" s="613"/>
      <c r="GU315" s="613"/>
      <c r="GV315" s="613"/>
      <c r="GW315" s="613"/>
      <c r="GX315" s="613"/>
      <c r="GY315" s="613"/>
      <c r="GZ315" s="613"/>
      <c r="HA315" s="613"/>
      <c r="HB315" s="613"/>
      <c r="HC315" s="613"/>
      <c r="HD315" s="613"/>
      <c r="HE315" s="613"/>
      <c r="HF315" s="613"/>
      <c r="HG315" s="613"/>
      <c r="HH315" s="613"/>
      <c r="HI315" s="613"/>
      <c r="HJ315" s="613"/>
      <c r="HK315" s="613"/>
      <c r="HL315" s="613"/>
      <c r="HM315" s="613"/>
      <c r="HN315" s="613"/>
    </row>
    <row r="316" s="520" customFormat="1" ht="18" customHeight="1" spans="1:222">
      <c r="A316" s="639" t="s">
        <v>88</v>
      </c>
      <c r="B316" s="321"/>
      <c r="C316" s="625">
        <f t="shared" si="24"/>
        <v>0</v>
      </c>
      <c r="D316" s="376">
        <v>0</v>
      </c>
      <c r="E316" s="636"/>
      <c r="F316" s="376"/>
      <c r="G316" s="637"/>
      <c r="H316" s="612"/>
      <c r="I316" s="606"/>
      <c r="J316" s="613"/>
      <c r="K316" s="613"/>
      <c r="GI316" s="613"/>
      <c r="GJ316" s="613"/>
      <c r="GK316" s="613"/>
      <c r="GL316" s="613"/>
      <c r="GM316" s="613"/>
      <c r="GN316" s="613"/>
      <c r="GO316" s="613"/>
      <c r="GP316" s="613"/>
      <c r="GQ316" s="613"/>
      <c r="GR316" s="613"/>
      <c r="GS316" s="613"/>
      <c r="GT316" s="613"/>
      <c r="GU316" s="613"/>
      <c r="GV316" s="613"/>
      <c r="GW316" s="613"/>
      <c r="GX316" s="613"/>
      <c r="GY316" s="613"/>
      <c r="GZ316" s="613"/>
      <c r="HA316" s="613"/>
      <c r="HB316" s="613"/>
      <c r="HC316" s="613"/>
      <c r="HD316" s="613"/>
      <c r="HE316" s="613"/>
      <c r="HF316" s="613"/>
      <c r="HG316" s="613"/>
      <c r="HH316" s="613"/>
      <c r="HI316" s="613"/>
      <c r="HJ316" s="613"/>
      <c r="HK316" s="613"/>
      <c r="HL316" s="613"/>
      <c r="HM316" s="613"/>
      <c r="HN316" s="613"/>
    </row>
    <row r="317" s="520" customFormat="1" ht="18" customHeight="1" spans="1:222">
      <c r="A317" s="382" t="s">
        <v>240</v>
      </c>
      <c r="B317" s="321"/>
      <c r="C317" s="625">
        <f t="shared" si="24"/>
        <v>0</v>
      </c>
      <c r="D317" s="257">
        <v>0</v>
      </c>
      <c r="E317" s="636"/>
      <c r="F317" s="257"/>
      <c r="G317" s="637"/>
      <c r="H317" s="612"/>
      <c r="I317" s="606"/>
      <c r="J317" s="613"/>
      <c r="K317" s="613"/>
      <c r="GI317" s="613"/>
      <c r="GJ317" s="613"/>
      <c r="GK317" s="613"/>
      <c r="GL317" s="613"/>
      <c r="GM317" s="613"/>
      <c r="GN317" s="613"/>
      <c r="GO317" s="613"/>
      <c r="GP317" s="613"/>
      <c r="GQ317" s="613"/>
      <c r="GR317" s="613"/>
      <c r="GS317" s="613"/>
      <c r="GT317" s="613"/>
      <c r="GU317" s="613"/>
      <c r="GV317" s="613"/>
      <c r="GW317" s="613"/>
      <c r="GX317" s="613"/>
      <c r="GY317" s="613"/>
      <c r="GZ317" s="613"/>
      <c r="HA317" s="613"/>
      <c r="HB317" s="613"/>
      <c r="HC317" s="613"/>
      <c r="HD317" s="613"/>
      <c r="HE317" s="613"/>
      <c r="HF317" s="613"/>
      <c r="HG317" s="613"/>
      <c r="HH317" s="613"/>
      <c r="HI317" s="613"/>
      <c r="HJ317" s="613"/>
      <c r="HK317" s="613"/>
      <c r="HL317" s="613"/>
      <c r="HM317" s="613"/>
      <c r="HN317" s="613"/>
    </row>
    <row r="318" s="520" customFormat="1" ht="18" customHeight="1" spans="1:222">
      <c r="A318" s="382" t="s">
        <v>241</v>
      </c>
      <c r="B318" s="321"/>
      <c r="C318" s="625">
        <f t="shared" si="24"/>
        <v>0</v>
      </c>
      <c r="D318" s="257">
        <v>0</v>
      </c>
      <c r="E318" s="636"/>
      <c r="F318" s="257"/>
      <c r="G318" s="637"/>
      <c r="H318" s="612"/>
      <c r="I318" s="606"/>
      <c r="J318" s="613"/>
      <c r="K318" s="613"/>
      <c r="GI318" s="613"/>
      <c r="GJ318" s="613"/>
      <c r="GK318" s="613"/>
      <c r="GL318" s="613"/>
      <c r="GM318" s="613"/>
      <c r="GN318" s="613"/>
      <c r="GO318" s="613"/>
      <c r="GP318" s="613"/>
      <c r="GQ318" s="613"/>
      <c r="GR318" s="613"/>
      <c r="GS318" s="613"/>
      <c r="GT318" s="613"/>
      <c r="GU318" s="613"/>
      <c r="GV318" s="613"/>
      <c r="GW318" s="613"/>
      <c r="GX318" s="613"/>
      <c r="GY318" s="613"/>
      <c r="GZ318" s="613"/>
      <c r="HA318" s="613"/>
      <c r="HB318" s="613"/>
      <c r="HC318" s="613"/>
      <c r="HD318" s="613"/>
      <c r="HE318" s="613"/>
      <c r="HF318" s="613"/>
      <c r="HG318" s="613"/>
      <c r="HH318" s="613"/>
      <c r="HI318" s="613"/>
      <c r="HJ318" s="613"/>
      <c r="HK318" s="613"/>
      <c r="HL318" s="613"/>
      <c r="HM318" s="613"/>
      <c r="HN318" s="613"/>
    </row>
    <row r="319" s="520" customFormat="1" ht="18" customHeight="1" spans="1:222">
      <c r="A319" s="382" t="s">
        <v>242</v>
      </c>
      <c r="B319" s="321"/>
      <c r="C319" s="625">
        <f t="shared" si="24"/>
        <v>0</v>
      </c>
      <c r="D319" s="257">
        <v>0</v>
      </c>
      <c r="E319" s="636"/>
      <c r="F319" s="257">
        <v>24</v>
      </c>
      <c r="G319" s="637"/>
      <c r="H319" s="612"/>
      <c r="I319" s="606"/>
      <c r="J319" s="613"/>
      <c r="K319" s="613"/>
      <c r="GI319" s="613"/>
      <c r="GJ319" s="613"/>
      <c r="GK319" s="613"/>
      <c r="GL319" s="613"/>
      <c r="GM319" s="613"/>
      <c r="GN319" s="613"/>
      <c r="GO319" s="613"/>
      <c r="GP319" s="613"/>
      <c r="GQ319" s="613"/>
      <c r="GR319" s="613"/>
      <c r="GS319" s="613"/>
      <c r="GT319" s="613"/>
      <c r="GU319" s="613"/>
      <c r="GV319" s="613"/>
      <c r="GW319" s="613"/>
      <c r="GX319" s="613"/>
      <c r="GY319" s="613"/>
      <c r="GZ319" s="613"/>
      <c r="HA319" s="613"/>
      <c r="HB319" s="613"/>
      <c r="HC319" s="613"/>
      <c r="HD319" s="613"/>
      <c r="HE319" s="613"/>
      <c r="HF319" s="613"/>
      <c r="HG319" s="613"/>
      <c r="HH319" s="613"/>
      <c r="HI319" s="613"/>
      <c r="HJ319" s="613"/>
      <c r="HK319" s="613"/>
      <c r="HL319" s="613"/>
      <c r="HM319" s="613"/>
      <c r="HN319" s="613"/>
    </row>
    <row r="320" s="520" customFormat="1" ht="18" customHeight="1" spans="1:222">
      <c r="A320" s="382" t="s">
        <v>243</v>
      </c>
      <c r="B320" s="321"/>
      <c r="C320" s="625">
        <f t="shared" si="24"/>
        <v>0</v>
      </c>
      <c r="D320" s="257">
        <v>0</v>
      </c>
      <c r="E320" s="636"/>
      <c r="F320" s="257"/>
      <c r="G320" s="637"/>
      <c r="H320" s="612"/>
      <c r="I320" s="606"/>
      <c r="J320" s="613"/>
      <c r="K320" s="613"/>
      <c r="GI320" s="613"/>
      <c r="GJ320" s="613"/>
      <c r="GK320" s="613"/>
      <c r="GL320" s="613"/>
      <c r="GM320" s="613"/>
      <c r="GN320" s="613"/>
      <c r="GO320" s="613"/>
      <c r="GP320" s="613"/>
      <c r="GQ320" s="613"/>
      <c r="GR320" s="613"/>
      <c r="GS320" s="613"/>
      <c r="GT320" s="613"/>
      <c r="GU320" s="613"/>
      <c r="GV320" s="613"/>
      <c r="GW320" s="613"/>
      <c r="GX320" s="613"/>
      <c r="GY320" s="613"/>
      <c r="GZ320" s="613"/>
      <c r="HA320" s="613"/>
      <c r="HB320" s="613"/>
      <c r="HC320" s="613"/>
      <c r="HD320" s="613"/>
      <c r="HE320" s="613"/>
      <c r="HF320" s="613"/>
      <c r="HG320" s="613"/>
      <c r="HH320" s="613"/>
      <c r="HI320" s="613"/>
      <c r="HJ320" s="613"/>
      <c r="HK320" s="613"/>
      <c r="HL320" s="613"/>
      <c r="HM320" s="613"/>
      <c r="HN320" s="613"/>
    </row>
    <row r="321" s="607" customFormat="1" ht="18" customHeight="1" spans="1:222">
      <c r="A321" s="382" t="s">
        <v>56</v>
      </c>
      <c r="B321" s="321"/>
      <c r="C321" s="625">
        <f t="shared" si="24"/>
        <v>0</v>
      </c>
      <c r="D321" s="257">
        <v>0</v>
      </c>
      <c r="E321" s="636"/>
      <c r="F321" s="257"/>
      <c r="G321" s="637"/>
      <c r="H321" s="612"/>
      <c r="I321" s="606"/>
      <c r="J321" s="613"/>
      <c r="K321" s="613"/>
      <c r="GI321" s="613"/>
      <c r="GJ321" s="613"/>
      <c r="GK321" s="613"/>
      <c r="GL321" s="613"/>
      <c r="GM321" s="613"/>
      <c r="GN321" s="613"/>
      <c r="GO321" s="613"/>
      <c r="GP321" s="613"/>
      <c r="GQ321" s="613"/>
      <c r="GR321" s="613"/>
      <c r="GS321" s="613"/>
      <c r="GT321" s="613"/>
      <c r="GU321" s="613"/>
      <c r="GV321" s="613"/>
      <c r="GW321" s="613"/>
      <c r="GX321" s="613"/>
      <c r="GY321" s="613"/>
      <c r="GZ321" s="613"/>
      <c r="HA321" s="613"/>
      <c r="HB321" s="613"/>
      <c r="HC321" s="613"/>
      <c r="HD321" s="613"/>
      <c r="HE321" s="613"/>
      <c r="HF321" s="613"/>
      <c r="HG321" s="613"/>
      <c r="HH321" s="613"/>
      <c r="HI321" s="613"/>
      <c r="HJ321" s="613"/>
      <c r="HK321" s="613"/>
      <c r="HL321" s="613"/>
      <c r="HM321" s="613"/>
      <c r="HN321" s="613"/>
    </row>
    <row r="322" s="606" customFormat="1" ht="18" customHeight="1" spans="1:8">
      <c r="A322" s="382" t="s">
        <v>244</v>
      </c>
      <c r="B322" s="321"/>
      <c r="C322" s="625">
        <f t="shared" si="24"/>
        <v>0</v>
      </c>
      <c r="D322" s="257">
        <v>0</v>
      </c>
      <c r="E322" s="636"/>
      <c r="F322" s="257"/>
      <c r="G322" s="637"/>
      <c r="H322" s="638"/>
    </row>
    <row r="323" s="606" customFormat="1" ht="18" customHeight="1" spans="1:8">
      <c r="A323" s="383" t="s">
        <v>245</v>
      </c>
      <c r="B323" s="321"/>
      <c r="C323" s="624">
        <f t="shared" si="24"/>
        <v>0</v>
      </c>
      <c r="D323" s="355">
        <v>0</v>
      </c>
      <c r="E323" s="622"/>
      <c r="F323" s="355">
        <f>SUM(F324:F329)</f>
        <v>0</v>
      </c>
      <c r="G323" s="637"/>
      <c r="H323" s="624"/>
    </row>
    <row r="324" s="520" customFormat="1" ht="18" customHeight="1" spans="1:222">
      <c r="A324" s="382" t="s">
        <v>47</v>
      </c>
      <c r="B324" s="321"/>
      <c r="C324" s="625">
        <f t="shared" si="24"/>
        <v>0</v>
      </c>
      <c r="D324" s="257">
        <v>0</v>
      </c>
      <c r="E324" s="636"/>
      <c r="F324" s="257"/>
      <c r="G324" s="637"/>
      <c r="H324" s="612"/>
      <c r="I324" s="606"/>
      <c r="J324" s="613"/>
      <c r="K324" s="613"/>
      <c r="GI324" s="613"/>
      <c r="GJ324" s="613"/>
      <c r="GK324" s="613"/>
      <c r="GL324" s="613"/>
      <c r="GM324" s="613"/>
      <c r="GN324" s="613"/>
      <c r="GO324" s="613"/>
      <c r="GP324" s="613"/>
      <c r="GQ324" s="613"/>
      <c r="GR324" s="613"/>
      <c r="GS324" s="613"/>
      <c r="GT324" s="613"/>
      <c r="GU324" s="613"/>
      <c r="GV324" s="613"/>
      <c r="GW324" s="613"/>
      <c r="GX324" s="613"/>
      <c r="GY324" s="613"/>
      <c r="GZ324" s="613"/>
      <c r="HA324" s="613"/>
      <c r="HB324" s="613"/>
      <c r="HC324" s="613"/>
      <c r="HD324" s="613"/>
      <c r="HE324" s="613"/>
      <c r="HF324" s="613"/>
      <c r="HG324" s="613"/>
      <c r="HH324" s="613"/>
      <c r="HI324" s="613"/>
      <c r="HJ324" s="613"/>
      <c r="HK324" s="613"/>
      <c r="HL324" s="613"/>
      <c r="HM324" s="613"/>
      <c r="HN324" s="613"/>
    </row>
    <row r="325" s="520" customFormat="1" ht="18" customHeight="1" spans="1:222">
      <c r="A325" s="382" t="s">
        <v>48</v>
      </c>
      <c r="B325" s="321"/>
      <c r="C325" s="625">
        <f t="shared" si="24"/>
        <v>0</v>
      </c>
      <c r="D325" s="257">
        <v>0</v>
      </c>
      <c r="E325" s="636"/>
      <c r="F325" s="257"/>
      <c r="G325" s="637"/>
      <c r="H325" s="612"/>
      <c r="I325" s="606"/>
      <c r="J325" s="613"/>
      <c r="K325" s="613"/>
      <c r="GI325" s="613"/>
      <c r="GJ325" s="613"/>
      <c r="GK325" s="613"/>
      <c r="GL325" s="613"/>
      <c r="GM325" s="613"/>
      <c r="GN325" s="613"/>
      <c r="GO325" s="613"/>
      <c r="GP325" s="613"/>
      <c r="GQ325" s="613"/>
      <c r="GR325" s="613"/>
      <c r="GS325" s="613"/>
      <c r="GT325" s="613"/>
      <c r="GU325" s="613"/>
      <c r="GV325" s="613"/>
      <c r="GW325" s="613"/>
      <c r="GX325" s="613"/>
      <c r="GY325" s="613"/>
      <c r="GZ325" s="613"/>
      <c r="HA325" s="613"/>
      <c r="HB325" s="613"/>
      <c r="HC325" s="613"/>
      <c r="HD325" s="613"/>
      <c r="HE325" s="613"/>
      <c r="HF325" s="613"/>
      <c r="HG325" s="613"/>
      <c r="HH325" s="613"/>
      <c r="HI325" s="613"/>
      <c r="HJ325" s="613"/>
      <c r="HK325" s="613"/>
      <c r="HL325" s="613"/>
      <c r="HM325" s="613"/>
      <c r="HN325" s="613"/>
    </row>
    <row r="326" s="520" customFormat="1" ht="18" customHeight="1" spans="1:222">
      <c r="A326" s="382" t="s">
        <v>49</v>
      </c>
      <c r="B326" s="321"/>
      <c r="C326" s="625">
        <f t="shared" si="24"/>
        <v>0</v>
      </c>
      <c r="D326" s="257">
        <v>0</v>
      </c>
      <c r="E326" s="636"/>
      <c r="F326" s="257"/>
      <c r="G326" s="637"/>
      <c r="H326" s="612"/>
      <c r="I326" s="606"/>
      <c r="J326" s="613"/>
      <c r="K326" s="613"/>
      <c r="GI326" s="613"/>
      <c r="GJ326" s="613"/>
      <c r="GK326" s="613"/>
      <c r="GL326" s="613"/>
      <c r="GM326" s="613"/>
      <c r="GN326" s="613"/>
      <c r="GO326" s="613"/>
      <c r="GP326" s="613"/>
      <c r="GQ326" s="613"/>
      <c r="GR326" s="613"/>
      <c r="GS326" s="613"/>
      <c r="GT326" s="613"/>
      <c r="GU326" s="613"/>
      <c r="GV326" s="613"/>
      <c r="GW326" s="613"/>
      <c r="GX326" s="613"/>
      <c r="GY326" s="613"/>
      <c r="GZ326" s="613"/>
      <c r="HA326" s="613"/>
      <c r="HB326" s="613"/>
      <c r="HC326" s="613"/>
      <c r="HD326" s="613"/>
      <c r="HE326" s="613"/>
      <c r="HF326" s="613"/>
      <c r="HG326" s="613"/>
      <c r="HH326" s="613"/>
      <c r="HI326" s="613"/>
      <c r="HJ326" s="613"/>
      <c r="HK326" s="613"/>
      <c r="HL326" s="613"/>
      <c r="HM326" s="613"/>
      <c r="HN326" s="613"/>
    </row>
    <row r="327" s="520" customFormat="1" ht="18" customHeight="1" spans="1:222">
      <c r="A327" s="382" t="s">
        <v>246</v>
      </c>
      <c r="B327" s="321"/>
      <c r="C327" s="625">
        <f t="shared" ref="C327:C390" si="27">D327+H327</f>
        <v>0</v>
      </c>
      <c r="D327" s="257">
        <v>0</v>
      </c>
      <c r="E327" s="636"/>
      <c r="F327" s="257"/>
      <c r="G327" s="637"/>
      <c r="H327" s="612"/>
      <c r="I327" s="606"/>
      <c r="J327" s="613"/>
      <c r="K327" s="613"/>
      <c r="GI327" s="613"/>
      <c r="GJ327" s="613"/>
      <c r="GK327" s="613"/>
      <c r="GL327" s="613"/>
      <c r="GM327" s="613"/>
      <c r="GN327" s="613"/>
      <c r="GO327" s="613"/>
      <c r="GP327" s="613"/>
      <c r="GQ327" s="613"/>
      <c r="GR327" s="613"/>
      <c r="GS327" s="613"/>
      <c r="GT327" s="613"/>
      <c r="GU327" s="613"/>
      <c r="GV327" s="613"/>
      <c r="GW327" s="613"/>
      <c r="GX327" s="613"/>
      <c r="GY327" s="613"/>
      <c r="GZ327" s="613"/>
      <c r="HA327" s="613"/>
      <c r="HB327" s="613"/>
      <c r="HC327" s="613"/>
      <c r="HD327" s="613"/>
      <c r="HE327" s="613"/>
      <c r="HF327" s="613"/>
      <c r="HG327" s="613"/>
      <c r="HH327" s="613"/>
      <c r="HI327" s="613"/>
      <c r="HJ327" s="613"/>
      <c r="HK327" s="613"/>
      <c r="HL327" s="613"/>
      <c r="HM327" s="613"/>
      <c r="HN327" s="613"/>
    </row>
    <row r="328" s="606" customFormat="1" ht="18" customHeight="1" spans="1:8">
      <c r="A328" s="382" t="s">
        <v>56</v>
      </c>
      <c r="B328" s="321"/>
      <c r="C328" s="625">
        <f t="shared" si="27"/>
        <v>0</v>
      </c>
      <c r="D328" s="257">
        <v>0</v>
      </c>
      <c r="E328" s="636"/>
      <c r="F328" s="257"/>
      <c r="G328" s="637"/>
      <c r="H328" s="638"/>
    </row>
    <row r="329" s="520" customFormat="1" ht="18" customHeight="1" spans="1:222">
      <c r="A329" s="382" t="s">
        <v>247</v>
      </c>
      <c r="B329" s="321"/>
      <c r="C329" s="625">
        <f t="shared" si="27"/>
        <v>0</v>
      </c>
      <c r="D329" s="257">
        <v>0</v>
      </c>
      <c r="E329" s="636"/>
      <c r="F329" s="257"/>
      <c r="G329" s="637"/>
      <c r="H329" s="612"/>
      <c r="I329" s="606"/>
      <c r="J329" s="613"/>
      <c r="K329" s="613"/>
      <c r="GI329" s="613"/>
      <c r="GJ329" s="613"/>
      <c r="GK329" s="613"/>
      <c r="GL329" s="613"/>
      <c r="GM329" s="613"/>
      <c r="GN329" s="613"/>
      <c r="GO329" s="613"/>
      <c r="GP329" s="613"/>
      <c r="GQ329" s="613"/>
      <c r="GR329" s="613"/>
      <c r="GS329" s="613"/>
      <c r="GT329" s="613"/>
      <c r="GU329" s="613"/>
      <c r="GV329" s="613"/>
      <c r="GW329" s="613"/>
      <c r="GX329" s="613"/>
      <c r="GY329" s="613"/>
      <c r="GZ329" s="613"/>
      <c r="HA329" s="613"/>
      <c r="HB329" s="613"/>
      <c r="HC329" s="613"/>
      <c r="HD329" s="613"/>
      <c r="HE329" s="613"/>
      <c r="HF329" s="613"/>
      <c r="HG329" s="613"/>
      <c r="HH329" s="613"/>
      <c r="HI329" s="613"/>
      <c r="HJ329" s="613"/>
      <c r="HK329" s="613"/>
      <c r="HL329" s="613"/>
      <c r="HM329" s="613"/>
      <c r="HN329" s="613"/>
    </row>
    <row r="330" s="606" customFormat="1" ht="18" customHeight="1" spans="1:8">
      <c r="A330" s="383" t="s">
        <v>248</v>
      </c>
      <c r="B330" s="321">
        <v>215</v>
      </c>
      <c r="C330" s="624">
        <f>SUM(C331:C337)</f>
        <v>174</v>
      </c>
      <c r="D330" s="355">
        <v>174</v>
      </c>
      <c r="E330" s="622">
        <f t="shared" ref="E330:E332" si="28">D330/C330</f>
        <v>1</v>
      </c>
      <c r="F330" s="355">
        <f>SUM(F331:F337)</f>
        <v>498</v>
      </c>
      <c r="G330" s="635">
        <f>D330/F330-1</f>
        <v>-0.650602409638554</v>
      </c>
      <c r="H330" s="624">
        <f>SUM(H331:H337)</f>
        <v>0</v>
      </c>
    </row>
    <row r="331" s="520" customFormat="1" ht="18" customHeight="1" spans="1:222">
      <c r="A331" s="382" t="s">
        <v>47</v>
      </c>
      <c r="B331" s="320">
        <v>215</v>
      </c>
      <c r="C331" s="625">
        <v>174</v>
      </c>
      <c r="D331" s="257">
        <v>174</v>
      </c>
      <c r="E331" s="636">
        <f t="shared" si="28"/>
        <v>1</v>
      </c>
      <c r="F331" s="257">
        <v>383</v>
      </c>
      <c r="G331" s="637">
        <f>D331/F331-1</f>
        <v>-0.545691906005222</v>
      </c>
      <c r="H331" s="612"/>
      <c r="I331" s="606"/>
      <c r="J331" s="613"/>
      <c r="K331" s="613"/>
      <c r="GI331" s="613"/>
      <c r="GJ331" s="613"/>
      <c r="GK331" s="613"/>
      <c r="GL331" s="613"/>
      <c r="GM331" s="613"/>
      <c r="GN331" s="613"/>
      <c r="GO331" s="613"/>
      <c r="GP331" s="613"/>
      <c r="GQ331" s="613"/>
      <c r="GR331" s="613"/>
      <c r="GS331" s="613"/>
      <c r="GT331" s="613"/>
      <c r="GU331" s="613"/>
      <c r="GV331" s="613"/>
      <c r="GW331" s="613"/>
      <c r="GX331" s="613"/>
      <c r="GY331" s="613"/>
      <c r="GZ331" s="613"/>
      <c r="HA331" s="613"/>
      <c r="HB331" s="613"/>
      <c r="HC331" s="613"/>
      <c r="HD331" s="613"/>
      <c r="HE331" s="613"/>
      <c r="HF331" s="613"/>
      <c r="HG331" s="613"/>
      <c r="HH331" s="613"/>
      <c r="HI331" s="613"/>
      <c r="HJ331" s="613"/>
      <c r="HK331" s="613"/>
      <c r="HL331" s="613"/>
      <c r="HM331" s="613"/>
      <c r="HN331" s="613"/>
    </row>
    <row r="332" s="520" customFormat="1" ht="18" customHeight="1" spans="1:222">
      <c r="A332" s="382" t="s">
        <v>48</v>
      </c>
      <c r="B332" s="321"/>
      <c r="C332" s="625">
        <f t="shared" si="27"/>
        <v>0</v>
      </c>
      <c r="D332" s="257">
        <v>0</v>
      </c>
      <c r="E332" s="636"/>
      <c r="F332" s="257">
        <v>92</v>
      </c>
      <c r="G332" s="637"/>
      <c r="H332" s="612"/>
      <c r="I332" s="606"/>
      <c r="J332" s="613"/>
      <c r="K332" s="613"/>
      <c r="GI332" s="613"/>
      <c r="GJ332" s="613"/>
      <c r="GK332" s="613"/>
      <c r="GL332" s="613"/>
      <c r="GM332" s="613"/>
      <c r="GN332" s="613"/>
      <c r="GO332" s="613"/>
      <c r="GP332" s="613"/>
      <c r="GQ332" s="613"/>
      <c r="GR332" s="613"/>
      <c r="GS332" s="613"/>
      <c r="GT332" s="613"/>
      <c r="GU332" s="613"/>
      <c r="GV332" s="613"/>
      <c r="GW332" s="613"/>
      <c r="GX332" s="613"/>
      <c r="GY332" s="613"/>
      <c r="GZ332" s="613"/>
      <c r="HA332" s="613"/>
      <c r="HB332" s="613"/>
      <c r="HC332" s="613"/>
      <c r="HD332" s="613"/>
      <c r="HE332" s="613"/>
      <c r="HF332" s="613"/>
      <c r="HG332" s="613"/>
      <c r="HH332" s="613"/>
      <c r="HI332" s="613"/>
      <c r="HJ332" s="613"/>
      <c r="HK332" s="613"/>
      <c r="HL332" s="613"/>
      <c r="HM332" s="613"/>
      <c r="HN332" s="613"/>
    </row>
    <row r="333" s="520" customFormat="1" ht="18" customHeight="1" spans="1:222">
      <c r="A333" s="382" t="s">
        <v>49</v>
      </c>
      <c r="B333" s="321"/>
      <c r="C333" s="625">
        <f t="shared" si="27"/>
        <v>0</v>
      </c>
      <c r="D333" s="257">
        <v>0</v>
      </c>
      <c r="E333" s="636"/>
      <c r="F333" s="257"/>
      <c r="G333" s="637"/>
      <c r="H333" s="612"/>
      <c r="I333" s="606"/>
      <c r="J333" s="613"/>
      <c r="K333" s="613"/>
      <c r="GI333" s="613"/>
      <c r="GJ333" s="613"/>
      <c r="GK333" s="613"/>
      <c r="GL333" s="613"/>
      <c r="GM333" s="613"/>
      <c r="GN333" s="613"/>
      <c r="GO333" s="613"/>
      <c r="GP333" s="613"/>
      <c r="GQ333" s="613"/>
      <c r="GR333" s="613"/>
      <c r="GS333" s="613"/>
      <c r="GT333" s="613"/>
      <c r="GU333" s="613"/>
      <c r="GV333" s="613"/>
      <c r="GW333" s="613"/>
      <c r="GX333" s="613"/>
      <c r="GY333" s="613"/>
      <c r="GZ333" s="613"/>
      <c r="HA333" s="613"/>
      <c r="HB333" s="613"/>
      <c r="HC333" s="613"/>
      <c r="HD333" s="613"/>
      <c r="HE333" s="613"/>
      <c r="HF333" s="613"/>
      <c r="HG333" s="613"/>
      <c r="HH333" s="613"/>
      <c r="HI333" s="613"/>
      <c r="HJ333" s="613"/>
      <c r="HK333" s="613"/>
      <c r="HL333" s="613"/>
      <c r="HM333" s="613"/>
      <c r="HN333" s="613"/>
    </row>
    <row r="334" s="520" customFormat="1" ht="18" customHeight="1" spans="1:222">
      <c r="A334" s="382" t="s">
        <v>249</v>
      </c>
      <c r="B334" s="321"/>
      <c r="C334" s="625">
        <f t="shared" si="27"/>
        <v>0</v>
      </c>
      <c r="D334" s="257">
        <v>0</v>
      </c>
      <c r="E334" s="636"/>
      <c r="F334" s="257"/>
      <c r="G334" s="637"/>
      <c r="H334" s="612"/>
      <c r="I334" s="606"/>
      <c r="J334" s="613"/>
      <c r="K334" s="613"/>
      <c r="GI334" s="613"/>
      <c r="GJ334" s="613"/>
      <c r="GK334" s="613"/>
      <c r="GL334" s="613"/>
      <c r="GM334" s="613"/>
      <c r="GN334" s="613"/>
      <c r="GO334" s="613"/>
      <c r="GP334" s="613"/>
      <c r="GQ334" s="613"/>
      <c r="GR334" s="613"/>
      <c r="GS334" s="613"/>
      <c r="GT334" s="613"/>
      <c r="GU334" s="613"/>
      <c r="GV334" s="613"/>
      <c r="GW334" s="613"/>
      <c r="GX334" s="613"/>
      <c r="GY334" s="613"/>
      <c r="GZ334" s="613"/>
      <c r="HA334" s="613"/>
      <c r="HB334" s="613"/>
      <c r="HC334" s="613"/>
      <c r="HD334" s="613"/>
      <c r="HE334" s="613"/>
      <c r="HF334" s="613"/>
      <c r="HG334" s="613"/>
      <c r="HH334" s="613"/>
      <c r="HI334" s="613"/>
      <c r="HJ334" s="613"/>
      <c r="HK334" s="613"/>
      <c r="HL334" s="613"/>
      <c r="HM334" s="613"/>
      <c r="HN334" s="613"/>
    </row>
    <row r="335" s="520" customFormat="1" ht="18" customHeight="1" spans="1:222">
      <c r="A335" s="382" t="s">
        <v>250</v>
      </c>
      <c r="B335" s="321"/>
      <c r="C335" s="625">
        <f t="shared" si="27"/>
        <v>0</v>
      </c>
      <c r="D335" s="257">
        <v>0</v>
      </c>
      <c r="E335" s="636"/>
      <c r="F335" s="257"/>
      <c r="G335" s="637"/>
      <c r="H335" s="612"/>
      <c r="I335" s="606"/>
      <c r="J335" s="613"/>
      <c r="K335" s="613"/>
      <c r="GI335" s="613"/>
      <c r="GJ335" s="613"/>
      <c r="GK335" s="613"/>
      <c r="GL335" s="613"/>
      <c r="GM335" s="613"/>
      <c r="GN335" s="613"/>
      <c r="GO335" s="613"/>
      <c r="GP335" s="613"/>
      <c r="GQ335" s="613"/>
      <c r="GR335" s="613"/>
      <c r="GS335" s="613"/>
      <c r="GT335" s="613"/>
      <c r="GU335" s="613"/>
      <c r="GV335" s="613"/>
      <c r="GW335" s="613"/>
      <c r="GX335" s="613"/>
      <c r="GY335" s="613"/>
      <c r="GZ335" s="613"/>
      <c r="HA335" s="613"/>
      <c r="HB335" s="613"/>
      <c r="HC335" s="613"/>
      <c r="HD335" s="613"/>
      <c r="HE335" s="613"/>
      <c r="HF335" s="613"/>
      <c r="HG335" s="613"/>
      <c r="HH335" s="613"/>
      <c r="HI335" s="613"/>
      <c r="HJ335" s="613"/>
      <c r="HK335" s="613"/>
      <c r="HL335" s="613"/>
      <c r="HM335" s="613"/>
      <c r="HN335" s="613"/>
    </row>
    <row r="336" s="606" customFormat="1" ht="18" customHeight="1" spans="1:8">
      <c r="A336" s="382" t="s">
        <v>56</v>
      </c>
      <c r="B336" s="321"/>
      <c r="C336" s="625">
        <f t="shared" si="27"/>
        <v>0</v>
      </c>
      <c r="D336" s="257">
        <v>0</v>
      </c>
      <c r="E336" s="636"/>
      <c r="F336" s="257">
        <v>13</v>
      </c>
      <c r="G336" s="637"/>
      <c r="H336" s="638"/>
    </row>
    <row r="337" s="520" customFormat="1" ht="18" customHeight="1" spans="1:222">
      <c r="A337" s="382" t="s">
        <v>251</v>
      </c>
      <c r="B337" s="321"/>
      <c r="C337" s="625">
        <f t="shared" si="27"/>
        <v>0</v>
      </c>
      <c r="D337" s="257">
        <v>0</v>
      </c>
      <c r="E337" s="636"/>
      <c r="F337" s="257">
        <v>10</v>
      </c>
      <c r="G337" s="637"/>
      <c r="H337" s="612"/>
      <c r="I337" s="606"/>
      <c r="J337" s="613"/>
      <c r="K337" s="613"/>
      <c r="GI337" s="613"/>
      <c r="GJ337" s="613"/>
      <c r="GK337" s="613"/>
      <c r="GL337" s="613"/>
      <c r="GM337" s="613"/>
      <c r="GN337" s="613"/>
      <c r="GO337" s="613"/>
      <c r="GP337" s="613"/>
      <c r="GQ337" s="613"/>
      <c r="GR337" s="613"/>
      <c r="GS337" s="613"/>
      <c r="GT337" s="613"/>
      <c r="GU337" s="613"/>
      <c r="GV337" s="613"/>
      <c r="GW337" s="613"/>
      <c r="GX337" s="613"/>
      <c r="GY337" s="613"/>
      <c r="GZ337" s="613"/>
      <c r="HA337" s="613"/>
      <c r="HB337" s="613"/>
      <c r="HC337" s="613"/>
      <c r="HD337" s="613"/>
      <c r="HE337" s="613"/>
      <c r="HF337" s="613"/>
      <c r="HG337" s="613"/>
      <c r="HH337" s="613"/>
      <c r="HI337" s="613"/>
      <c r="HJ337" s="613"/>
      <c r="HK337" s="613"/>
      <c r="HL337" s="613"/>
      <c r="HM337" s="613"/>
      <c r="HN337" s="613"/>
    </row>
    <row r="338" s="606" customFormat="1" ht="18" customHeight="1" spans="1:8">
      <c r="A338" s="383" t="s">
        <v>252</v>
      </c>
      <c r="B338" s="321">
        <v>266</v>
      </c>
      <c r="C338" s="624">
        <f>SUM(C339:C346)</f>
        <v>261</v>
      </c>
      <c r="D338" s="355">
        <v>261</v>
      </c>
      <c r="E338" s="622">
        <f t="shared" ref="E336:E340" si="29">D338/C338</f>
        <v>1</v>
      </c>
      <c r="F338" s="355">
        <f>SUM(F339:F346)</f>
        <v>776</v>
      </c>
      <c r="G338" s="635">
        <f>D338/F338-1</f>
        <v>-0.663659793814433</v>
      </c>
      <c r="H338" s="624">
        <f>SUM(H339:H346)</f>
        <v>0</v>
      </c>
    </row>
    <row r="339" s="520" customFormat="1" ht="18" customHeight="1" spans="1:222">
      <c r="A339" s="382" t="s">
        <v>47</v>
      </c>
      <c r="B339" s="320">
        <v>266</v>
      </c>
      <c r="C339" s="625">
        <v>261</v>
      </c>
      <c r="D339" s="257">
        <v>261</v>
      </c>
      <c r="E339" s="636">
        <f t="shared" si="29"/>
        <v>1</v>
      </c>
      <c r="F339" s="257">
        <v>632</v>
      </c>
      <c r="G339" s="637">
        <f>D339/F339-1</f>
        <v>-0.587025316455696</v>
      </c>
      <c r="H339" s="612"/>
      <c r="I339" s="606"/>
      <c r="J339" s="613"/>
      <c r="K339" s="613"/>
      <c r="GI339" s="613"/>
      <c r="GJ339" s="613"/>
      <c r="GK339" s="613"/>
      <c r="GL339" s="613"/>
      <c r="GM339" s="613"/>
      <c r="GN339" s="613"/>
      <c r="GO339" s="613"/>
      <c r="GP339" s="613"/>
      <c r="GQ339" s="613"/>
      <c r="GR339" s="613"/>
      <c r="GS339" s="613"/>
      <c r="GT339" s="613"/>
      <c r="GU339" s="613"/>
      <c r="GV339" s="613"/>
      <c r="GW339" s="613"/>
      <c r="GX339" s="613"/>
      <c r="GY339" s="613"/>
      <c r="GZ339" s="613"/>
      <c r="HA339" s="613"/>
      <c r="HB339" s="613"/>
      <c r="HC339" s="613"/>
      <c r="HD339" s="613"/>
      <c r="HE339" s="613"/>
      <c r="HF339" s="613"/>
      <c r="HG339" s="613"/>
      <c r="HH339" s="613"/>
      <c r="HI339" s="613"/>
      <c r="HJ339" s="613"/>
      <c r="HK339" s="613"/>
      <c r="HL339" s="613"/>
      <c r="HM339" s="613"/>
      <c r="HN339" s="613"/>
    </row>
    <row r="340" s="520" customFormat="1" ht="18" customHeight="1" spans="1:222">
      <c r="A340" s="382" t="s">
        <v>48</v>
      </c>
      <c r="B340" s="321"/>
      <c r="C340" s="625">
        <f t="shared" si="27"/>
        <v>0</v>
      </c>
      <c r="D340" s="257">
        <v>0</v>
      </c>
      <c r="E340" s="636"/>
      <c r="F340" s="257">
        <v>144</v>
      </c>
      <c r="G340" s="637"/>
      <c r="H340" s="612"/>
      <c r="I340" s="606"/>
      <c r="J340" s="613"/>
      <c r="K340" s="613"/>
      <c r="GI340" s="613"/>
      <c r="GJ340" s="613"/>
      <c r="GK340" s="613"/>
      <c r="GL340" s="613"/>
      <c r="GM340" s="613"/>
      <c r="GN340" s="613"/>
      <c r="GO340" s="613"/>
      <c r="GP340" s="613"/>
      <c r="GQ340" s="613"/>
      <c r="GR340" s="613"/>
      <c r="GS340" s="613"/>
      <c r="GT340" s="613"/>
      <c r="GU340" s="613"/>
      <c r="GV340" s="613"/>
      <c r="GW340" s="613"/>
      <c r="GX340" s="613"/>
      <c r="GY340" s="613"/>
      <c r="GZ340" s="613"/>
      <c r="HA340" s="613"/>
      <c r="HB340" s="613"/>
      <c r="HC340" s="613"/>
      <c r="HD340" s="613"/>
      <c r="HE340" s="613"/>
      <c r="HF340" s="613"/>
      <c r="HG340" s="613"/>
      <c r="HH340" s="613"/>
      <c r="HI340" s="613"/>
      <c r="HJ340" s="613"/>
      <c r="HK340" s="613"/>
      <c r="HL340" s="613"/>
      <c r="HM340" s="613"/>
      <c r="HN340" s="613"/>
    </row>
    <row r="341" s="520" customFormat="1" ht="18" customHeight="1" spans="1:222">
      <c r="A341" s="382" t="s">
        <v>49</v>
      </c>
      <c r="B341" s="321"/>
      <c r="C341" s="625">
        <f t="shared" si="27"/>
        <v>0</v>
      </c>
      <c r="D341" s="257">
        <v>0</v>
      </c>
      <c r="E341" s="636"/>
      <c r="F341" s="257"/>
      <c r="G341" s="637"/>
      <c r="H341" s="612"/>
      <c r="I341" s="606"/>
      <c r="J341" s="613"/>
      <c r="K341" s="613"/>
      <c r="GI341" s="613"/>
      <c r="GJ341" s="613"/>
      <c r="GK341" s="613"/>
      <c r="GL341" s="613"/>
      <c r="GM341" s="613"/>
      <c r="GN341" s="613"/>
      <c r="GO341" s="613"/>
      <c r="GP341" s="613"/>
      <c r="GQ341" s="613"/>
      <c r="GR341" s="613"/>
      <c r="GS341" s="613"/>
      <c r="GT341" s="613"/>
      <c r="GU341" s="613"/>
      <c r="GV341" s="613"/>
      <c r="GW341" s="613"/>
      <c r="GX341" s="613"/>
      <c r="GY341" s="613"/>
      <c r="GZ341" s="613"/>
      <c r="HA341" s="613"/>
      <c r="HB341" s="613"/>
      <c r="HC341" s="613"/>
      <c r="HD341" s="613"/>
      <c r="HE341" s="613"/>
      <c r="HF341" s="613"/>
      <c r="HG341" s="613"/>
      <c r="HH341" s="613"/>
      <c r="HI341" s="613"/>
      <c r="HJ341" s="613"/>
      <c r="HK341" s="613"/>
      <c r="HL341" s="613"/>
      <c r="HM341" s="613"/>
      <c r="HN341" s="613"/>
    </row>
    <row r="342" s="520" customFormat="1" ht="18" customHeight="1" spans="1:222">
      <c r="A342" s="382" t="s">
        <v>253</v>
      </c>
      <c r="B342" s="321"/>
      <c r="C342" s="625">
        <f t="shared" si="27"/>
        <v>0</v>
      </c>
      <c r="D342" s="257">
        <v>0</v>
      </c>
      <c r="E342" s="636"/>
      <c r="F342" s="257"/>
      <c r="G342" s="637"/>
      <c r="H342" s="612"/>
      <c r="I342" s="606"/>
      <c r="J342" s="613"/>
      <c r="K342" s="613"/>
      <c r="GI342" s="613"/>
      <c r="GJ342" s="613"/>
      <c r="GK342" s="613"/>
      <c r="GL342" s="613"/>
      <c r="GM342" s="613"/>
      <c r="GN342" s="613"/>
      <c r="GO342" s="613"/>
      <c r="GP342" s="613"/>
      <c r="GQ342" s="613"/>
      <c r="GR342" s="613"/>
      <c r="GS342" s="613"/>
      <c r="GT342" s="613"/>
      <c r="GU342" s="613"/>
      <c r="GV342" s="613"/>
      <c r="GW342" s="613"/>
      <c r="GX342" s="613"/>
      <c r="GY342" s="613"/>
      <c r="GZ342" s="613"/>
      <c r="HA342" s="613"/>
      <c r="HB342" s="613"/>
      <c r="HC342" s="613"/>
      <c r="HD342" s="613"/>
      <c r="HE342" s="613"/>
      <c r="HF342" s="613"/>
      <c r="HG342" s="613"/>
      <c r="HH342" s="613"/>
      <c r="HI342" s="613"/>
      <c r="HJ342" s="613"/>
      <c r="HK342" s="613"/>
      <c r="HL342" s="613"/>
      <c r="HM342" s="613"/>
      <c r="HN342" s="613"/>
    </row>
    <row r="343" s="520" customFormat="1" ht="18" customHeight="1" spans="1:222">
      <c r="A343" s="382" t="s">
        <v>254</v>
      </c>
      <c r="B343" s="321"/>
      <c r="C343" s="625">
        <f t="shared" si="27"/>
        <v>0</v>
      </c>
      <c r="D343" s="257">
        <v>0</v>
      </c>
      <c r="E343" s="636"/>
      <c r="F343" s="257"/>
      <c r="G343" s="637"/>
      <c r="H343" s="612"/>
      <c r="I343" s="606"/>
      <c r="J343" s="613"/>
      <c r="K343" s="613"/>
      <c r="GI343" s="613"/>
      <c r="GJ343" s="613"/>
      <c r="GK343" s="613"/>
      <c r="GL343" s="613"/>
      <c r="GM343" s="613"/>
      <c r="GN343" s="613"/>
      <c r="GO343" s="613"/>
      <c r="GP343" s="613"/>
      <c r="GQ343" s="613"/>
      <c r="GR343" s="613"/>
      <c r="GS343" s="613"/>
      <c r="GT343" s="613"/>
      <c r="GU343" s="613"/>
      <c r="GV343" s="613"/>
      <c r="GW343" s="613"/>
      <c r="GX343" s="613"/>
      <c r="GY343" s="613"/>
      <c r="GZ343" s="613"/>
      <c r="HA343" s="613"/>
      <c r="HB343" s="613"/>
      <c r="HC343" s="613"/>
      <c r="HD343" s="613"/>
      <c r="HE343" s="613"/>
      <c r="HF343" s="613"/>
      <c r="HG343" s="613"/>
      <c r="HH343" s="613"/>
      <c r="HI343" s="613"/>
      <c r="HJ343" s="613"/>
      <c r="HK343" s="613"/>
      <c r="HL343" s="613"/>
      <c r="HM343" s="613"/>
      <c r="HN343" s="613"/>
    </row>
    <row r="344" s="606" customFormat="1" ht="18" customHeight="1" spans="1:8">
      <c r="A344" s="382" t="s">
        <v>255</v>
      </c>
      <c r="B344" s="321"/>
      <c r="C344" s="625">
        <f t="shared" si="27"/>
        <v>0</v>
      </c>
      <c r="D344" s="257">
        <v>0</v>
      </c>
      <c r="E344" s="636"/>
      <c r="F344" s="257"/>
      <c r="G344" s="637"/>
      <c r="H344" s="638"/>
    </row>
    <row r="345" s="606" customFormat="1" ht="18" customHeight="1" spans="1:8">
      <c r="A345" s="382" t="s">
        <v>56</v>
      </c>
      <c r="B345" s="321"/>
      <c r="C345" s="625">
        <f t="shared" si="27"/>
        <v>0</v>
      </c>
      <c r="D345" s="257">
        <v>0</v>
      </c>
      <c r="E345" s="636"/>
      <c r="F345" s="257"/>
      <c r="G345" s="637"/>
      <c r="H345" s="638"/>
    </row>
    <row r="346" s="520" customFormat="1" ht="18" customHeight="1" spans="1:222">
      <c r="A346" s="382" t="s">
        <v>256</v>
      </c>
      <c r="B346" s="321"/>
      <c r="C346" s="625">
        <f t="shared" si="27"/>
        <v>0</v>
      </c>
      <c r="D346" s="257">
        <v>0</v>
      </c>
      <c r="E346" s="636"/>
      <c r="F346" s="257"/>
      <c r="G346" s="637"/>
      <c r="H346" s="612"/>
      <c r="I346" s="606"/>
      <c r="J346" s="613"/>
      <c r="K346" s="613"/>
      <c r="GI346" s="613"/>
      <c r="GJ346" s="613"/>
      <c r="GK346" s="613"/>
      <c r="GL346" s="613"/>
      <c r="GM346" s="613"/>
      <c r="GN346" s="613"/>
      <c r="GO346" s="613"/>
      <c r="GP346" s="613"/>
      <c r="GQ346" s="613"/>
      <c r="GR346" s="613"/>
      <c r="GS346" s="613"/>
      <c r="GT346" s="613"/>
      <c r="GU346" s="613"/>
      <c r="GV346" s="613"/>
      <c r="GW346" s="613"/>
      <c r="GX346" s="613"/>
      <c r="GY346" s="613"/>
      <c r="GZ346" s="613"/>
      <c r="HA346" s="613"/>
      <c r="HB346" s="613"/>
      <c r="HC346" s="613"/>
      <c r="HD346" s="613"/>
      <c r="HE346" s="613"/>
      <c r="HF346" s="613"/>
      <c r="HG346" s="613"/>
      <c r="HH346" s="613"/>
      <c r="HI346" s="613"/>
      <c r="HJ346" s="613"/>
      <c r="HK346" s="613"/>
      <c r="HL346" s="613"/>
      <c r="HM346" s="613"/>
      <c r="HN346" s="613"/>
    </row>
    <row r="347" s="606" customFormat="1" ht="18" customHeight="1" spans="1:8">
      <c r="A347" s="383" t="s">
        <v>257</v>
      </c>
      <c r="B347" s="321">
        <v>653</v>
      </c>
      <c r="C347" s="624">
        <f>SUM(C348:C362)</f>
        <v>722</v>
      </c>
      <c r="D347" s="355">
        <v>600</v>
      </c>
      <c r="E347" s="622">
        <f t="shared" ref="E347:E349" si="30">D347/C347</f>
        <v>0.831024930747922</v>
      </c>
      <c r="F347" s="355">
        <f>SUM(F348:F362)</f>
        <v>579</v>
      </c>
      <c r="G347" s="635">
        <f>D347/F347-1</f>
        <v>0.0362694300518134</v>
      </c>
      <c r="H347" s="624">
        <f>SUM(H348:H362)</f>
        <v>122</v>
      </c>
    </row>
    <row r="348" s="520" customFormat="1" ht="18" customHeight="1" spans="1:222">
      <c r="A348" s="382" t="s">
        <v>47</v>
      </c>
      <c r="B348" s="320">
        <v>614</v>
      </c>
      <c r="C348" s="625">
        <v>536</v>
      </c>
      <c r="D348" s="257">
        <v>536</v>
      </c>
      <c r="E348" s="636">
        <f t="shared" si="30"/>
        <v>1</v>
      </c>
      <c r="F348" s="257">
        <v>479</v>
      </c>
      <c r="G348" s="637">
        <f>D348/F348-1</f>
        <v>0.118997912317328</v>
      </c>
      <c r="H348" s="612"/>
      <c r="I348" s="606"/>
      <c r="J348" s="613"/>
      <c r="K348" s="613"/>
      <c r="GI348" s="613"/>
      <c r="GJ348" s="613"/>
      <c r="GK348" s="613"/>
      <c r="GL348" s="613"/>
      <c r="GM348" s="613"/>
      <c r="GN348" s="613"/>
      <c r="GO348" s="613"/>
      <c r="GP348" s="613"/>
      <c r="GQ348" s="613"/>
      <c r="GR348" s="613"/>
      <c r="GS348" s="613"/>
      <c r="GT348" s="613"/>
      <c r="GU348" s="613"/>
      <c r="GV348" s="613"/>
      <c r="GW348" s="613"/>
      <c r="GX348" s="613"/>
      <c r="GY348" s="613"/>
      <c r="GZ348" s="613"/>
      <c r="HA348" s="613"/>
      <c r="HB348" s="613"/>
      <c r="HC348" s="613"/>
      <c r="HD348" s="613"/>
      <c r="HE348" s="613"/>
      <c r="HF348" s="613"/>
      <c r="HG348" s="613"/>
      <c r="HH348" s="613"/>
      <c r="HI348" s="613"/>
      <c r="HJ348" s="613"/>
      <c r="HK348" s="613"/>
      <c r="HL348" s="613"/>
      <c r="HM348" s="613"/>
      <c r="HN348" s="613"/>
    </row>
    <row r="349" s="520" customFormat="1" spans="1:222">
      <c r="A349" s="382" t="s">
        <v>48</v>
      </c>
      <c r="B349" s="320"/>
      <c r="C349" s="625">
        <f t="shared" si="27"/>
        <v>0</v>
      </c>
      <c r="D349" s="257">
        <v>0</v>
      </c>
      <c r="E349" s="636"/>
      <c r="F349" s="257">
        <v>48</v>
      </c>
      <c r="G349" s="637"/>
      <c r="H349" s="612"/>
      <c r="I349" s="606"/>
      <c r="J349" s="613"/>
      <c r="K349" s="613"/>
      <c r="GI349" s="613"/>
      <c r="GJ349" s="613"/>
      <c r="GK349" s="613"/>
      <c r="GL349" s="613"/>
      <c r="GM349" s="613"/>
      <c r="GN349" s="613"/>
      <c r="GO349" s="613"/>
      <c r="GP349" s="613"/>
      <c r="GQ349" s="613"/>
      <c r="GR349" s="613"/>
      <c r="GS349" s="613"/>
      <c r="GT349" s="613"/>
      <c r="GU349" s="613"/>
      <c r="GV349" s="613"/>
      <c r="GW349" s="613"/>
      <c r="GX349" s="613"/>
      <c r="GY349" s="613"/>
      <c r="GZ349" s="613"/>
      <c r="HA349" s="613"/>
      <c r="HB349" s="613"/>
      <c r="HC349" s="613"/>
      <c r="HD349" s="613"/>
      <c r="HE349" s="613"/>
      <c r="HF349" s="613"/>
      <c r="HG349" s="613"/>
      <c r="HH349" s="613"/>
      <c r="HI349" s="613"/>
      <c r="HJ349" s="613"/>
      <c r="HK349" s="613"/>
      <c r="HL349" s="613"/>
      <c r="HM349" s="613"/>
      <c r="HN349" s="613"/>
    </row>
    <row r="350" s="520" customFormat="1" spans="1:222">
      <c r="A350" s="382" t="s">
        <v>49</v>
      </c>
      <c r="B350" s="320"/>
      <c r="C350" s="625">
        <f t="shared" si="27"/>
        <v>0</v>
      </c>
      <c r="D350" s="257">
        <v>0</v>
      </c>
      <c r="E350" s="636"/>
      <c r="F350" s="257"/>
      <c r="G350" s="637"/>
      <c r="H350" s="612"/>
      <c r="I350" s="606"/>
      <c r="J350" s="613"/>
      <c r="K350" s="613"/>
      <c r="GI350" s="613"/>
      <c r="GJ350" s="613"/>
      <c r="GK350" s="613"/>
      <c r="GL350" s="613"/>
      <c r="GM350" s="613"/>
      <c r="GN350" s="613"/>
      <c r="GO350" s="613"/>
      <c r="GP350" s="613"/>
      <c r="GQ350" s="613"/>
      <c r="GR350" s="613"/>
      <c r="GS350" s="613"/>
      <c r="GT350" s="613"/>
      <c r="GU350" s="613"/>
      <c r="GV350" s="613"/>
      <c r="GW350" s="613"/>
      <c r="GX350" s="613"/>
      <c r="GY350" s="613"/>
      <c r="GZ350" s="613"/>
      <c r="HA350" s="613"/>
      <c r="HB350" s="613"/>
      <c r="HC350" s="613"/>
      <c r="HD350" s="613"/>
      <c r="HE350" s="613"/>
      <c r="HF350" s="613"/>
      <c r="HG350" s="613"/>
      <c r="HH350" s="613"/>
      <c r="HI350" s="613"/>
      <c r="HJ350" s="613"/>
      <c r="HK350" s="613"/>
      <c r="HL350" s="613"/>
      <c r="HM350" s="613"/>
      <c r="HN350" s="613"/>
    </row>
    <row r="351" s="606" customFormat="1" spans="1:8">
      <c r="A351" s="382" t="s">
        <v>258</v>
      </c>
      <c r="B351" s="320"/>
      <c r="C351" s="625">
        <f t="shared" si="27"/>
        <v>0</v>
      </c>
      <c r="D351" s="257">
        <v>0</v>
      </c>
      <c r="E351" s="636"/>
      <c r="F351" s="257"/>
      <c r="G351" s="637"/>
      <c r="H351" s="638"/>
    </row>
    <row r="352" s="606" customFormat="1" spans="1:8">
      <c r="A352" s="382" t="s">
        <v>259</v>
      </c>
      <c r="B352" s="320"/>
      <c r="C352" s="625">
        <f t="shared" si="27"/>
        <v>0</v>
      </c>
      <c r="D352" s="257">
        <v>0</v>
      </c>
      <c r="E352" s="636"/>
      <c r="F352" s="257"/>
      <c r="G352" s="637"/>
      <c r="H352" s="638"/>
    </row>
    <row r="353" s="520" customFormat="1" spans="1:222">
      <c r="A353" s="382" t="s">
        <v>260</v>
      </c>
      <c r="B353" s="320"/>
      <c r="C353" s="625">
        <f t="shared" si="27"/>
        <v>0</v>
      </c>
      <c r="D353" s="257">
        <v>0</v>
      </c>
      <c r="E353" s="636"/>
      <c r="F353" s="257"/>
      <c r="G353" s="637"/>
      <c r="H353" s="612"/>
      <c r="I353" s="606"/>
      <c r="J353" s="613"/>
      <c r="K353" s="613"/>
      <c r="GI353" s="613"/>
      <c r="GJ353" s="613"/>
      <c r="GK353" s="613"/>
      <c r="GL353" s="613"/>
      <c r="GM353" s="613"/>
      <c r="GN353" s="613"/>
      <c r="GO353" s="613"/>
      <c r="GP353" s="613"/>
      <c r="GQ353" s="613"/>
      <c r="GR353" s="613"/>
      <c r="GS353" s="613"/>
      <c r="GT353" s="613"/>
      <c r="GU353" s="613"/>
      <c r="GV353" s="613"/>
      <c r="GW353" s="613"/>
      <c r="GX353" s="613"/>
      <c r="GY353" s="613"/>
      <c r="GZ353" s="613"/>
      <c r="HA353" s="613"/>
      <c r="HB353" s="613"/>
      <c r="HC353" s="613"/>
      <c r="HD353" s="613"/>
      <c r="HE353" s="613"/>
      <c r="HF353" s="613"/>
      <c r="HG353" s="613"/>
      <c r="HH353" s="613"/>
      <c r="HI353" s="613"/>
      <c r="HJ353" s="613"/>
      <c r="HK353" s="613"/>
      <c r="HL353" s="613"/>
      <c r="HM353" s="613"/>
      <c r="HN353" s="613"/>
    </row>
    <row r="354" s="520" customFormat="1" spans="1:222">
      <c r="A354" s="382" t="s">
        <v>261</v>
      </c>
      <c r="B354" s="320"/>
      <c r="C354" s="625">
        <f t="shared" si="27"/>
        <v>0</v>
      </c>
      <c r="D354" s="257">
        <v>0</v>
      </c>
      <c r="E354" s="636"/>
      <c r="F354" s="257">
        <v>4</v>
      </c>
      <c r="G354" s="637"/>
      <c r="H354" s="612"/>
      <c r="I354" s="606"/>
      <c r="J354" s="613"/>
      <c r="K354" s="613"/>
      <c r="GI354" s="613"/>
      <c r="GJ354" s="613"/>
      <c r="GK354" s="613"/>
      <c r="GL354" s="613"/>
      <c r="GM354" s="613"/>
      <c r="GN354" s="613"/>
      <c r="GO354" s="613"/>
      <c r="GP354" s="613"/>
      <c r="GQ354" s="613"/>
      <c r="GR354" s="613"/>
      <c r="GS354" s="613"/>
      <c r="GT354" s="613"/>
      <c r="GU354" s="613"/>
      <c r="GV354" s="613"/>
      <c r="GW354" s="613"/>
      <c r="GX354" s="613"/>
      <c r="GY354" s="613"/>
      <c r="GZ354" s="613"/>
      <c r="HA354" s="613"/>
      <c r="HB354" s="613"/>
      <c r="HC354" s="613"/>
      <c r="HD354" s="613"/>
      <c r="HE354" s="613"/>
      <c r="HF354" s="613"/>
      <c r="HG354" s="613"/>
      <c r="HH354" s="613"/>
      <c r="HI354" s="613"/>
      <c r="HJ354" s="613"/>
      <c r="HK354" s="613"/>
      <c r="HL354" s="613"/>
      <c r="HM354" s="613"/>
      <c r="HN354" s="613"/>
    </row>
    <row r="355" s="520" customFormat="1" spans="1:222">
      <c r="A355" s="382" t="s">
        <v>262</v>
      </c>
      <c r="B355" s="320"/>
      <c r="C355" s="625">
        <f t="shared" si="27"/>
        <v>0</v>
      </c>
      <c r="D355" s="257">
        <v>0</v>
      </c>
      <c r="E355" s="636"/>
      <c r="F355" s="257"/>
      <c r="G355" s="637"/>
      <c r="H355" s="612"/>
      <c r="I355" s="606"/>
      <c r="J355" s="613"/>
      <c r="K355" s="613"/>
      <c r="GI355" s="613"/>
      <c r="GJ355" s="613"/>
      <c r="GK355" s="613"/>
      <c r="GL355" s="613"/>
      <c r="GM355" s="613"/>
      <c r="GN355" s="613"/>
      <c r="GO355" s="613"/>
      <c r="GP355" s="613"/>
      <c r="GQ355" s="613"/>
      <c r="GR355" s="613"/>
      <c r="GS355" s="613"/>
      <c r="GT355" s="613"/>
      <c r="GU355" s="613"/>
      <c r="GV355" s="613"/>
      <c r="GW355" s="613"/>
      <c r="GX355" s="613"/>
      <c r="GY355" s="613"/>
      <c r="GZ355" s="613"/>
      <c r="HA355" s="613"/>
      <c r="HB355" s="613"/>
      <c r="HC355" s="613"/>
      <c r="HD355" s="613"/>
      <c r="HE355" s="613"/>
      <c r="HF355" s="613"/>
      <c r="HG355" s="613"/>
      <c r="HH355" s="613"/>
      <c r="HI355" s="613"/>
      <c r="HJ355" s="613"/>
      <c r="HK355" s="613"/>
      <c r="HL355" s="613"/>
      <c r="HM355" s="613"/>
      <c r="HN355" s="613"/>
    </row>
    <row r="356" s="520" customFormat="1" spans="1:222">
      <c r="A356" s="382" t="s">
        <v>263</v>
      </c>
      <c r="B356" s="320"/>
      <c r="C356" s="625">
        <f t="shared" si="27"/>
        <v>0</v>
      </c>
      <c r="D356" s="257"/>
      <c r="E356" s="636"/>
      <c r="F356" s="257"/>
      <c r="G356" s="637"/>
      <c r="H356" s="612"/>
      <c r="I356" s="606"/>
      <c r="J356" s="613"/>
      <c r="K356" s="613"/>
      <c r="GI356" s="613"/>
      <c r="GJ356" s="613"/>
      <c r="GK356" s="613"/>
      <c r="GL356" s="613"/>
      <c r="GM356" s="613"/>
      <c r="GN356" s="613"/>
      <c r="GO356" s="613"/>
      <c r="GP356" s="613"/>
      <c r="GQ356" s="613"/>
      <c r="GR356" s="613"/>
      <c r="GS356" s="613"/>
      <c r="GT356" s="613"/>
      <c r="GU356" s="613"/>
      <c r="GV356" s="613"/>
      <c r="GW356" s="613"/>
      <c r="GX356" s="613"/>
      <c r="GY356" s="613"/>
      <c r="GZ356" s="613"/>
      <c r="HA356" s="613"/>
      <c r="HB356" s="613"/>
      <c r="HC356" s="613"/>
      <c r="HD356" s="613"/>
      <c r="HE356" s="613"/>
      <c r="HF356" s="613"/>
      <c r="HG356" s="613"/>
      <c r="HH356" s="613"/>
      <c r="HI356" s="613"/>
      <c r="HJ356" s="613"/>
      <c r="HK356" s="613"/>
      <c r="HL356" s="613"/>
      <c r="HM356" s="613"/>
      <c r="HN356" s="613"/>
    </row>
    <row r="357" s="520" customFormat="1" spans="1:222">
      <c r="A357" s="382" t="s">
        <v>264</v>
      </c>
      <c r="B357" s="320">
        <v>2</v>
      </c>
      <c r="C357" s="625">
        <v>1</v>
      </c>
      <c r="D357" s="257">
        <v>1</v>
      </c>
      <c r="E357" s="636">
        <f>D357/C357</f>
        <v>1</v>
      </c>
      <c r="F357" s="257">
        <v>1</v>
      </c>
      <c r="G357" s="637">
        <f>D357/F357-1</f>
        <v>0</v>
      </c>
      <c r="H357" s="612"/>
      <c r="I357" s="606"/>
      <c r="J357" s="613"/>
      <c r="K357" s="613"/>
      <c r="GI357" s="613"/>
      <c r="GJ357" s="613"/>
      <c r="GK357" s="613"/>
      <c r="GL357" s="613"/>
      <c r="GM357" s="613"/>
      <c r="GN357" s="613"/>
      <c r="GO357" s="613"/>
      <c r="GP357" s="613"/>
      <c r="GQ357" s="613"/>
      <c r="GR357" s="613"/>
      <c r="GS357" s="613"/>
      <c r="GT357" s="613"/>
      <c r="GU357" s="613"/>
      <c r="GV357" s="613"/>
      <c r="GW357" s="613"/>
      <c r="GX357" s="613"/>
      <c r="GY357" s="613"/>
      <c r="GZ357" s="613"/>
      <c r="HA357" s="613"/>
      <c r="HB357" s="613"/>
      <c r="HC357" s="613"/>
      <c r="HD357" s="613"/>
      <c r="HE357" s="613"/>
      <c r="HF357" s="613"/>
      <c r="HG357" s="613"/>
      <c r="HH357" s="613"/>
      <c r="HI357" s="613"/>
      <c r="HJ357" s="613"/>
      <c r="HK357" s="613"/>
      <c r="HL357" s="613"/>
      <c r="HM357" s="613"/>
      <c r="HN357" s="613"/>
    </row>
    <row r="358" s="520" customFormat="1" spans="1:222">
      <c r="A358" s="324" t="s">
        <v>265</v>
      </c>
      <c r="B358" s="320"/>
      <c r="C358" s="625">
        <f t="shared" si="27"/>
        <v>0</v>
      </c>
      <c r="D358" s="257"/>
      <c r="E358" s="636"/>
      <c r="F358" s="257"/>
      <c r="G358" s="637"/>
      <c r="H358" s="612"/>
      <c r="I358" s="606"/>
      <c r="J358" s="613"/>
      <c r="K358" s="613"/>
      <c r="GI358" s="613"/>
      <c r="GJ358" s="613"/>
      <c r="GK358" s="613"/>
      <c r="GL358" s="613"/>
      <c r="GM358" s="613"/>
      <c r="GN358" s="613"/>
      <c r="GO358" s="613"/>
      <c r="GP358" s="613"/>
      <c r="GQ358" s="613"/>
      <c r="GR358" s="613"/>
      <c r="GS358" s="613"/>
      <c r="GT358" s="613"/>
      <c r="GU358" s="613"/>
      <c r="GV358" s="613"/>
      <c r="GW358" s="613"/>
      <c r="GX358" s="613"/>
      <c r="GY358" s="613"/>
      <c r="GZ358" s="613"/>
      <c r="HA358" s="613"/>
      <c r="HB358" s="613"/>
      <c r="HC358" s="613"/>
      <c r="HD358" s="613"/>
      <c r="HE358" s="613"/>
      <c r="HF358" s="613"/>
      <c r="HG358" s="613"/>
      <c r="HH358" s="613"/>
      <c r="HI358" s="613"/>
      <c r="HJ358" s="613"/>
      <c r="HK358" s="613"/>
      <c r="HL358" s="613"/>
      <c r="HM358" s="613"/>
      <c r="HN358" s="613"/>
    </row>
    <row r="359" s="520" customFormat="1" spans="1:222">
      <c r="A359" s="324" t="s">
        <v>266</v>
      </c>
      <c r="B359" s="320"/>
      <c r="C359" s="625">
        <f t="shared" si="27"/>
        <v>0</v>
      </c>
      <c r="D359" s="378">
        <v>0</v>
      </c>
      <c r="E359" s="636"/>
      <c r="F359" s="378"/>
      <c r="G359" s="637"/>
      <c r="H359" s="612"/>
      <c r="I359" s="606"/>
      <c r="J359" s="613"/>
      <c r="K359" s="613"/>
      <c r="GI359" s="613"/>
      <c r="GJ359" s="613"/>
      <c r="GK359" s="613"/>
      <c r="GL359" s="613"/>
      <c r="GM359" s="613"/>
      <c r="GN359" s="613"/>
      <c r="GO359" s="613"/>
      <c r="GP359" s="613"/>
      <c r="GQ359" s="613"/>
      <c r="GR359" s="613"/>
      <c r="GS359" s="613"/>
      <c r="GT359" s="613"/>
      <c r="GU359" s="613"/>
      <c r="GV359" s="613"/>
      <c r="GW359" s="613"/>
      <c r="GX359" s="613"/>
      <c r="GY359" s="613"/>
      <c r="GZ359" s="613"/>
      <c r="HA359" s="613"/>
      <c r="HB359" s="613"/>
      <c r="HC359" s="613"/>
      <c r="HD359" s="613"/>
      <c r="HE359" s="613"/>
      <c r="HF359" s="613"/>
      <c r="HG359" s="613"/>
      <c r="HH359" s="613"/>
      <c r="HI359" s="613"/>
      <c r="HJ359" s="613"/>
      <c r="HK359" s="613"/>
      <c r="HL359" s="613"/>
      <c r="HM359" s="613"/>
      <c r="HN359" s="613"/>
    </row>
    <row r="360" s="520" customFormat="1" spans="1:222">
      <c r="A360" s="382" t="s">
        <v>88</v>
      </c>
      <c r="B360" s="320"/>
      <c r="C360" s="625">
        <f t="shared" si="27"/>
        <v>0</v>
      </c>
      <c r="D360" s="257">
        <v>0</v>
      </c>
      <c r="E360" s="636"/>
      <c r="F360" s="257"/>
      <c r="G360" s="637"/>
      <c r="H360" s="612"/>
      <c r="I360" s="606"/>
      <c r="J360" s="613"/>
      <c r="K360" s="613"/>
      <c r="GI360" s="613"/>
      <c r="GJ360" s="613"/>
      <c r="GK360" s="613"/>
      <c r="GL360" s="613"/>
      <c r="GM360" s="613"/>
      <c r="GN360" s="613"/>
      <c r="GO360" s="613"/>
      <c r="GP360" s="613"/>
      <c r="GQ360" s="613"/>
      <c r="GR360" s="613"/>
      <c r="GS360" s="613"/>
      <c r="GT360" s="613"/>
      <c r="GU360" s="613"/>
      <c r="GV360" s="613"/>
      <c r="GW360" s="613"/>
      <c r="GX360" s="613"/>
      <c r="GY360" s="613"/>
      <c r="GZ360" s="613"/>
      <c r="HA360" s="613"/>
      <c r="HB360" s="613"/>
      <c r="HC360" s="613"/>
      <c r="HD360" s="613"/>
      <c r="HE360" s="613"/>
      <c r="HF360" s="613"/>
      <c r="HG360" s="613"/>
      <c r="HH360" s="613"/>
      <c r="HI360" s="613"/>
      <c r="HJ360" s="613"/>
      <c r="HK360" s="613"/>
      <c r="HL360" s="613"/>
      <c r="HM360" s="613"/>
      <c r="HN360" s="613"/>
    </row>
    <row r="361" s="607" customFormat="1" spans="1:222">
      <c r="A361" s="382" t="s">
        <v>56</v>
      </c>
      <c r="B361" s="320">
        <v>37</v>
      </c>
      <c r="C361" s="625">
        <v>46</v>
      </c>
      <c r="D361" s="257">
        <v>46</v>
      </c>
      <c r="E361" s="636">
        <f>D361/C361</f>
        <v>1</v>
      </c>
      <c r="F361" s="257">
        <v>26</v>
      </c>
      <c r="G361" s="637">
        <f>D361/F361-1</f>
        <v>0.769230769230769</v>
      </c>
      <c r="H361" s="612"/>
      <c r="I361" s="606"/>
      <c r="J361" s="613"/>
      <c r="K361" s="613"/>
      <c r="GI361" s="613"/>
      <c r="GJ361" s="613"/>
      <c r="GK361" s="613"/>
      <c r="GL361" s="613"/>
      <c r="GM361" s="613"/>
      <c r="GN361" s="613"/>
      <c r="GO361" s="613"/>
      <c r="GP361" s="613"/>
      <c r="GQ361" s="613"/>
      <c r="GR361" s="613"/>
      <c r="GS361" s="613"/>
      <c r="GT361" s="613"/>
      <c r="GU361" s="613"/>
      <c r="GV361" s="613"/>
      <c r="GW361" s="613"/>
      <c r="GX361" s="613"/>
      <c r="GY361" s="613"/>
      <c r="GZ361" s="613"/>
      <c r="HA361" s="613"/>
      <c r="HB361" s="613"/>
      <c r="HC361" s="613"/>
      <c r="HD361" s="613"/>
      <c r="HE361" s="613"/>
      <c r="HF361" s="613"/>
      <c r="HG361" s="613"/>
      <c r="HH361" s="613"/>
      <c r="HI361" s="613"/>
      <c r="HJ361" s="613"/>
      <c r="HK361" s="613"/>
      <c r="HL361" s="613"/>
      <c r="HM361" s="613"/>
      <c r="HN361" s="613"/>
    </row>
    <row r="362" spans="1:9">
      <c r="A362" s="382" t="s">
        <v>267</v>
      </c>
      <c r="B362" s="321"/>
      <c r="C362" s="625">
        <v>139</v>
      </c>
      <c r="D362" s="257">
        <v>17</v>
      </c>
      <c r="E362" s="636"/>
      <c r="F362" s="257">
        <v>21</v>
      </c>
      <c r="G362" s="637">
        <f>D362/F362-1</f>
        <v>-0.19047619047619</v>
      </c>
      <c r="H362" s="612">
        <v>122</v>
      </c>
      <c r="I362" s="606"/>
    </row>
    <row r="363" s="606" customFormat="1" ht="18" customHeight="1" spans="1:198">
      <c r="A363" s="383" t="s">
        <v>268</v>
      </c>
      <c r="B363" s="321"/>
      <c r="C363" s="624">
        <f t="shared" si="27"/>
        <v>0</v>
      </c>
      <c r="D363" s="355">
        <v>0</v>
      </c>
      <c r="E363" s="622"/>
      <c r="F363" s="355">
        <f>SUM(F364:F372)</f>
        <v>0</v>
      </c>
      <c r="G363" s="637"/>
      <c r="H363" s="624">
        <f>SUM(H364:H372)</f>
        <v>0</v>
      </c>
      <c r="GP363" s="606">
        <f>SUM(A363:GO363)</f>
        <v>0</v>
      </c>
    </row>
    <row r="364" spans="1:9">
      <c r="A364" s="382" t="s">
        <v>47</v>
      </c>
      <c r="B364" s="321"/>
      <c r="C364" s="625">
        <f t="shared" si="27"/>
        <v>0</v>
      </c>
      <c r="D364" s="257">
        <v>0</v>
      </c>
      <c r="E364" s="636"/>
      <c r="F364" s="257"/>
      <c r="G364" s="637"/>
      <c r="I364" s="606"/>
    </row>
    <row r="365" spans="1:9">
      <c r="A365" s="382" t="s">
        <v>48</v>
      </c>
      <c r="B365" s="321"/>
      <c r="C365" s="625">
        <f t="shared" si="27"/>
        <v>0</v>
      </c>
      <c r="D365" s="257">
        <v>0</v>
      </c>
      <c r="E365" s="636"/>
      <c r="F365" s="257"/>
      <c r="G365" s="637"/>
      <c r="I365" s="606"/>
    </row>
    <row r="366" spans="1:9">
      <c r="A366" s="382" t="s">
        <v>49</v>
      </c>
      <c r="B366" s="321"/>
      <c r="C366" s="625">
        <f t="shared" si="27"/>
        <v>0</v>
      </c>
      <c r="D366" s="257">
        <v>0</v>
      </c>
      <c r="E366" s="636"/>
      <c r="F366" s="257"/>
      <c r="G366" s="637"/>
      <c r="I366" s="606"/>
    </row>
    <row r="367" spans="1:9">
      <c r="A367" s="382" t="s">
        <v>269</v>
      </c>
      <c r="B367" s="321"/>
      <c r="C367" s="625">
        <f t="shared" si="27"/>
        <v>0</v>
      </c>
      <c r="D367" s="257">
        <v>0</v>
      </c>
      <c r="E367" s="636"/>
      <c r="F367" s="257"/>
      <c r="G367" s="637"/>
      <c r="I367" s="606"/>
    </row>
    <row r="368" spans="1:9">
      <c r="A368" s="382" t="s">
        <v>270</v>
      </c>
      <c r="B368" s="321"/>
      <c r="C368" s="625">
        <f t="shared" si="27"/>
        <v>0</v>
      </c>
      <c r="D368" s="257">
        <v>0</v>
      </c>
      <c r="E368" s="636"/>
      <c r="F368" s="257"/>
      <c r="G368" s="637"/>
      <c r="I368" s="606"/>
    </row>
    <row r="369" spans="1:9">
      <c r="A369" s="382" t="s">
        <v>271</v>
      </c>
      <c r="B369" s="321"/>
      <c r="C369" s="625">
        <f t="shared" si="27"/>
        <v>0</v>
      </c>
      <c r="D369" s="257">
        <v>0</v>
      </c>
      <c r="E369" s="636"/>
      <c r="F369" s="257"/>
      <c r="G369" s="637"/>
      <c r="I369" s="606"/>
    </row>
    <row r="370" spans="1:9">
      <c r="A370" s="382" t="s">
        <v>88</v>
      </c>
      <c r="B370" s="321"/>
      <c r="C370" s="625">
        <f t="shared" si="27"/>
        <v>0</v>
      </c>
      <c r="D370" s="257">
        <v>0</v>
      </c>
      <c r="E370" s="636"/>
      <c r="F370" s="257"/>
      <c r="G370" s="637"/>
      <c r="I370" s="606"/>
    </row>
    <row r="371" s="607" customFormat="1" spans="1:222">
      <c r="A371" s="382" t="s">
        <v>56</v>
      </c>
      <c r="B371" s="321"/>
      <c r="C371" s="625">
        <f t="shared" si="27"/>
        <v>0</v>
      </c>
      <c r="D371" s="257">
        <v>0</v>
      </c>
      <c r="E371" s="636"/>
      <c r="F371" s="257"/>
      <c r="G371" s="637"/>
      <c r="H371" s="612"/>
      <c r="I371" s="606"/>
      <c r="J371" s="613"/>
      <c r="K371" s="613"/>
      <c r="GI371" s="613"/>
      <c r="GJ371" s="613"/>
      <c r="GK371" s="613"/>
      <c r="GL371" s="613"/>
      <c r="GM371" s="613"/>
      <c r="GN371" s="613"/>
      <c r="GO371" s="613"/>
      <c r="GP371" s="613"/>
      <c r="GQ371" s="613"/>
      <c r="GR371" s="613"/>
      <c r="GS371" s="613"/>
      <c r="GT371" s="613"/>
      <c r="GU371" s="613"/>
      <c r="GV371" s="613"/>
      <c r="GW371" s="613"/>
      <c r="GX371" s="613"/>
      <c r="GY371" s="613"/>
      <c r="GZ371" s="613"/>
      <c r="HA371" s="613"/>
      <c r="HB371" s="613"/>
      <c r="HC371" s="613"/>
      <c r="HD371" s="613"/>
      <c r="HE371" s="613"/>
      <c r="HF371" s="613"/>
      <c r="HG371" s="613"/>
      <c r="HH371" s="613"/>
      <c r="HI371" s="613"/>
      <c r="HJ371" s="613"/>
      <c r="HK371" s="613"/>
      <c r="HL371" s="613"/>
      <c r="HM371" s="613"/>
      <c r="HN371" s="613"/>
    </row>
    <row r="372" s="606" customFormat="1" spans="1:8">
      <c r="A372" s="382" t="s">
        <v>272</v>
      </c>
      <c r="B372" s="321"/>
      <c r="C372" s="625">
        <f t="shared" si="27"/>
        <v>0</v>
      </c>
      <c r="D372" s="257">
        <v>0</v>
      </c>
      <c r="E372" s="636"/>
      <c r="F372" s="257"/>
      <c r="G372" s="637"/>
      <c r="H372" s="638"/>
    </row>
    <row r="373" s="606" customFormat="1" ht="18" customHeight="1" spans="1:8">
      <c r="A373" s="383" t="s">
        <v>273</v>
      </c>
      <c r="B373" s="321"/>
      <c r="C373" s="624">
        <f t="shared" si="27"/>
        <v>0</v>
      </c>
      <c r="D373" s="355">
        <v>0</v>
      </c>
      <c r="E373" s="622"/>
      <c r="F373" s="355">
        <f>SUM(F374:F382)</f>
        <v>0</v>
      </c>
      <c r="G373" s="637"/>
      <c r="H373" s="624">
        <f>SUM(H374:H382)</f>
        <v>0</v>
      </c>
    </row>
    <row r="374" spans="1:9">
      <c r="A374" s="382" t="s">
        <v>47</v>
      </c>
      <c r="B374" s="321"/>
      <c r="C374" s="625">
        <f t="shared" si="27"/>
        <v>0</v>
      </c>
      <c r="D374" s="257">
        <v>0</v>
      </c>
      <c r="E374" s="636"/>
      <c r="F374" s="257"/>
      <c r="G374" s="637"/>
      <c r="I374" s="606"/>
    </row>
    <row r="375" spans="1:9">
      <c r="A375" s="382" t="s">
        <v>48</v>
      </c>
      <c r="B375" s="321"/>
      <c r="C375" s="625">
        <f t="shared" si="27"/>
        <v>0</v>
      </c>
      <c r="D375" s="257">
        <v>0</v>
      </c>
      <c r="E375" s="636"/>
      <c r="F375" s="257"/>
      <c r="G375" s="637"/>
      <c r="I375" s="606"/>
    </row>
    <row r="376" spans="1:9">
      <c r="A376" s="382" t="s">
        <v>49</v>
      </c>
      <c r="B376" s="321"/>
      <c r="C376" s="625">
        <f t="shared" si="27"/>
        <v>0</v>
      </c>
      <c r="D376" s="257">
        <v>0</v>
      </c>
      <c r="E376" s="636"/>
      <c r="F376" s="257"/>
      <c r="G376" s="637"/>
      <c r="I376" s="606"/>
    </row>
    <row r="377" spans="1:9">
      <c r="A377" s="382" t="s">
        <v>274</v>
      </c>
      <c r="B377" s="321"/>
      <c r="C377" s="625">
        <f t="shared" si="27"/>
        <v>0</v>
      </c>
      <c r="D377" s="257">
        <v>0</v>
      </c>
      <c r="E377" s="636"/>
      <c r="F377" s="257"/>
      <c r="G377" s="637"/>
      <c r="I377" s="606"/>
    </row>
    <row r="378" spans="1:9">
      <c r="A378" s="382" t="s">
        <v>275</v>
      </c>
      <c r="B378" s="321"/>
      <c r="C378" s="625">
        <f t="shared" si="27"/>
        <v>0</v>
      </c>
      <c r="D378" s="257">
        <v>0</v>
      </c>
      <c r="E378" s="636"/>
      <c r="F378" s="257"/>
      <c r="G378" s="637"/>
      <c r="I378" s="606"/>
    </row>
    <row r="379" spans="1:9">
      <c r="A379" s="382" t="s">
        <v>276</v>
      </c>
      <c r="B379" s="321"/>
      <c r="C379" s="625">
        <f t="shared" si="27"/>
        <v>0</v>
      </c>
      <c r="D379" s="257">
        <v>0</v>
      </c>
      <c r="E379" s="636"/>
      <c r="F379" s="257"/>
      <c r="G379" s="637"/>
      <c r="I379" s="606"/>
    </row>
    <row r="380" spans="1:9">
      <c r="A380" s="382" t="s">
        <v>88</v>
      </c>
      <c r="B380" s="321"/>
      <c r="C380" s="625">
        <f t="shared" si="27"/>
        <v>0</v>
      </c>
      <c r="D380" s="257">
        <v>0</v>
      </c>
      <c r="E380" s="636"/>
      <c r="F380" s="257"/>
      <c r="G380" s="637"/>
      <c r="I380" s="606"/>
    </row>
    <row r="381" s="607" customFormat="1" spans="1:222">
      <c r="A381" s="382" t="s">
        <v>56</v>
      </c>
      <c r="B381" s="321"/>
      <c r="C381" s="625">
        <f t="shared" si="27"/>
        <v>0</v>
      </c>
      <c r="D381" s="257">
        <v>0</v>
      </c>
      <c r="E381" s="636"/>
      <c r="F381" s="257"/>
      <c r="G381" s="637"/>
      <c r="H381" s="612"/>
      <c r="I381" s="606"/>
      <c r="J381" s="613"/>
      <c r="K381" s="613"/>
      <c r="GI381" s="613"/>
      <c r="GJ381" s="613"/>
      <c r="GK381" s="613"/>
      <c r="GL381" s="613"/>
      <c r="GM381" s="613"/>
      <c r="GN381" s="613"/>
      <c r="GO381" s="613"/>
      <c r="GP381" s="613"/>
      <c r="GQ381" s="613"/>
      <c r="GR381" s="613"/>
      <c r="GS381" s="613"/>
      <c r="GT381" s="613"/>
      <c r="GU381" s="613"/>
      <c r="GV381" s="613"/>
      <c r="GW381" s="613"/>
      <c r="GX381" s="613"/>
      <c r="GY381" s="613"/>
      <c r="GZ381" s="613"/>
      <c r="HA381" s="613"/>
      <c r="HB381" s="613"/>
      <c r="HC381" s="613"/>
      <c r="HD381" s="613"/>
      <c r="HE381" s="613"/>
      <c r="HF381" s="613"/>
      <c r="HG381" s="613"/>
      <c r="HH381" s="613"/>
      <c r="HI381" s="613"/>
      <c r="HJ381" s="613"/>
      <c r="HK381" s="613"/>
      <c r="HL381" s="613"/>
      <c r="HM381" s="613"/>
      <c r="HN381" s="613"/>
    </row>
    <row r="382" spans="1:9">
      <c r="A382" s="382" t="s">
        <v>277</v>
      </c>
      <c r="B382" s="321"/>
      <c r="C382" s="625">
        <f t="shared" si="27"/>
        <v>0</v>
      </c>
      <c r="D382" s="257">
        <v>0</v>
      </c>
      <c r="E382" s="636"/>
      <c r="F382" s="257"/>
      <c r="G382" s="637"/>
      <c r="I382" s="606"/>
    </row>
    <row r="383" s="606" customFormat="1" ht="18" customHeight="1" spans="1:8">
      <c r="A383" s="383" t="s">
        <v>278</v>
      </c>
      <c r="B383" s="321"/>
      <c r="C383" s="624">
        <f t="shared" si="27"/>
        <v>0</v>
      </c>
      <c r="D383" s="372">
        <v>0</v>
      </c>
      <c r="E383" s="622"/>
      <c r="F383" s="372">
        <f>SUM(F384:F390)</f>
        <v>0</v>
      </c>
      <c r="G383" s="637"/>
      <c r="H383" s="624">
        <f>SUM(H384:H390)</f>
        <v>0</v>
      </c>
    </row>
    <row r="384" spans="1:9">
      <c r="A384" s="382" t="s">
        <v>47</v>
      </c>
      <c r="B384" s="321"/>
      <c r="C384" s="625">
        <f t="shared" si="27"/>
        <v>0</v>
      </c>
      <c r="D384" s="257">
        <v>0</v>
      </c>
      <c r="E384" s="636"/>
      <c r="F384" s="257"/>
      <c r="G384" s="637"/>
      <c r="I384" s="606"/>
    </row>
    <row r="385" spans="1:9">
      <c r="A385" s="382" t="s">
        <v>48</v>
      </c>
      <c r="B385" s="321"/>
      <c r="C385" s="625">
        <f t="shared" si="27"/>
        <v>0</v>
      </c>
      <c r="D385" s="257">
        <v>0</v>
      </c>
      <c r="E385" s="636"/>
      <c r="F385" s="257"/>
      <c r="G385" s="637"/>
      <c r="I385" s="606"/>
    </row>
    <row r="386" s="606" customFormat="1" spans="1:8">
      <c r="A386" s="382" t="s">
        <v>49</v>
      </c>
      <c r="B386" s="321"/>
      <c r="C386" s="625">
        <f t="shared" si="27"/>
        <v>0</v>
      </c>
      <c r="D386" s="257">
        <v>0</v>
      </c>
      <c r="E386" s="636"/>
      <c r="F386" s="257"/>
      <c r="G386" s="637"/>
      <c r="H386" s="638"/>
    </row>
    <row r="387" spans="1:9">
      <c r="A387" s="382" t="s">
        <v>279</v>
      </c>
      <c r="B387" s="321"/>
      <c r="C387" s="625">
        <f t="shared" si="27"/>
        <v>0</v>
      </c>
      <c r="D387" s="257">
        <v>0</v>
      </c>
      <c r="E387" s="636"/>
      <c r="F387" s="257"/>
      <c r="G387" s="637"/>
      <c r="I387" s="606"/>
    </row>
    <row r="388" spans="1:9">
      <c r="A388" s="382" t="s">
        <v>280</v>
      </c>
      <c r="B388" s="321"/>
      <c r="C388" s="625">
        <f t="shared" si="27"/>
        <v>0</v>
      </c>
      <c r="D388" s="257">
        <v>0</v>
      </c>
      <c r="E388" s="636"/>
      <c r="F388" s="257"/>
      <c r="G388" s="637"/>
      <c r="I388" s="606"/>
    </row>
    <row r="389" s="607" customFormat="1" spans="1:222">
      <c r="A389" s="382" t="s">
        <v>56</v>
      </c>
      <c r="B389" s="321"/>
      <c r="C389" s="625">
        <f t="shared" si="27"/>
        <v>0</v>
      </c>
      <c r="D389" s="257">
        <v>0</v>
      </c>
      <c r="E389" s="636"/>
      <c r="F389" s="257"/>
      <c r="G389" s="637"/>
      <c r="H389" s="612"/>
      <c r="I389" s="606"/>
      <c r="J389" s="613"/>
      <c r="K389" s="613"/>
      <c r="GI389" s="613"/>
      <c r="GJ389" s="613"/>
      <c r="GK389" s="613"/>
      <c r="GL389" s="613"/>
      <c r="GM389" s="613"/>
      <c r="GN389" s="613"/>
      <c r="GO389" s="613"/>
      <c r="GP389" s="613"/>
      <c r="GQ389" s="613"/>
      <c r="GR389" s="613"/>
      <c r="GS389" s="613"/>
      <c r="GT389" s="613"/>
      <c r="GU389" s="613"/>
      <c r="GV389" s="613"/>
      <c r="GW389" s="613"/>
      <c r="GX389" s="613"/>
      <c r="GY389" s="613"/>
      <c r="GZ389" s="613"/>
      <c r="HA389" s="613"/>
      <c r="HB389" s="613"/>
      <c r="HC389" s="613"/>
      <c r="HD389" s="613"/>
      <c r="HE389" s="613"/>
      <c r="HF389" s="613"/>
      <c r="HG389" s="613"/>
      <c r="HH389" s="613"/>
      <c r="HI389" s="613"/>
      <c r="HJ389" s="613"/>
      <c r="HK389" s="613"/>
      <c r="HL389" s="613"/>
      <c r="HM389" s="613"/>
      <c r="HN389" s="613"/>
    </row>
    <row r="390" spans="1:9">
      <c r="A390" s="382" t="s">
        <v>281</v>
      </c>
      <c r="B390" s="321"/>
      <c r="C390" s="625">
        <f t="shared" si="27"/>
        <v>0</v>
      </c>
      <c r="D390" s="257">
        <v>0</v>
      </c>
      <c r="E390" s="636"/>
      <c r="F390" s="257"/>
      <c r="G390" s="637"/>
      <c r="I390" s="606"/>
    </row>
    <row r="391" s="606" customFormat="1" ht="18" customHeight="1" spans="1:8">
      <c r="A391" s="383" t="s">
        <v>282</v>
      </c>
      <c r="B391" s="321"/>
      <c r="C391" s="624">
        <f t="shared" ref="C391:C454" si="31">D391+H391</f>
        <v>0</v>
      </c>
      <c r="D391" s="355">
        <v>0</v>
      </c>
      <c r="E391" s="622"/>
      <c r="F391" s="355">
        <f>SUM(F392:F396)</f>
        <v>0</v>
      </c>
      <c r="G391" s="637"/>
      <c r="H391" s="624"/>
    </row>
    <row r="392" spans="1:9">
      <c r="A392" s="382" t="s">
        <v>47</v>
      </c>
      <c r="B392" s="321"/>
      <c r="C392" s="625">
        <f t="shared" si="31"/>
        <v>0</v>
      </c>
      <c r="D392" s="257">
        <v>0</v>
      </c>
      <c r="E392" s="636"/>
      <c r="F392" s="257"/>
      <c r="G392" s="637"/>
      <c r="I392" s="606"/>
    </row>
    <row r="393" spans="1:9">
      <c r="A393" s="382" t="s">
        <v>48</v>
      </c>
      <c r="B393" s="321"/>
      <c r="C393" s="625">
        <f t="shared" si="31"/>
        <v>0</v>
      </c>
      <c r="D393" s="257">
        <v>0</v>
      </c>
      <c r="E393" s="636"/>
      <c r="F393" s="257"/>
      <c r="G393" s="637"/>
      <c r="I393" s="606"/>
    </row>
    <row r="394" spans="1:9">
      <c r="A394" s="382" t="s">
        <v>88</v>
      </c>
      <c r="B394" s="321"/>
      <c r="C394" s="625">
        <f t="shared" si="31"/>
        <v>0</v>
      </c>
      <c r="D394" s="257">
        <v>0</v>
      </c>
      <c r="E394" s="636"/>
      <c r="F394" s="257"/>
      <c r="G394" s="637"/>
      <c r="I394" s="606"/>
    </row>
    <row r="395" s="606" customFormat="1" spans="1:8">
      <c r="A395" s="382" t="s">
        <v>283</v>
      </c>
      <c r="B395" s="321"/>
      <c r="C395" s="625">
        <f t="shared" si="31"/>
        <v>0</v>
      </c>
      <c r="D395" s="257">
        <v>0</v>
      </c>
      <c r="E395" s="636"/>
      <c r="F395" s="257"/>
      <c r="G395" s="637"/>
      <c r="H395" s="638"/>
    </row>
    <row r="396" s="520" customFormat="1" spans="1:222">
      <c r="A396" s="382" t="s">
        <v>284</v>
      </c>
      <c r="B396" s="321"/>
      <c r="C396" s="625">
        <f t="shared" si="31"/>
        <v>0</v>
      </c>
      <c r="D396" s="257">
        <v>0</v>
      </c>
      <c r="E396" s="636"/>
      <c r="F396" s="257"/>
      <c r="G396" s="637"/>
      <c r="H396" s="612"/>
      <c r="I396" s="606"/>
      <c r="J396" s="613"/>
      <c r="K396" s="613"/>
      <c r="GI396" s="613"/>
      <c r="GJ396" s="613"/>
      <c r="GK396" s="613"/>
      <c r="GL396" s="613"/>
      <c r="GM396" s="613"/>
      <c r="GN396" s="613"/>
      <c r="GO396" s="613"/>
      <c r="GP396" s="613"/>
      <c r="GQ396" s="613"/>
      <c r="GR396" s="613"/>
      <c r="GS396" s="613"/>
      <c r="GT396" s="613"/>
      <c r="GU396" s="613"/>
      <c r="GV396" s="613"/>
      <c r="GW396" s="613"/>
      <c r="GX396" s="613"/>
      <c r="GY396" s="613"/>
      <c r="GZ396" s="613"/>
      <c r="HA396" s="613"/>
      <c r="HB396" s="613"/>
      <c r="HC396" s="613"/>
      <c r="HD396" s="613"/>
      <c r="HE396" s="613"/>
      <c r="HF396" s="613"/>
      <c r="HG396" s="613"/>
      <c r="HH396" s="613"/>
      <c r="HI396" s="613"/>
      <c r="HJ396" s="613"/>
      <c r="HK396" s="613"/>
      <c r="HL396" s="613"/>
      <c r="HM396" s="613"/>
      <c r="HN396" s="613"/>
    </row>
    <row r="397" s="606" customFormat="1" ht="18" customHeight="1" spans="1:8">
      <c r="A397" s="383" t="s">
        <v>285</v>
      </c>
      <c r="B397" s="321"/>
      <c r="C397" s="624">
        <f>C399</f>
        <v>53</v>
      </c>
      <c r="D397" s="355">
        <v>27</v>
      </c>
      <c r="E397" s="622"/>
      <c r="F397" s="355">
        <f>SUM(F398:F399)</f>
        <v>10</v>
      </c>
      <c r="G397" s="635">
        <f>D397/F397-1</f>
        <v>1.7</v>
      </c>
      <c r="H397" s="624">
        <f>SUM(H398:H399)</f>
        <v>26</v>
      </c>
    </row>
    <row r="398" s="606" customFormat="1" ht="18" customHeight="1" spans="1:8">
      <c r="A398" s="382" t="s">
        <v>286</v>
      </c>
      <c r="B398" s="321"/>
      <c r="C398" s="625">
        <f t="shared" si="31"/>
        <v>0</v>
      </c>
      <c r="D398" s="257">
        <v>0</v>
      </c>
      <c r="E398" s="636"/>
      <c r="F398" s="257">
        <v>10</v>
      </c>
      <c r="G398" s="637"/>
      <c r="H398" s="638"/>
    </row>
    <row r="399" s="520" customFormat="1" ht="18" customHeight="1" spans="1:222">
      <c r="A399" s="382" t="s">
        <v>287</v>
      </c>
      <c r="B399" s="321"/>
      <c r="C399" s="625">
        <v>53</v>
      </c>
      <c r="D399" s="257">
        <v>27</v>
      </c>
      <c r="E399" s="636">
        <f t="shared" ref="E398:E402" si="32">D399/C399</f>
        <v>0.509433962264151</v>
      </c>
      <c r="F399" s="257"/>
      <c r="G399" s="637"/>
      <c r="H399" s="612">
        <v>26</v>
      </c>
      <c r="I399" s="606"/>
      <c r="J399" s="613"/>
      <c r="K399" s="613"/>
      <c r="GI399" s="613"/>
      <c r="GJ399" s="613"/>
      <c r="GK399" s="613"/>
      <c r="GL399" s="613"/>
      <c r="GM399" s="613"/>
      <c r="GN399" s="613"/>
      <c r="GO399" s="613"/>
      <c r="GP399" s="613"/>
      <c r="GQ399" s="613"/>
      <c r="GR399" s="613"/>
      <c r="GS399" s="613"/>
      <c r="GT399" s="613"/>
      <c r="GU399" s="613"/>
      <c r="GV399" s="613"/>
      <c r="GW399" s="613"/>
      <c r="GX399" s="613"/>
      <c r="GY399" s="613"/>
      <c r="GZ399" s="613"/>
      <c r="HA399" s="613"/>
      <c r="HB399" s="613"/>
      <c r="HC399" s="613"/>
      <c r="HD399" s="613"/>
      <c r="HE399" s="613"/>
      <c r="HF399" s="613"/>
      <c r="HG399" s="613"/>
      <c r="HH399" s="613"/>
      <c r="HI399" s="613"/>
      <c r="HJ399" s="613"/>
      <c r="HK399" s="613"/>
      <c r="HL399" s="613"/>
      <c r="HM399" s="613"/>
      <c r="HN399" s="613"/>
    </row>
    <row r="400" s="606" customFormat="1" ht="18" customHeight="1" spans="1:8">
      <c r="A400" s="383" t="s">
        <v>288</v>
      </c>
      <c r="B400" s="321">
        <v>16925</v>
      </c>
      <c r="C400" s="624">
        <f>C401+C406+C415+C421+C427+C431+C435+C439+C445+C452</f>
        <v>22158</v>
      </c>
      <c r="D400" s="355">
        <v>17001</v>
      </c>
      <c r="E400" s="622">
        <f t="shared" si="32"/>
        <v>0.767262388302193</v>
      </c>
      <c r="F400" s="355">
        <f>F401+F406+F415+F421+F427+F431+F435+F439+F445+F452</f>
        <v>17000</v>
      </c>
      <c r="G400" s="635">
        <f>D400/F400-1</f>
        <v>5.88235294116668e-5</v>
      </c>
      <c r="H400" s="624">
        <f>H401+H406+H415+H421+H427+H431+H435+H439+H445+H452</f>
        <v>5154</v>
      </c>
    </row>
    <row r="401" s="606" customFormat="1" ht="18" customHeight="1" spans="1:8">
      <c r="A401" s="383" t="s">
        <v>289</v>
      </c>
      <c r="B401" s="321">
        <v>1181</v>
      </c>
      <c r="C401" s="624">
        <f>SUM(C402:C405)</f>
        <v>1055</v>
      </c>
      <c r="D401" s="355">
        <v>1055</v>
      </c>
      <c r="E401" s="622">
        <f t="shared" si="32"/>
        <v>1</v>
      </c>
      <c r="F401" s="355">
        <f>SUM(F402:F405)</f>
        <v>2193</v>
      </c>
      <c r="G401" s="635">
        <f>D401/F401-1</f>
        <v>-0.518923848609211</v>
      </c>
      <c r="H401" s="624">
        <f>SUM(H402:H405)</f>
        <v>0</v>
      </c>
    </row>
    <row r="402" s="520" customFormat="1" ht="18" customHeight="1" spans="1:222">
      <c r="A402" s="382" t="s">
        <v>47</v>
      </c>
      <c r="B402" s="320">
        <v>137</v>
      </c>
      <c r="C402" s="640">
        <v>139</v>
      </c>
      <c r="D402" s="257">
        <v>139</v>
      </c>
      <c r="E402" s="636">
        <f t="shared" si="32"/>
        <v>1</v>
      </c>
      <c r="F402" s="257">
        <v>146</v>
      </c>
      <c r="G402" s="637">
        <f>D402/F402-1</f>
        <v>-0.047945205479452</v>
      </c>
      <c r="H402" s="612"/>
      <c r="I402" s="606"/>
      <c r="J402" s="613"/>
      <c r="K402" s="613"/>
      <c r="GI402" s="613"/>
      <c r="GJ402" s="613"/>
      <c r="GK402" s="613"/>
      <c r="GL402" s="613"/>
      <c r="GM402" s="613"/>
      <c r="GN402" s="613"/>
      <c r="GO402" s="613"/>
      <c r="GP402" s="613"/>
      <c r="GQ402" s="613"/>
      <c r="GR402" s="613"/>
      <c r="GS402" s="613"/>
      <c r="GT402" s="613"/>
      <c r="GU402" s="613"/>
      <c r="GV402" s="613"/>
      <c r="GW402" s="613"/>
      <c r="GX402" s="613"/>
      <c r="GY402" s="613"/>
      <c r="GZ402" s="613"/>
      <c r="HA402" s="613"/>
      <c r="HB402" s="613"/>
      <c r="HC402" s="613"/>
      <c r="HD402" s="613"/>
      <c r="HE402" s="613"/>
      <c r="HF402" s="613"/>
      <c r="HG402" s="613"/>
      <c r="HH402" s="613"/>
      <c r="HI402" s="613"/>
      <c r="HJ402" s="613"/>
      <c r="HK402" s="613"/>
      <c r="HL402" s="613"/>
      <c r="HM402" s="613"/>
      <c r="HN402" s="613"/>
    </row>
    <row r="403" s="606" customFormat="1" ht="18" customHeight="1" spans="1:8">
      <c r="A403" s="382" t="s">
        <v>48</v>
      </c>
      <c r="B403" s="320"/>
      <c r="C403" s="641">
        <v>0</v>
      </c>
      <c r="D403" s="257">
        <v>0</v>
      </c>
      <c r="E403" s="636"/>
      <c r="F403" s="257"/>
      <c r="G403" s="637"/>
      <c r="H403" s="638"/>
    </row>
    <row r="404" s="606" customFormat="1" ht="18" customHeight="1" spans="1:8">
      <c r="A404" s="382" t="s">
        <v>49</v>
      </c>
      <c r="B404" s="320"/>
      <c r="C404" s="641">
        <v>0</v>
      </c>
      <c r="D404" s="257">
        <v>0</v>
      </c>
      <c r="E404" s="636"/>
      <c r="F404" s="257"/>
      <c r="G404" s="637"/>
      <c r="H404" s="638"/>
    </row>
    <row r="405" s="520" customFormat="1" ht="18" customHeight="1" spans="1:222">
      <c r="A405" s="382" t="s">
        <v>290</v>
      </c>
      <c r="B405" s="320">
        <v>1044</v>
      </c>
      <c r="C405" s="642">
        <v>916</v>
      </c>
      <c r="D405" s="257">
        <v>916</v>
      </c>
      <c r="E405" s="636">
        <f t="shared" ref="E405:E410" si="33">D405/C405</f>
        <v>1</v>
      </c>
      <c r="F405" s="257">
        <v>2047</v>
      </c>
      <c r="G405" s="637">
        <f t="shared" ref="G405:G410" si="34">D405/F405-1</f>
        <v>-0.552515876893014</v>
      </c>
      <c r="H405" s="612"/>
      <c r="I405" s="606"/>
      <c r="J405" s="613"/>
      <c r="K405" s="613"/>
      <c r="GI405" s="613"/>
      <c r="GJ405" s="613"/>
      <c r="GK405" s="613"/>
      <c r="GL405" s="613"/>
      <c r="GM405" s="613"/>
      <c r="GN405" s="613"/>
      <c r="GO405" s="613"/>
      <c r="GP405" s="613"/>
      <c r="GQ405" s="613"/>
      <c r="GR405" s="613"/>
      <c r="GS405" s="613"/>
      <c r="GT405" s="613"/>
      <c r="GU405" s="613"/>
      <c r="GV405" s="613"/>
      <c r="GW405" s="613"/>
      <c r="GX405" s="613"/>
      <c r="GY405" s="613"/>
      <c r="GZ405" s="613"/>
      <c r="HA405" s="613"/>
      <c r="HB405" s="613"/>
      <c r="HC405" s="613"/>
      <c r="HD405" s="613"/>
      <c r="HE405" s="613"/>
      <c r="HF405" s="613"/>
      <c r="HG405" s="613"/>
      <c r="HH405" s="613"/>
      <c r="HI405" s="613"/>
      <c r="HJ405" s="613"/>
      <c r="HK405" s="613"/>
      <c r="HL405" s="613"/>
      <c r="HM405" s="613"/>
      <c r="HN405" s="613"/>
    </row>
    <row r="406" s="606" customFormat="1" ht="18" customHeight="1" spans="1:8">
      <c r="A406" s="383" t="s">
        <v>291</v>
      </c>
      <c r="B406" s="321">
        <v>15744</v>
      </c>
      <c r="C406" s="624">
        <f>SUM(C407:C414)</f>
        <v>20147</v>
      </c>
      <c r="D406" s="355">
        <v>15768</v>
      </c>
      <c r="E406" s="622">
        <f t="shared" si="33"/>
        <v>0.782647540576761</v>
      </c>
      <c r="F406" s="355">
        <f>SUM(F407:F414)</f>
        <v>14008</v>
      </c>
      <c r="G406" s="635">
        <f t="shared" si="34"/>
        <v>0.125642490005711</v>
      </c>
      <c r="H406" s="624">
        <f>SUM(H407:H414)</f>
        <v>4379</v>
      </c>
    </row>
    <row r="407" s="520" customFormat="1" ht="18" customHeight="1" spans="1:222">
      <c r="A407" s="382" t="s">
        <v>292</v>
      </c>
      <c r="B407" s="320">
        <v>650</v>
      </c>
      <c r="C407" s="625">
        <v>1408</v>
      </c>
      <c r="D407" s="257">
        <v>522</v>
      </c>
      <c r="E407" s="636">
        <f t="shared" si="33"/>
        <v>0.370738636363636</v>
      </c>
      <c r="F407" s="257">
        <v>623</v>
      </c>
      <c r="G407" s="637">
        <f t="shared" si="34"/>
        <v>-0.162118780096308</v>
      </c>
      <c r="H407" s="612">
        <v>886</v>
      </c>
      <c r="I407" s="606"/>
      <c r="J407" s="613"/>
      <c r="K407" s="613"/>
      <c r="GI407" s="613"/>
      <c r="GJ407" s="613"/>
      <c r="GK407" s="613"/>
      <c r="GL407" s="613"/>
      <c r="GM407" s="613"/>
      <c r="GN407" s="613"/>
      <c r="GO407" s="613"/>
      <c r="GP407" s="613"/>
      <c r="GQ407" s="613"/>
      <c r="GR407" s="613"/>
      <c r="GS407" s="613"/>
      <c r="GT407" s="613"/>
      <c r="GU407" s="613"/>
      <c r="GV407" s="613"/>
      <c r="GW407" s="613"/>
      <c r="GX407" s="613"/>
      <c r="GY407" s="613"/>
      <c r="GZ407" s="613"/>
      <c r="HA407" s="613"/>
      <c r="HB407" s="613"/>
      <c r="HC407" s="613"/>
      <c r="HD407" s="613"/>
      <c r="HE407" s="613"/>
      <c r="HF407" s="613"/>
      <c r="HG407" s="613"/>
      <c r="HH407" s="613"/>
      <c r="HI407" s="613"/>
      <c r="HJ407" s="613"/>
      <c r="HK407" s="613"/>
      <c r="HL407" s="613"/>
      <c r="HM407" s="613"/>
      <c r="HN407" s="613"/>
    </row>
    <row r="408" s="520" customFormat="1" ht="18" customHeight="1" spans="1:222">
      <c r="A408" s="382" t="s">
        <v>293</v>
      </c>
      <c r="B408" s="320">
        <v>7146</v>
      </c>
      <c r="C408" s="625">
        <v>8693</v>
      </c>
      <c r="D408" s="257">
        <v>7728</v>
      </c>
      <c r="E408" s="636">
        <f t="shared" si="33"/>
        <v>0.888991142298401</v>
      </c>
      <c r="F408" s="257">
        <v>5851</v>
      </c>
      <c r="G408" s="637">
        <f t="shared" si="34"/>
        <v>0.320799863271236</v>
      </c>
      <c r="H408" s="612">
        <v>965</v>
      </c>
      <c r="I408" s="606"/>
      <c r="J408" s="613"/>
      <c r="K408" s="613"/>
      <c r="GI408" s="613"/>
      <c r="GJ408" s="613"/>
      <c r="GK408" s="613"/>
      <c r="GL408" s="613"/>
      <c r="GM408" s="613"/>
      <c r="GN408" s="613"/>
      <c r="GO408" s="613"/>
      <c r="GP408" s="613"/>
      <c r="GQ408" s="613"/>
      <c r="GR408" s="613"/>
      <c r="GS408" s="613"/>
      <c r="GT408" s="613"/>
      <c r="GU408" s="613"/>
      <c r="GV408" s="613"/>
      <c r="GW408" s="613"/>
      <c r="GX408" s="613"/>
      <c r="GY408" s="613"/>
      <c r="GZ408" s="613"/>
      <c r="HA408" s="613"/>
      <c r="HB408" s="613"/>
      <c r="HC408" s="613"/>
      <c r="HD408" s="613"/>
      <c r="HE408" s="613"/>
      <c r="HF408" s="613"/>
      <c r="HG408" s="613"/>
      <c r="HH408" s="613"/>
      <c r="HI408" s="613"/>
      <c r="HJ408" s="613"/>
      <c r="HK408" s="613"/>
      <c r="HL408" s="613"/>
      <c r="HM408" s="613"/>
      <c r="HN408" s="613"/>
    </row>
    <row r="409" s="520" customFormat="1" ht="18" customHeight="1" spans="1:222">
      <c r="A409" s="382" t="s">
        <v>294</v>
      </c>
      <c r="B409" s="320">
        <v>5426</v>
      </c>
      <c r="C409" s="625">
        <v>5064</v>
      </c>
      <c r="D409" s="257">
        <v>5064</v>
      </c>
      <c r="E409" s="636">
        <f t="shared" si="33"/>
        <v>1</v>
      </c>
      <c r="F409" s="257">
        <v>5396</v>
      </c>
      <c r="G409" s="637">
        <f t="shared" si="34"/>
        <v>-0.061527057079318</v>
      </c>
      <c r="H409" s="612"/>
      <c r="I409" s="606"/>
      <c r="J409" s="613"/>
      <c r="K409" s="613"/>
      <c r="GI409" s="613"/>
      <c r="GJ409" s="613"/>
      <c r="GK409" s="613"/>
      <c r="GL409" s="613"/>
      <c r="GM409" s="613"/>
      <c r="GN409" s="613"/>
      <c r="GO409" s="613"/>
      <c r="GP409" s="613"/>
      <c r="GQ409" s="613"/>
      <c r="GR409" s="613"/>
      <c r="GS409" s="613"/>
      <c r="GT409" s="613"/>
      <c r="GU409" s="613"/>
      <c r="GV409" s="613"/>
      <c r="GW409" s="613"/>
      <c r="GX409" s="613"/>
      <c r="GY409" s="613"/>
      <c r="GZ409" s="613"/>
      <c r="HA409" s="613"/>
      <c r="HB409" s="613"/>
      <c r="HC409" s="613"/>
      <c r="HD409" s="613"/>
      <c r="HE409" s="613"/>
      <c r="HF409" s="613"/>
      <c r="HG409" s="613"/>
      <c r="HH409" s="613"/>
      <c r="HI409" s="613"/>
      <c r="HJ409" s="613"/>
      <c r="HK409" s="613"/>
      <c r="HL409" s="613"/>
      <c r="HM409" s="613"/>
      <c r="HN409" s="613"/>
    </row>
    <row r="410" s="520" customFormat="1" spans="1:222">
      <c r="A410" s="382" t="s">
        <v>295</v>
      </c>
      <c r="B410" s="320">
        <v>2522</v>
      </c>
      <c r="C410" s="625">
        <v>4515</v>
      </c>
      <c r="D410" s="257">
        <v>2441</v>
      </c>
      <c r="E410" s="636">
        <f t="shared" si="33"/>
        <v>0.540642303433001</v>
      </c>
      <c r="F410" s="257">
        <v>2135</v>
      </c>
      <c r="G410" s="637">
        <f t="shared" si="34"/>
        <v>0.143325526932084</v>
      </c>
      <c r="H410" s="612">
        <v>2074</v>
      </c>
      <c r="I410" s="606"/>
      <c r="J410" s="613"/>
      <c r="K410" s="613"/>
      <c r="GI410" s="613"/>
      <c r="GJ410" s="613"/>
      <c r="GK410" s="613"/>
      <c r="GL410" s="613"/>
      <c r="GM410" s="613"/>
      <c r="GN410" s="613"/>
      <c r="GO410" s="613"/>
      <c r="GP410" s="613"/>
      <c r="GQ410" s="613"/>
      <c r="GR410" s="613"/>
      <c r="GS410" s="613"/>
      <c r="GT410" s="613"/>
      <c r="GU410" s="613"/>
      <c r="GV410" s="613"/>
      <c r="GW410" s="613"/>
      <c r="GX410" s="613"/>
      <c r="GY410" s="613"/>
      <c r="GZ410" s="613"/>
      <c r="HA410" s="613"/>
      <c r="HB410" s="613"/>
      <c r="HC410" s="613"/>
      <c r="HD410" s="613"/>
      <c r="HE410" s="613"/>
      <c r="HF410" s="613"/>
      <c r="HG410" s="613"/>
      <c r="HH410" s="613"/>
      <c r="HI410" s="613"/>
      <c r="HJ410" s="613"/>
      <c r="HK410" s="613"/>
      <c r="HL410" s="613"/>
      <c r="HM410" s="613"/>
      <c r="HN410" s="613"/>
    </row>
    <row r="411" s="520" customFormat="1" ht="18" customHeight="1" spans="1:222">
      <c r="A411" s="382" t="s">
        <v>296</v>
      </c>
      <c r="B411" s="321"/>
      <c r="C411" s="625">
        <v>0</v>
      </c>
      <c r="D411" s="257">
        <v>0</v>
      </c>
      <c r="E411" s="636"/>
      <c r="F411" s="257"/>
      <c r="G411" s="637"/>
      <c r="H411" s="612"/>
      <c r="I411" s="606"/>
      <c r="J411" s="613"/>
      <c r="K411" s="613"/>
      <c r="GI411" s="613"/>
      <c r="GJ411" s="613"/>
      <c r="GK411" s="613"/>
      <c r="GL411" s="613"/>
      <c r="GM411" s="613"/>
      <c r="GN411" s="613"/>
      <c r="GO411" s="613"/>
      <c r="GP411" s="613"/>
      <c r="GQ411" s="613"/>
      <c r="GR411" s="613"/>
      <c r="GS411" s="613"/>
      <c r="GT411" s="613"/>
      <c r="GU411" s="613"/>
      <c r="GV411" s="613"/>
      <c r="GW411" s="613"/>
      <c r="GX411" s="613"/>
      <c r="GY411" s="613"/>
      <c r="GZ411" s="613"/>
      <c r="HA411" s="613"/>
      <c r="HB411" s="613"/>
      <c r="HC411" s="613"/>
      <c r="HD411" s="613"/>
      <c r="HE411" s="613"/>
      <c r="HF411" s="613"/>
      <c r="HG411" s="613"/>
      <c r="HH411" s="613"/>
      <c r="HI411" s="613"/>
      <c r="HJ411" s="613"/>
      <c r="HK411" s="613"/>
      <c r="HL411" s="613"/>
      <c r="HM411" s="613"/>
      <c r="HN411" s="613"/>
    </row>
    <row r="412" s="606" customFormat="1" ht="18" customHeight="1" spans="1:8">
      <c r="A412" s="382" t="s">
        <v>297</v>
      </c>
      <c r="B412" s="321"/>
      <c r="C412" s="625">
        <v>0</v>
      </c>
      <c r="D412" s="257"/>
      <c r="E412" s="636"/>
      <c r="F412" s="257"/>
      <c r="G412" s="637"/>
      <c r="H412" s="638"/>
    </row>
    <row r="413" s="520" customFormat="1" ht="18" customHeight="1" spans="1:222">
      <c r="A413" s="382" t="s">
        <v>298</v>
      </c>
      <c r="B413" s="321"/>
      <c r="C413" s="625">
        <v>0</v>
      </c>
      <c r="D413" s="257"/>
      <c r="E413" s="636"/>
      <c r="F413" s="257"/>
      <c r="G413" s="637"/>
      <c r="H413" s="612"/>
      <c r="I413" s="606"/>
      <c r="J413" s="613"/>
      <c r="K413" s="613"/>
      <c r="GI413" s="613"/>
      <c r="GJ413" s="613"/>
      <c r="GK413" s="613"/>
      <c r="GL413" s="613"/>
      <c r="GM413" s="613"/>
      <c r="GN413" s="613"/>
      <c r="GO413" s="613"/>
      <c r="GP413" s="613"/>
      <c r="GQ413" s="613"/>
      <c r="GR413" s="613"/>
      <c r="GS413" s="613"/>
      <c r="GT413" s="613"/>
      <c r="GU413" s="613"/>
      <c r="GV413" s="613"/>
      <c r="GW413" s="613"/>
      <c r="GX413" s="613"/>
      <c r="GY413" s="613"/>
      <c r="GZ413" s="613"/>
      <c r="HA413" s="613"/>
      <c r="HB413" s="613"/>
      <c r="HC413" s="613"/>
      <c r="HD413" s="613"/>
      <c r="HE413" s="613"/>
      <c r="HF413" s="613"/>
      <c r="HG413" s="613"/>
      <c r="HH413" s="613"/>
      <c r="HI413" s="613"/>
      <c r="HJ413" s="613"/>
      <c r="HK413" s="613"/>
      <c r="HL413" s="613"/>
      <c r="HM413" s="613"/>
      <c r="HN413" s="613"/>
    </row>
    <row r="414" s="520" customFormat="1" spans="1:222">
      <c r="A414" s="382" t="s">
        <v>299</v>
      </c>
      <c r="B414" s="321"/>
      <c r="C414" s="625">
        <v>467</v>
      </c>
      <c r="D414" s="257">
        <v>13</v>
      </c>
      <c r="E414" s="636"/>
      <c r="F414" s="257">
        <v>3</v>
      </c>
      <c r="G414" s="637">
        <f>D414/F414-1</f>
        <v>3.33333333333333</v>
      </c>
      <c r="H414" s="612">
        <v>454</v>
      </c>
      <c r="I414" s="606"/>
      <c r="J414" s="613"/>
      <c r="K414" s="613"/>
      <c r="GI414" s="613"/>
      <c r="GJ414" s="613"/>
      <c r="GK414" s="613"/>
      <c r="GL414" s="613"/>
      <c r="GM414" s="613"/>
      <c r="GN414" s="613"/>
      <c r="GO414" s="613"/>
      <c r="GP414" s="613"/>
      <c r="GQ414" s="613"/>
      <c r="GR414" s="613"/>
      <c r="GS414" s="613"/>
      <c r="GT414" s="613"/>
      <c r="GU414" s="613"/>
      <c r="GV414" s="613"/>
      <c r="GW414" s="613"/>
      <c r="GX414" s="613"/>
      <c r="GY414" s="613"/>
      <c r="GZ414" s="613"/>
      <c r="HA414" s="613"/>
      <c r="HB414" s="613"/>
      <c r="HC414" s="613"/>
      <c r="HD414" s="613"/>
      <c r="HE414" s="613"/>
      <c r="HF414" s="613"/>
      <c r="HG414" s="613"/>
      <c r="HH414" s="613"/>
      <c r="HI414" s="613"/>
      <c r="HJ414" s="613"/>
      <c r="HK414" s="613"/>
      <c r="HL414" s="613"/>
      <c r="HM414" s="613"/>
      <c r="HN414" s="613"/>
    </row>
    <row r="415" s="606" customFormat="1" ht="18" customHeight="1" spans="1:8">
      <c r="A415" s="383" t="s">
        <v>300</v>
      </c>
      <c r="B415" s="321"/>
      <c r="C415" s="624">
        <f t="shared" si="31"/>
        <v>0</v>
      </c>
      <c r="D415" s="355">
        <v>0</v>
      </c>
      <c r="E415" s="622"/>
      <c r="F415" s="355">
        <f>SUM(F416:F420)</f>
        <v>0</v>
      </c>
      <c r="G415" s="637"/>
      <c r="H415" s="624">
        <f>SUM(H416:H420)</f>
        <v>0</v>
      </c>
    </row>
    <row r="416" s="520" customFormat="1" ht="18" customHeight="1" spans="1:222">
      <c r="A416" s="382" t="s">
        <v>301</v>
      </c>
      <c r="B416" s="321"/>
      <c r="C416" s="625">
        <f t="shared" si="31"/>
        <v>0</v>
      </c>
      <c r="D416" s="257">
        <v>0</v>
      </c>
      <c r="E416" s="636"/>
      <c r="F416" s="257"/>
      <c r="G416" s="637"/>
      <c r="H416" s="612"/>
      <c r="I416" s="606"/>
      <c r="J416" s="613"/>
      <c r="K416" s="613"/>
      <c r="GI416" s="613"/>
      <c r="GJ416" s="613"/>
      <c r="GK416" s="613"/>
      <c r="GL416" s="613"/>
      <c r="GM416" s="613"/>
      <c r="GN416" s="613"/>
      <c r="GO416" s="613"/>
      <c r="GP416" s="613"/>
      <c r="GQ416" s="613"/>
      <c r="GR416" s="613"/>
      <c r="GS416" s="613"/>
      <c r="GT416" s="613"/>
      <c r="GU416" s="613"/>
      <c r="GV416" s="613"/>
      <c r="GW416" s="613"/>
      <c r="GX416" s="613"/>
      <c r="GY416" s="613"/>
      <c r="GZ416" s="613"/>
      <c r="HA416" s="613"/>
      <c r="HB416" s="613"/>
      <c r="HC416" s="613"/>
      <c r="HD416" s="613"/>
      <c r="HE416" s="613"/>
      <c r="HF416" s="613"/>
      <c r="HG416" s="613"/>
      <c r="HH416" s="613"/>
      <c r="HI416" s="613"/>
      <c r="HJ416" s="613"/>
      <c r="HK416" s="613"/>
      <c r="HL416" s="613"/>
      <c r="HM416" s="613"/>
      <c r="HN416" s="613"/>
    </row>
    <row r="417" s="520" customFormat="1" ht="18" customHeight="1" spans="1:222">
      <c r="A417" s="382" t="s">
        <v>302</v>
      </c>
      <c r="B417" s="321"/>
      <c r="C417" s="625">
        <f t="shared" si="31"/>
        <v>0</v>
      </c>
      <c r="D417" s="257">
        <v>0</v>
      </c>
      <c r="E417" s="636"/>
      <c r="F417" s="257"/>
      <c r="G417" s="637"/>
      <c r="H417" s="612"/>
      <c r="I417" s="606"/>
      <c r="J417" s="613"/>
      <c r="K417" s="613"/>
      <c r="GI417" s="613"/>
      <c r="GJ417" s="613"/>
      <c r="GK417" s="613"/>
      <c r="GL417" s="613"/>
      <c r="GM417" s="613"/>
      <c r="GN417" s="613"/>
      <c r="GO417" s="613"/>
      <c r="GP417" s="613"/>
      <c r="GQ417" s="613"/>
      <c r="GR417" s="613"/>
      <c r="GS417" s="613"/>
      <c r="GT417" s="613"/>
      <c r="GU417" s="613"/>
      <c r="GV417" s="613"/>
      <c r="GW417" s="613"/>
      <c r="GX417" s="613"/>
      <c r="GY417" s="613"/>
      <c r="GZ417" s="613"/>
      <c r="HA417" s="613"/>
      <c r="HB417" s="613"/>
      <c r="HC417" s="613"/>
      <c r="HD417" s="613"/>
      <c r="HE417" s="613"/>
      <c r="HF417" s="613"/>
      <c r="HG417" s="613"/>
      <c r="HH417" s="613"/>
      <c r="HI417" s="613"/>
      <c r="HJ417" s="613"/>
      <c r="HK417" s="613"/>
      <c r="HL417" s="613"/>
      <c r="HM417" s="613"/>
      <c r="HN417" s="613"/>
    </row>
    <row r="418" s="520" customFormat="1" ht="18" customHeight="1" spans="1:222">
      <c r="A418" s="382" t="s">
        <v>303</v>
      </c>
      <c r="B418" s="321"/>
      <c r="C418" s="625">
        <f t="shared" si="31"/>
        <v>0</v>
      </c>
      <c r="D418" s="257">
        <v>0</v>
      </c>
      <c r="E418" s="636"/>
      <c r="F418" s="257"/>
      <c r="G418" s="637"/>
      <c r="H418" s="612"/>
      <c r="I418" s="606"/>
      <c r="J418" s="613"/>
      <c r="K418" s="613"/>
      <c r="GI418" s="613"/>
      <c r="GJ418" s="613"/>
      <c r="GK418" s="613"/>
      <c r="GL418" s="613"/>
      <c r="GM418" s="613"/>
      <c r="GN418" s="613"/>
      <c r="GO418" s="613"/>
      <c r="GP418" s="613"/>
      <c r="GQ418" s="613"/>
      <c r="GR418" s="613"/>
      <c r="GS418" s="613"/>
      <c r="GT418" s="613"/>
      <c r="GU418" s="613"/>
      <c r="GV418" s="613"/>
      <c r="GW418" s="613"/>
      <c r="GX418" s="613"/>
      <c r="GY418" s="613"/>
      <c r="GZ418" s="613"/>
      <c r="HA418" s="613"/>
      <c r="HB418" s="613"/>
      <c r="HC418" s="613"/>
      <c r="HD418" s="613"/>
      <c r="HE418" s="613"/>
      <c r="HF418" s="613"/>
      <c r="HG418" s="613"/>
      <c r="HH418" s="613"/>
      <c r="HI418" s="613"/>
      <c r="HJ418" s="613"/>
      <c r="HK418" s="613"/>
      <c r="HL418" s="613"/>
      <c r="HM418" s="613"/>
      <c r="HN418" s="613"/>
    </row>
    <row r="419" s="607" customFormat="1" ht="18" customHeight="1" spans="1:222">
      <c r="A419" s="382" t="s">
        <v>304</v>
      </c>
      <c r="B419" s="321"/>
      <c r="C419" s="625">
        <f t="shared" si="31"/>
        <v>0</v>
      </c>
      <c r="D419" s="257">
        <v>0</v>
      </c>
      <c r="E419" s="636"/>
      <c r="F419" s="257"/>
      <c r="G419" s="637"/>
      <c r="H419" s="612"/>
      <c r="I419" s="606"/>
      <c r="J419" s="613"/>
      <c r="K419" s="613"/>
      <c r="GI419" s="613"/>
      <c r="GJ419" s="613"/>
      <c r="GK419" s="613"/>
      <c r="GL419" s="613"/>
      <c r="GM419" s="613"/>
      <c r="GN419" s="613"/>
      <c r="GO419" s="613"/>
      <c r="GP419" s="613"/>
      <c r="GQ419" s="613"/>
      <c r="GR419" s="613"/>
      <c r="GS419" s="613"/>
      <c r="GT419" s="613"/>
      <c r="GU419" s="613"/>
      <c r="GV419" s="613"/>
      <c r="GW419" s="613"/>
      <c r="GX419" s="613"/>
      <c r="GY419" s="613"/>
      <c r="GZ419" s="613"/>
      <c r="HA419" s="613"/>
      <c r="HB419" s="613"/>
      <c r="HC419" s="613"/>
      <c r="HD419" s="613"/>
      <c r="HE419" s="613"/>
      <c r="HF419" s="613"/>
      <c r="HG419" s="613"/>
      <c r="HH419" s="613"/>
      <c r="HI419" s="613"/>
      <c r="HJ419" s="613"/>
      <c r="HK419" s="613"/>
      <c r="HL419" s="613"/>
      <c r="HM419" s="613"/>
      <c r="HN419" s="613"/>
    </row>
    <row r="420" s="606" customFormat="1" ht="18" customHeight="1" spans="1:8">
      <c r="A420" s="382" t="s">
        <v>305</v>
      </c>
      <c r="B420" s="321"/>
      <c r="C420" s="625">
        <f t="shared" si="31"/>
        <v>0</v>
      </c>
      <c r="D420" s="257">
        <v>0</v>
      </c>
      <c r="E420" s="636"/>
      <c r="F420" s="257"/>
      <c r="G420" s="637"/>
      <c r="H420" s="638"/>
    </row>
    <row r="421" s="606" customFormat="1" ht="18" customHeight="1" spans="1:8">
      <c r="A421" s="383" t="s">
        <v>306</v>
      </c>
      <c r="B421" s="321"/>
      <c r="C421" s="624">
        <f t="shared" si="31"/>
        <v>0</v>
      </c>
      <c r="D421" s="355">
        <v>0</v>
      </c>
      <c r="E421" s="622"/>
      <c r="F421" s="355">
        <f>SUM(F422:F426)</f>
        <v>0</v>
      </c>
      <c r="G421" s="637"/>
      <c r="H421" s="624"/>
    </row>
    <row r="422" ht="18" customHeight="1" spans="1:9">
      <c r="A422" s="382" t="s">
        <v>307</v>
      </c>
      <c r="B422" s="321"/>
      <c r="C422" s="625">
        <f t="shared" si="31"/>
        <v>0</v>
      </c>
      <c r="D422" s="257">
        <v>0</v>
      </c>
      <c r="E422" s="636"/>
      <c r="F422" s="257"/>
      <c r="G422" s="637"/>
      <c r="I422" s="606"/>
    </row>
    <row r="423" ht="18" customHeight="1" spans="1:9">
      <c r="A423" s="382" t="s">
        <v>308</v>
      </c>
      <c r="B423" s="321"/>
      <c r="C423" s="625">
        <f t="shared" si="31"/>
        <v>0</v>
      </c>
      <c r="D423" s="257">
        <v>0</v>
      </c>
      <c r="E423" s="636"/>
      <c r="F423" s="257"/>
      <c r="G423" s="637"/>
      <c r="I423" s="606"/>
    </row>
    <row r="424" ht="18" customHeight="1" spans="1:9">
      <c r="A424" s="382" t="s">
        <v>309</v>
      </c>
      <c r="B424" s="321"/>
      <c r="C424" s="625">
        <f t="shared" si="31"/>
        <v>0</v>
      </c>
      <c r="D424" s="257">
        <v>0</v>
      </c>
      <c r="E424" s="636"/>
      <c r="F424" s="257"/>
      <c r="G424" s="637"/>
      <c r="I424" s="606"/>
    </row>
    <row r="425" s="607" customFormat="1" ht="18" customHeight="1" spans="1:222">
      <c r="A425" s="382" t="s">
        <v>310</v>
      </c>
      <c r="B425" s="321"/>
      <c r="C425" s="625">
        <f t="shared" si="31"/>
        <v>0</v>
      </c>
      <c r="D425" s="257">
        <v>0</v>
      </c>
      <c r="E425" s="636"/>
      <c r="F425" s="257"/>
      <c r="G425" s="637"/>
      <c r="H425" s="612"/>
      <c r="I425" s="606"/>
      <c r="J425" s="613"/>
      <c r="K425" s="613"/>
      <c r="GI425" s="613"/>
      <c r="GJ425" s="613"/>
      <c r="GK425" s="613"/>
      <c r="GL425" s="613"/>
      <c r="GM425" s="613"/>
      <c r="GN425" s="613"/>
      <c r="GO425" s="613"/>
      <c r="GP425" s="613"/>
      <c r="GQ425" s="613"/>
      <c r="GR425" s="613"/>
      <c r="GS425" s="613"/>
      <c r="GT425" s="613"/>
      <c r="GU425" s="613"/>
      <c r="GV425" s="613"/>
      <c r="GW425" s="613"/>
      <c r="GX425" s="613"/>
      <c r="GY425" s="613"/>
      <c r="GZ425" s="613"/>
      <c r="HA425" s="613"/>
      <c r="HB425" s="613"/>
      <c r="HC425" s="613"/>
      <c r="HD425" s="613"/>
      <c r="HE425" s="613"/>
      <c r="HF425" s="613"/>
      <c r="HG425" s="613"/>
      <c r="HH425" s="613"/>
      <c r="HI425" s="613"/>
      <c r="HJ425" s="613"/>
      <c r="HK425" s="613"/>
      <c r="HL425" s="613"/>
      <c r="HM425" s="613"/>
      <c r="HN425" s="613"/>
    </row>
    <row r="426" ht="18" customHeight="1" spans="1:9">
      <c r="A426" s="382" t="s">
        <v>311</v>
      </c>
      <c r="B426" s="321"/>
      <c r="C426" s="625">
        <f t="shared" si="31"/>
        <v>0</v>
      </c>
      <c r="D426" s="257">
        <v>0</v>
      </c>
      <c r="E426" s="636"/>
      <c r="F426" s="257"/>
      <c r="G426" s="637"/>
      <c r="I426" s="606"/>
    </row>
    <row r="427" s="606" customFormat="1" ht="18" customHeight="1" spans="1:8">
      <c r="A427" s="383" t="s">
        <v>312</v>
      </c>
      <c r="B427" s="321"/>
      <c r="C427" s="624">
        <f t="shared" si="31"/>
        <v>0</v>
      </c>
      <c r="D427" s="355">
        <v>0</v>
      </c>
      <c r="E427" s="622"/>
      <c r="F427" s="355">
        <f>SUM(F428:F430)</f>
        <v>0</v>
      </c>
      <c r="G427" s="637"/>
      <c r="H427" s="624"/>
    </row>
    <row r="428" ht="18" customHeight="1" spans="1:9">
      <c r="A428" s="382" t="s">
        <v>313</v>
      </c>
      <c r="B428" s="321"/>
      <c r="C428" s="625">
        <f t="shared" si="31"/>
        <v>0</v>
      </c>
      <c r="D428" s="257">
        <v>0</v>
      </c>
      <c r="E428" s="636"/>
      <c r="F428" s="257"/>
      <c r="G428" s="637"/>
      <c r="I428" s="606"/>
    </row>
    <row r="429" s="606" customFormat="1" ht="18" customHeight="1" spans="1:8">
      <c r="A429" s="382" t="s">
        <v>314</v>
      </c>
      <c r="B429" s="321"/>
      <c r="C429" s="625">
        <f t="shared" si="31"/>
        <v>0</v>
      </c>
      <c r="D429" s="257">
        <v>0</v>
      </c>
      <c r="E429" s="636"/>
      <c r="F429" s="257"/>
      <c r="G429" s="637"/>
      <c r="H429" s="638"/>
    </row>
    <row r="430" ht="18" customHeight="1" spans="1:9">
      <c r="A430" s="382" t="s">
        <v>315</v>
      </c>
      <c r="B430" s="321"/>
      <c r="C430" s="625">
        <f t="shared" si="31"/>
        <v>0</v>
      </c>
      <c r="D430" s="257">
        <v>0</v>
      </c>
      <c r="E430" s="636"/>
      <c r="F430" s="257"/>
      <c r="G430" s="637"/>
      <c r="I430" s="606"/>
    </row>
    <row r="431" s="606" customFormat="1" ht="18" customHeight="1" spans="1:8">
      <c r="A431" s="383" t="s">
        <v>316</v>
      </c>
      <c r="B431" s="321"/>
      <c r="C431" s="624">
        <f t="shared" si="31"/>
        <v>0</v>
      </c>
      <c r="D431" s="355">
        <v>0</v>
      </c>
      <c r="E431" s="622"/>
      <c r="F431" s="355">
        <f>SUM(F432:F434)</f>
        <v>0</v>
      </c>
      <c r="G431" s="637"/>
      <c r="H431" s="624"/>
    </row>
    <row r="432" s="606" customFormat="1" ht="18" customHeight="1" spans="1:8">
      <c r="A432" s="382" t="s">
        <v>317</v>
      </c>
      <c r="B432" s="321"/>
      <c r="C432" s="625">
        <f t="shared" si="31"/>
        <v>0</v>
      </c>
      <c r="D432" s="257">
        <v>0</v>
      </c>
      <c r="E432" s="636"/>
      <c r="F432" s="257"/>
      <c r="G432" s="637"/>
      <c r="H432" s="638"/>
    </row>
    <row r="433" s="606" customFormat="1" ht="18" customHeight="1" spans="1:8">
      <c r="A433" s="382" t="s">
        <v>318</v>
      </c>
      <c r="B433" s="321"/>
      <c r="C433" s="625">
        <f t="shared" si="31"/>
        <v>0</v>
      </c>
      <c r="D433" s="257">
        <v>0</v>
      </c>
      <c r="E433" s="636"/>
      <c r="F433" s="257"/>
      <c r="G433" s="637"/>
      <c r="H433" s="638"/>
    </row>
    <row r="434" ht="18" customHeight="1" spans="1:9">
      <c r="A434" s="382" t="s">
        <v>319</v>
      </c>
      <c r="B434" s="321"/>
      <c r="C434" s="625">
        <f t="shared" si="31"/>
        <v>0</v>
      </c>
      <c r="D434" s="257">
        <v>0</v>
      </c>
      <c r="E434" s="636"/>
      <c r="F434" s="257"/>
      <c r="G434" s="637"/>
      <c r="I434" s="606"/>
    </row>
    <row r="435" ht="18" customHeight="1" spans="1:9">
      <c r="A435" s="383" t="s">
        <v>320</v>
      </c>
      <c r="B435" s="321"/>
      <c r="C435" s="625">
        <f t="shared" si="31"/>
        <v>0</v>
      </c>
      <c r="D435" s="355">
        <v>0</v>
      </c>
      <c r="E435" s="636"/>
      <c r="F435" s="355">
        <f>SUM(F436:F438)</f>
        <v>0</v>
      </c>
      <c r="G435" s="637"/>
      <c r="I435" s="606"/>
    </row>
    <row r="436" ht="18" customHeight="1" spans="1:9">
      <c r="A436" s="382" t="s">
        <v>321</v>
      </c>
      <c r="B436" s="321"/>
      <c r="C436" s="625">
        <f t="shared" si="31"/>
        <v>0</v>
      </c>
      <c r="D436" s="257">
        <v>0</v>
      </c>
      <c r="E436" s="636"/>
      <c r="F436" s="257"/>
      <c r="G436" s="637"/>
      <c r="I436" s="606"/>
    </row>
    <row r="437" s="607" customFormat="1" ht="18" customHeight="1" spans="1:222">
      <c r="A437" s="382" t="s">
        <v>322</v>
      </c>
      <c r="B437" s="321"/>
      <c r="C437" s="625">
        <f t="shared" si="31"/>
        <v>0</v>
      </c>
      <c r="D437" s="257">
        <v>0</v>
      </c>
      <c r="E437" s="636"/>
      <c r="F437" s="257"/>
      <c r="G437" s="637"/>
      <c r="H437" s="612"/>
      <c r="I437" s="606"/>
      <c r="J437" s="613"/>
      <c r="K437" s="613"/>
      <c r="GI437" s="613"/>
      <c r="GJ437" s="613"/>
      <c r="GK437" s="613"/>
      <c r="GL437" s="613"/>
      <c r="GM437" s="613"/>
      <c r="GN437" s="613"/>
      <c r="GO437" s="613"/>
      <c r="GP437" s="613"/>
      <c r="GQ437" s="613"/>
      <c r="GR437" s="613"/>
      <c r="GS437" s="613"/>
      <c r="GT437" s="613"/>
      <c r="GU437" s="613"/>
      <c r="GV437" s="613"/>
      <c r="GW437" s="613"/>
      <c r="GX437" s="613"/>
      <c r="GY437" s="613"/>
      <c r="GZ437" s="613"/>
      <c r="HA437" s="613"/>
      <c r="HB437" s="613"/>
      <c r="HC437" s="613"/>
      <c r="HD437" s="613"/>
      <c r="HE437" s="613"/>
      <c r="HF437" s="613"/>
      <c r="HG437" s="613"/>
      <c r="HH437" s="613"/>
      <c r="HI437" s="613"/>
      <c r="HJ437" s="613"/>
      <c r="HK437" s="613"/>
      <c r="HL437" s="613"/>
      <c r="HM437" s="613"/>
      <c r="HN437" s="613"/>
    </row>
    <row r="438" s="606" customFormat="1" ht="18" customHeight="1" spans="1:8">
      <c r="A438" s="382" t="s">
        <v>323</v>
      </c>
      <c r="B438" s="321"/>
      <c r="C438" s="625">
        <f t="shared" si="31"/>
        <v>0</v>
      </c>
      <c r="D438" s="257">
        <v>0</v>
      </c>
      <c r="E438" s="636"/>
      <c r="F438" s="257"/>
      <c r="G438" s="637"/>
      <c r="H438" s="638"/>
    </row>
    <row r="439" s="606" customFormat="1" ht="18" customHeight="1" spans="1:8">
      <c r="A439" s="383" t="s">
        <v>324</v>
      </c>
      <c r="B439" s="321"/>
      <c r="C439" s="624">
        <f>SUM(C440:C444)</f>
        <v>3</v>
      </c>
      <c r="D439" s="355">
        <v>0</v>
      </c>
      <c r="E439" s="622"/>
      <c r="F439" s="355">
        <f>SUM(F440:F444)</f>
        <v>0</v>
      </c>
      <c r="G439" s="637"/>
      <c r="H439" s="624"/>
    </row>
    <row r="440" ht="18" customHeight="1" spans="1:9">
      <c r="A440" s="382" t="s">
        <v>325</v>
      </c>
      <c r="B440" s="321"/>
      <c r="C440" s="625">
        <f t="shared" si="31"/>
        <v>0</v>
      </c>
      <c r="D440" s="257">
        <v>0</v>
      </c>
      <c r="E440" s="636"/>
      <c r="F440" s="257"/>
      <c r="G440" s="637"/>
      <c r="I440" s="606"/>
    </row>
    <row r="441" ht="18" customHeight="1" spans="1:9">
      <c r="A441" s="382" t="s">
        <v>326</v>
      </c>
      <c r="B441" s="321"/>
      <c r="C441" s="625">
        <f t="shared" si="31"/>
        <v>0</v>
      </c>
      <c r="D441" s="257">
        <v>0</v>
      </c>
      <c r="E441" s="636"/>
      <c r="F441" s="257"/>
      <c r="G441" s="637"/>
      <c r="I441" s="606"/>
    </row>
    <row r="442" ht="18" customHeight="1" spans="1:9">
      <c r="A442" s="382" t="s">
        <v>327</v>
      </c>
      <c r="B442" s="321"/>
      <c r="C442" s="625">
        <v>3</v>
      </c>
      <c r="D442" s="257">
        <v>0</v>
      </c>
      <c r="E442" s="636"/>
      <c r="F442" s="257"/>
      <c r="G442" s="637"/>
      <c r="H442" s="612">
        <v>3</v>
      </c>
      <c r="I442" s="606"/>
    </row>
    <row r="443" s="606" customFormat="1" ht="18" customHeight="1" spans="1:8">
      <c r="A443" s="382" t="s">
        <v>328</v>
      </c>
      <c r="B443" s="321"/>
      <c r="C443" s="625">
        <f t="shared" si="31"/>
        <v>0</v>
      </c>
      <c r="D443" s="257">
        <v>0</v>
      </c>
      <c r="E443" s="636"/>
      <c r="F443" s="257"/>
      <c r="G443" s="637"/>
      <c r="H443" s="638"/>
    </row>
    <row r="444" s="520" customFormat="1" ht="18" customHeight="1" spans="1:222">
      <c r="A444" s="382" t="s">
        <v>329</v>
      </c>
      <c r="B444" s="321"/>
      <c r="C444" s="625">
        <f t="shared" si="31"/>
        <v>0</v>
      </c>
      <c r="D444" s="257">
        <v>0</v>
      </c>
      <c r="E444" s="636"/>
      <c r="F444" s="257"/>
      <c r="G444" s="637"/>
      <c r="H444" s="612"/>
      <c r="I444" s="606"/>
      <c r="J444" s="613"/>
      <c r="K444" s="613"/>
      <c r="GI444" s="613"/>
      <c r="GJ444" s="613"/>
      <c r="GK444" s="613"/>
      <c r="GL444" s="613"/>
      <c r="GM444" s="613"/>
      <c r="GN444" s="613"/>
      <c r="GO444" s="613"/>
      <c r="GP444" s="613"/>
      <c r="GQ444" s="613"/>
      <c r="GR444" s="613"/>
      <c r="GS444" s="613"/>
      <c r="GT444" s="613"/>
      <c r="GU444" s="613"/>
      <c r="GV444" s="613"/>
      <c r="GW444" s="613"/>
      <c r="GX444" s="613"/>
      <c r="GY444" s="613"/>
      <c r="GZ444" s="613"/>
      <c r="HA444" s="613"/>
      <c r="HB444" s="613"/>
      <c r="HC444" s="613"/>
      <c r="HD444" s="613"/>
      <c r="HE444" s="613"/>
      <c r="HF444" s="613"/>
      <c r="HG444" s="613"/>
      <c r="HH444" s="613"/>
      <c r="HI444" s="613"/>
      <c r="HJ444" s="613"/>
      <c r="HK444" s="613"/>
      <c r="HL444" s="613"/>
      <c r="HM444" s="613"/>
      <c r="HN444" s="613"/>
    </row>
    <row r="445" s="606" customFormat="1" ht="18" customHeight="1" spans="1:8">
      <c r="A445" s="383" t="s">
        <v>330</v>
      </c>
      <c r="B445" s="321"/>
      <c r="C445" s="624">
        <f>SUM(C446:C451)</f>
        <v>951</v>
      </c>
      <c r="D445" s="355">
        <v>178</v>
      </c>
      <c r="E445" s="622">
        <f>D445/C445</f>
        <v>0.187171398527865</v>
      </c>
      <c r="F445" s="355">
        <f>SUM(F446:F451)</f>
        <v>799</v>
      </c>
      <c r="G445" s="635">
        <f>D445/F445-1</f>
        <v>-0.777221526908636</v>
      </c>
      <c r="H445" s="624">
        <f>SUM(H446:H451)</f>
        <v>773</v>
      </c>
    </row>
    <row r="446" s="520" customFormat="1" ht="18" customHeight="1" spans="1:222">
      <c r="A446" s="382" t="s">
        <v>331</v>
      </c>
      <c r="B446" s="321"/>
      <c r="C446" s="625">
        <v>161</v>
      </c>
      <c r="D446" s="257">
        <v>84</v>
      </c>
      <c r="E446" s="636"/>
      <c r="F446" s="257"/>
      <c r="G446" s="637"/>
      <c r="H446" s="612">
        <v>77</v>
      </c>
      <c r="I446" s="606"/>
      <c r="J446" s="613"/>
      <c r="K446" s="613"/>
      <c r="GI446" s="613"/>
      <c r="GJ446" s="613"/>
      <c r="GK446" s="613"/>
      <c r="GL446" s="613"/>
      <c r="GM446" s="613"/>
      <c r="GN446" s="613"/>
      <c r="GO446" s="613"/>
      <c r="GP446" s="613"/>
      <c r="GQ446" s="613"/>
      <c r="GR446" s="613"/>
      <c r="GS446" s="613"/>
      <c r="GT446" s="613"/>
      <c r="GU446" s="613"/>
      <c r="GV446" s="613"/>
      <c r="GW446" s="613"/>
      <c r="GX446" s="613"/>
      <c r="GY446" s="613"/>
      <c r="GZ446" s="613"/>
      <c r="HA446" s="613"/>
      <c r="HB446" s="613"/>
      <c r="HC446" s="613"/>
      <c r="HD446" s="613"/>
      <c r="HE446" s="613"/>
      <c r="HF446" s="613"/>
      <c r="HG446" s="613"/>
      <c r="HH446" s="613"/>
      <c r="HI446" s="613"/>
      <c r="HJ446" s="613"/>
      <c r="HK446" s="613"/>
      <c r="HL446" s="613"/>
      <c r="HM446" s="613"/>
      <c r="HN446" s="613"/>
    </row>
    <row r="447" s="606" customFormat="1" ht="18" customHeight="1" spans="1:8">
      <c r="A447" s="382" t="s">
        <v>332</v>
      </c>
      <c r="B447" s="321"/>
      <c r="C447" s="625">
        <v>0</v>
      </c>
      <c r="D447" s="257">
        <v>0</v>
      </c>
      <c r="E447" s="636"/>
      <c r="F447" s="257"/>
      <c r="G447" s="637"/>
      <c r="H447" s="638"/>
    </row>
    <row r="448" s="520" customFormat="1" ht="18" customHeight="1" spans="1:222">
      <c r="A448" s="382" t="s">
        <v>333</v>
      </c>
      <c r="B448" s="321"/>
      <c r="C448" s="625">
        <v>0</v>
      </c>
      <c r="D448" s="257">
        <v>0</v>
      </c>
      <c r="E448" s="636"/>
      <c r="F448" s="257"/>
      <c r="G448" s="637"/>
      <c r="H448" s="612"/>
      <c r="I448" s="606"/>
      <c r="J448" s="613"/>
      <c r="K448" s="613"/>
      <c r="GI448" s="613"/>
      <c r="GJ448" s="613"/>
      <c r="GK448" s="613"/>
      <c r="GL448" s="613"/>
      <c r="GM448" s="613"/>
      <c r="GN448" s="613"/>
      <c r="GO448" s="613"/>
      <c r="GP448" s="613"/>
      <c r="GQ448" s="613"/>
      <c r="GR448" s="613"/>
      <c r="GS448" s="613"/>
      <c r="GT448" s="613"/>
      <c r="GU448" s="613"/>
      <c r="GV448" s="613"/>
      <c r="GW448" s="613"/>
      <c r="GX448" s="613"/>
      <c r="GY448" s="613"/>
      <c r="GZ448" s="613"/>
      <c r="HA448" s="613"/>
      <c r="HB448" s="613"/>
      <c r="HC448" s="613"/>
      <c r="HD448" s="613"/>
      <c r="HE448" s="613"/>
      <c r="HF448" s="613"/>
      <c r="HG448" s="613"/>
      <c r="HH448" s="613"/>
      <c r="HI448" s="613"/>
      <c r="HJ448" s="613"/>
      <c r="HK448" s="613"/>
      <c r="HL448" s="613"/>
      <c r="HM448" s="613"/>
      <c r="HN448" s="613"/>
    </row>
    <row r="449" s="520" customFormat="1" ht="18" customHeight="1" spans="1:222">
      <c r="A449" s="382" t="s">
        <v>334</v>
      </c>
      <c r="B449" s="321"/>
      <c r="C449" s="625">
        <v>389</v>
      </c>
      <c r="D449" s="257">
        <v>66</v>
      </c>
      <c r="E449" s="636"/>
      <c r="F449" s="257"/>
      <c r="G449" s="637"/>
      <c r="H449" s="612">
        <v>323</v>
      </c>
      <c r="I449" s="606"/>
      <c r="J449" s="613"/>
      <c r="K449" s="613"/>
      <c r="GI449" s="613"/>
      <c r="GJ449" s="613"/>
      <c r="GK449" s="613"/>
      <c r="GL449" s="613"/>
      <c r="GM449" s="613"/>
      <c r="GN449" s="613"/>
      <c r="GO449" s="613"/>
      <c r="GP449" s="613"/>
      <c r="GQ449" s="613"/>
      <c r="GR449" s="613"/>
      <c r="GS449" s="613"/>
      <c r="GT449" s="613"/>
      <c r="GU449" s="613"/>
      <c r="GV449" s="613"/>
      <c r="GW449" s="613"/>
      <c r="GX449" s="613"/>
      <c r="GY449" s="613"/>
      <c r="GZ449" s="613"/>
      <c r="HA449" s="613"/>
      <c r="HB449" s="613"/>
      <c r="HC449" s="613"/>
      <c r="HD449" s="613"/>
      <c r="HE449" s="613"/>
      <c r="HF449" s="613"/>
      <c r="HG449" s="613"/>
      <c r="HH449" s="613"/>
      <c r="HI449" s="613"/>
      <c r="HJ449" s="613"/>
      <c r="HK449" s="613"/>
      <c r="HL449" s="613"/>
      <c r="HM449" s="613"/>
      <c r="HN449" s="613"/>
    </row>
    <row r="450" s="606" customFormat="1" ht="18" customHeight="1" spans="1:8">
      <c r="A450" s="382" t="s">
        <v>335</v>
      </c>
      <c r="B450" s="321"/>
      <c r="C450" s="625">
        <v>0</v>
      </c>
      <c r="D450" s="257">
        <v>0</v>
      </c>
      <c r="E450" s="636"/>
      <c r="F450" s="257"/>
      <c r="G450" s="637"/>
      <c r="H450" s="638"/>
    </row>
    <row r="451" s="520" customFormat="1" ht="18" customHeight="1" spans="1:222">
      <c r="A451" s="382" t="s">
        <v>336</v>
      </c>
      <c r="B451" s="321"/>
      <c r="C451" s="625">
        <v>401</v>
      </c>
      <c r="D451" s="257">
        <v>28</v>
      </c>
      <c r="E451" s="636">
        <f t="shared" ref="E451:E456" si="35">D451/C451</f>
        <v>0.0698254364089776</v>
      </c>
      <c r="F451" s="257">
        <v>799</v>
      </c>
      <c r="G451" s="637">
        <f>D451/F451-1</f>
        <v>-0.964956195244055</v>
      </c>
      <c r="H451" s="612">
        <v>373</v>
      </c>
      <c r="I451" s="606"/>
      <c r="J451" s="613"/>
      <c r="K451" s="613"/>
      <c r="GI451" s="613"/>
      <c r="GJ451" s="613"/>
      <c r="GK451" s="613"/>
      <c r="GL451" s="613"/>
      <c r="GM451" s="613"/>
      <c r="GN451" s="613"/>
      <c r="GO451" s="613"/>
      <c r="GP451" s="613"/>
      <c r="GQ451" s="613"/>
      <c r="GR451" s="613"/>
      <c r="GS451" s="613"/>
      <c r="GT451" s="613"/>
      <c r="GU451" s="613"/>
      <c r="GV451" s="613"/>
      <c r="GW451" s="613"/>
      <c r="GX451" s="613"/>
      <c r="GY451" s="613"/>
      <c r="GZ451" s="613"/>
      <c r="HA451" s="613"/>
      <c r="HB451" s="613"/>
      <c r="HC451" s="613"/>
      <c r="HD451" s="613"/>
      <c r="HE451" s="613"/>
      <c r="HF451" s="613"/>
      <c r="HG451" s="613"/>
      <c r="HH451" s="613"/>
      <c r="HI451" s="613"/>
      <c r="HJ451" s="613"/>
      <c r="HK451" s="613"/>
      <c r="HL451" s="613"/>
      <c r="HM451" s="613"/>
      <c r="HN451" s="613"/>
    </row>
    <row r="452" s="606" customFormat="1" ht="18" customHeight="1" spans="1:8">
      <c r="A452" s="383" t="s">
        <v>337</v>
      </c>
      <c r="B452" s="321"/>
      <c r="C452" s="624">
        <f>C453</f>
        <v>2</v>
      </c>
      <c r="D452" s="355">
        <v>0</v>
      </c>
      <c r="E452" s="622"/>
      <c r="F452" s="355">
        <f>F453</f>
        <v>0</v>
      </c>
      <c r="G452" s="637"/>
      <c r="H452" s="624">
        <f>H453</f>
        <v>2</v>
      </c>
    </row>
    <row r="453" s="606" customFormat="1" ht="18" customHeight="1" spans="1:8">
      <c r="A453" s="382" t="s">
        <v>338</v>
      </c>
      <c r="B453" s="321"/>
      <c r="C453" s="625">
        <v>2</v>
      </c>
      <c r="D453" s="257">
        <v>0</v>
      </c>
      <c r="E453" s="636"/>
      <c r="F453" s="257"/>
      <c r="G453" s="637"/>
      <c r="H453" s="638">
        <v>2</v>
      </c>
    </row>
    <row r="454" s="606" customFormat="1" ht="18" customHeight="1" spans="1:8">
      <c r="A454" s="383" t="s">
        <v>339</v>
      </c>
      <c r="B454" s="321">
        <v>148</v>
      </c>
      <c r="C454" s="624">
        <f>C455+C460+C468+C474+C478+C483+C488+C495+C499+C503</f>
        <v>394</v>
      </c>
      <c r="D454" s="355">
        <v>327</v>
      </c>
      <c r="E454" s="622">
        <f t="shared" si="35"/>
        <v>0.82994923857868</v>
      </c>
      <c r="F454" s="355">
        <f>SUM(F455,F460,F468,F474,F478,F483,F488,F495,F499,F503)</f>
        <v>170</v>
      </c>
      <c r="G454" s="635">
        <f>D454/F454-1</f>
        <v>0.923529411764706</v>
      </c>
      <c r="H454" s="624">
        <f>SUM(H455,H460,H468,H474,H478,H483,H488,H495,H499,H503)</f>
        <v>67</v>
      </c>
    </row>
    <row r="455" s="606" customFormat="1" ht="18" customHeight="1" spans="1:8">
      <c r="A455" s="383" t="s">
        <v>340</v>
      </c>
      <c r="B455" s="321">
        <v>148</v>
      </c>
      <c r="C455" s="624">
        <f>SUM(C456:C459)</f>
        <v>166</v>
      </c>
      <c r="D455" s="355">
        <v>166</v>
      </c>
      <c r="E455" s="622">
        <f t="shared" si="35"/>
        <v>1</v>
      </c>
      <c r="F455" s="355">
        <f>SUM(F456:F459)</f>
        <v>151</v>
      </c>
      <c r="G455" s="635">
        <f>D455/F455-1</f>
        <v>0.0993377483443709</v>
      </c>
      <c r="H455" s="624">
        <f>SUM(H456:H459)</f>
        <v>0</v>
      </c>
    </row>
    <row r="456" s="520" customFormat="1" ht="18" customHeight="1" spans="1:222">
      <c r="A456" s="382" t="s">
        <v>47</v>
      </c>
      <c r="B456" s="320">
        <v>124</v>
      </c>
      <c r="C456" s="625">
        <v>131</v>
      </c>
      <c r="D456" s="257">
        <v>131</v>
      </c>
      <c r="E456" s="636">
        <f t="shared" si="35"/>
        <v>1</v>
      </c>
      <c r="F456" s="257">
        <v>114</v>
      </c>
      <c r="G456" s="637">
        <f>D456/F456-1</f>
        <v>0.149122807017544</v>
      </c>
      <c r="H456" s="612"/>
      <c r="I456" s="606"/>
      <c r="J456" s="613"/>
      <c r="K456" s="613"/>
      <c r="GI456" s="613"/>
      <c r="GJ456" s="613"/>
      <c r="GK456" s="613"/>
      <c r="GL456" s="613"/>
      <c r="GM456" s="613"/>
      <c r="GN456" s="613"/>
      <c r="GO456" s="613"/>
      <c r="GP456" s="613"/>
      <c r="GQ456" s="613"/>
      <c r="GR456" s="613"/>
      <c r="GS456" s="613"/>
      <c r="GT456" s="613"/>
      <c r="GU456" s="613"/>
      <c r="GV456" s="613"/>
      <c r="GW456" s="613"/>
      <c r="GX456" s="613"/>
      <c r="GY456" s="613"/>
      <c r="GZ456" s="613"/>
      <c r="HA456" s="613"/>
      <c r="HB456" s="613"/>
      <c r="HC456" s="613"/>
      <c r="HD456" s="613"/>
      <c r="HE456" s="613"/>
      <c r="HF456" s="613"/>
      <c r="HG456" s="613"/>
      <c r="HH456" s="613"/>
      <c r="HI456" s="613"/>
      <c r="HJ456" s="613"/>
      <c r="HK456" s="613"/>
      <c r="HL456" s="613"/>
      <c r="HM456" s="613"/>
      <c r="HN456" s="613"/>
    </row>
    <row r="457" s="520" customFormat="1" spans="1:222">
      <c r="A457" s="382" t="s">
        <v>48</v>
      </c>
      <c r="B457" s="320"/>
      <c r="C457" s="625">
        <v>0</v>
      </c>
      <c r="D457" s="257">
        <v>0</v>
      </c>
      <c r="E457" s="636"/>
      <c r="F457" s="257"/>
      <c r="G457" s="637"/>
      <c r="H457" s="612"/>
      <c r="I457" s="606"/>
      <c r="J457" s="613"/>
      <c r="K457" s="613"/>
      <c r="GI457" s="613"/>
      <c r="GJ457" s="613"/>
      <c r="GK457" s="613"/>
      <c r="GL457" s="613"/>
      <c r="GM457" s="613"/>
      <c r="GN457" s="613"/>
      <c r="GO457" s="613"/>
      <c r="GP457" s="613"/>
      <c r="GQ457" s="613"/>
      <c r="GR457" s="613"/>
      <c r="GS457" s="613"/>
      <c r="GT457" s="613"/>
      <c r="GU457" s="613"/>
      <c r="GV457" s="613"/>
      <c r="GW457" s="613"/>
      <c r="GX457" s="613"/>
      <c r="GY457" s="613"/>
      <c r="GZ457" s="613"/>
      <c r="HA457" s="613"/>
      <c r="HB457" s="613"/>
      <c r="HC457" s="613"/>
      <c r="HD457" s="613"/>
      <c r="HE457" s="613"/>
      <c r="HF457" s="613"/>
      <c r="HG457" s="613"/>
      <c r="HH457" s="613"/>
      <c r="HI457" s="613"/>
      <c r="HJ457" s="613"/>
      <c r="HK457" s="613"/>
      <c r="HL457" s="613"/>
      <c r="HM457" s="613"/>
      <c r="HN457" s="613"/>
    </row>
    <row r="458" s="607" customFormat="1" spans="1:222">
      <c r="A458" s="382" t="s">
        <v>49</v>
      </c>
      <c r="B458" s="320"/>
      <c r="C458" s="625">
        <v>0</v>
      </c>
      <c r="D458" s="257">
        <v>0</v>
      </c>
      <c r="E458" s="636"/>
      <c r="F458" s="257"/>
      <c r="G458" s="637"/>
      <c r="H458" s="612"/>
      <c r="I458" s="606"/>
      <c r="J458" s="613"/>
      <c r="K458" s="613"/>
      <c r="GI458" s="613"/>
      <c r="GJ458" s="613"/>
      <c r="GK458" s="613"/>
      <c r="GL458" s="613"/>
      <c r="GM458" s="613"/>
      <c r="GN458" s="613"/>
      <c r="GO458" s="613"/>
      <c r="GP458" s="613"/>
      <c r="GQ458" s="613"/>
      <c r="GR458" s="613"/>
      <c r="GS458" s="613"/>
      <c r="GT458" s="613"/>
      <c r="GU458" s="613"/>
      <c r="GV458" s="613"/>
      <c r="GW458" s="613"/>
      <c r="GX458" s="613"/>
      <c r="GY458" s="613"/>
      <c r="GZ458" s="613"/>
      <c r="HA458" s="613"/>
      <c r="HB458" s="613"/>
      <c r="HC458" s="613"/>
      <c r="HD458" s="613"/>
      <c r="HE458" s="613"/>
      <c r="HF458" s="613"/>
      <c r="HG458" s="613"/>
      <c r="HH458" s="613"/>
      <c r="HI458" s="613"/>
      <c r="HJ458" s="613"/>
      <c r="HK458" s="613"/>
      <c r="HL458" s="613"/>
      <c r="HM458" s="613"/>
      <c r="HN458" s="613"/>
    </row>
    <row r="459" s="520" customFormat="1" spans="1:222">
      <c r="A459" s="382" t="s">
        <v>341</v>
      </c>
      <c r="B459" s="320">
        <v>24</v>
      </c>
      <c r="C459" s="625">
        <v>35</v>
      </c>
      <c r="D459" s="257">
        <v>35</v>
      </c>
      <c r="E459" s="636">
        <f>D459/C459</f>
        <v>1</v>
      </c>
      <c r="F459" s="257">
        <v>37</v>
      </c>
      <c r="G459" s="637">
        <f>D459/F459-1</f>
        <v>-0.0540540540540541</v>
      </c>
      <c r="H459" s="612"/>
      <c r="I459" s="606"/>
      <c r="J459" s="613"/>
      <c r="K459" s="613"/>
      <c r="GI459" s="613"/>
      <c r="GJ459" s="613"/>
      <c r="GK459" s="613"/>
      <c r="GL459" s="613"/>
      <c r="GM459" s="613"/>
      <c r="GN459" s="613"/>
      <c r="GO459" s="613"/>
      <c r="GP459" s="613"/>
      <c r="GQ459" s="613"/>
      <c r="GR459" s="613"/>
      <c r="GS459" s="613"/>
      <c r="GT459" s="613"/>
      <c r="GU459" s="613"/>
      <c r="GV459" s="613"/>
      <c r="GW459" s="613"/>
      <c r="GX459" s="613"/>
      <c r="GY459" s="613"/>
      <c r="GZ459" s="613"/>
      <c r="HA459" s="613"/>
      <c r="HB459" s="613"/>
      <c r="HC459" s="613"/>
      <c r="HD459" s="613"/>
      <c r="HE459" s="613"/>
      <c r="HF459" s="613"/>
      <c r="HG459" s="613"/>
      <c r="HH459" s="613"/>
      <c r="HI459" s="613"/>
      <c r="HJ459" s="613"/>
      <c r="HK459" s="613"/>
      <c r="HL459" s="613"/>
      <c r="HM459" s="613"/>
      <c r="HN459" s="613"/>
    </row>
    <row r="460" s="606" customFormat="1" ht="18" customHeight="1" spans="1:8">
      <c r="A460" s="383" t="s">
        <v>342</v>
      </c>
      <c r="B460" s="321"/>
      <c r="C460" s="624">
        <f t="shared" ref="C455:C518" si="36">D460+H460</f>
        <v>0</v>
      </c>
      <c r="D460" s="355">
        <v>0</v>
      </c>
      <c r="E460" s="622"/>
      <c r="F460" s="355">
        <f>SUM(F461:F467)</f>
        <v>0</v>
      </c>
      <c r="G460" s="637"/>
      <c r="H460" s="624">
        <f>SUM(H461:H467)</f>
        <v>0</v>
      </c>
    </row>
    <row r="461" s="520" customFormat="1" ht="18" customHeight="1" spans="1:222">
      <c r="A461" s="382" t="s">
        <v>343</v>
      </c>
      <c r="B461" s="321"/>
      <c r="C461" s="625">
        <f t="shared" si="36"/>
        <v>0</v>
      </c>
      <c r="D461" s="257">
        <v>0</v>
      </c>
      <c r="E461" s="636"/>
      <c r="F461" s="257"/>
      <c r="G461" s="637"/>
      <c r="H461" s="612"/>
      <c r="I461" s="606"/>
      <c r="J461" s="613"/>
      <c r="K461" s="613"/>
      <c r="GI461" s="613"/>
      <c r="GJ461" s="613"/>
      <c r="GK461" s="613"/>
      <c r="GL461" s="613"/>
      <c r="GM461" s="613"/>
      <c r="GN461" s="613"/>
      <c r="GO461" s="613"/>
      <c r="GP461" s="613"/>
      <c r="GQ461" s="613"/>
      <c r="GR461" s="613"/>
      <c r="GS461" s="613"/>
      <c r="GT461" s="613"/>
      <c r="GU461" s="613"/>
      <c r="GV461" s="613"/>
      <c r="GW461" s="613"/>
      <c r="GX461" s="613"/>
      <c r="GY461" s="613"/>
      <c r="GZ461" s="613"/>
      <c r="HA461" s="613"/>
      <c r="HB461" s="613"/>
      <c r="HC461" s="613"/>
      <c r="HD461" s="613"/>
      <c r="HE461" s="613"/>
      <c r="HF461" s="613"/>
      <c r="HG461" s="613"/>
      <c r="HH461" s="613"/>
      <c r="HI461" s="613"/>
      <c r="HJ461" s="613"/>
      <c r="HK461" s="613"/>
      <c r="HL461" s="613"/>
      <c r="HM461" s="613"/>
      <c r="HN461" s="613"/>
    </row>
    <row r="462" s="520" customFormat="1" ht="18" customHeight="1" spans="1:222">
      <c r="A462" s="382" t="s">
        <v>344</v>
      </c>
      <c r="B462" s="321"/>
      <c r="C462" s="625">
        <f t="shared" si="36"/>
        <v>0</v>
      </c>
      <c r="D462" s="257">
        <v>0</v>
      </c>
      <c r="E462" s="636"/>
      <c r="F462" s="257"/>
      <c r="G462" s="637"/>
      <c r="H462" s="612"/>
      <c r="I462" s="606"/>
      <c r="J462" s="613"/>
      <c r="K462" s="613"/>
      <c r="GI462" s="613"/>
      <c r="GJ462" s="613"/>
      <c r="GK462" s="613"/>
      <c r="GL462" s="613"/>
      <c r="GM462" s="613"/>
      <c r="GN462" s="613"/>
      <c r="GO462" s="613"/>
      <c r="GP462" s="613"/>
      <c r="GQ462" s="613"/>
      <c r="GR462" s="613"/>
      <c r="GS462" s="613"/>
      <c r="GT462" s="613"/>
      <c r="GU462" s="613"/>
      <c r="GV462" s="613"/>
      <c r="GW462" s="613"/>
      <c r="GX462" s="613"/>
      <c r="GY462" s="613"/>
      <c r="GZ462" s="613"/>
      <c r="HA462" s="613"/>
      <c r="HB462" s="613"/>
      <c r="HC462" s="613"/>
      <c r="HD462" s="613"/>
      <c r="HE462" s="613"/>
      <c r="HF462" s="613"/>
      <c r="HG462" s="613"/>
      <c r="HH462" s="613"/>
      <c r="HI462" s="613"/>
      <c r="HJ462" s="613"/>
      <c r="HK462" s="613"/>
      <c r="HL462" s="613"/>
      <c r="HM462" s="613"/>
      <c r="HN462" s="613"/>
    </row>
    <row r="463" s="520" customFormat="1" ht="18" customHeight="1" spans="1:222">
      <c r="A463" s="382" t="s">
        <v>345</v>
      </c>
      <c r="B463" s="321"/>
      <c r="C463" s="625">
        <f t="shared" si="36"/>
        <v>0</v>
      </c>
      <c r="D463" s="257">
        <v>0</v>
      </c>
      <c r="E463" s="636"/>
      <c r="F463" s="257"/>
      <c r="G463" s="637"/>
      <c r="H463" s="612"/>
      <c r="I463" s="606"/>
      <c r="J463" s="613"/>
      <c r="K463" s="613"/>
      <c r="GI463" s="613"/>
      <c r="GJ463" s="613"/>
      <c r="GK463" s="613"/>
      <c r="GL463" s="613"/>
      <c r="GM463" s="613"/>
      <c r="GN463" s="613"/>
      <c r="GO463" s="613"/>
      <c r="GP463" s="613"/>
      <c r="GQ463" s="613"/>
      <c r="GR463" s="613"/>
      <c r="GS463" s="613"/>
      <c r="GT463" s="613"/>
      <c r="GU463" s="613"/>
      <c r="GV463" s="613"/>
      <c r="GW463" s="613"/>
      <c r="GX463" s="613"/>
      <c r="GY463" s="613"/>
      <c r="GZ463" s="613"/>
      <c r="HA463" s="613"/>
      <c r="HB463" s="613"/>
      <c r="HC463" s="613"/>
      <c r="HD463" s="613"/>
      <c r="HE463" s="613"/>
      <c r="HF463" s="613"/>
      <c r="HG463" s="613"/>
      <c r="HH463" s="613"/>
      <c r="HI463" s="613"/>
      <c r="HJ463" s="613"/>
      <c r="HK463" s="613"/>
      <c r="HL463" s="613"/>
      <c r="HM463" s="613"/>
      <c r="HN463" s="613"/>
    </row>
    <row r="464" s="606" customFormat="1" ht="18" customHeight="1" spans="1:8">
      <c r="A464" s="382" t="s">
        <v>346</v>
      </c>
      <c r="B464" s="321"/>
      <c r="C464" s="625">
        <f t="shared" si="36"/>
        <v>0</v>
      </c>
      <c r="D464" s="257">
        <v>0</v>
      </c>
      <c r="E464" s="636"/>
      <c r="F464" s="257"/>
      <c r="G464" s="637"/>
      <c r="H464" s="638"/>
    </row>
    <row r="465" s="520" customFormat="1" ht="18" customHeight="1" spans="1:222">
      <c r="A465" s="382" t="s">
        <v>347</v>
      </c>
      <c r="B465" s="321"/>
      <c r="C465" s="625">
        <f t="shared" si="36"/>
        <v>0</v>
      </c>
      <c r="D465" s="257">
        <v>0</v>
      </c>
      <c r="E465" s="636"/>
      <c r="F465" s="257"/>
      <c r="G465" s="637"/>
      <c r="H465" s="612"/>
      <c r="I465" s="606"/>
      <c r="J465" s="613"/>
      <c r="K465" s="613"/>
      <c r="GI465" s="613"/>
      <c r="GJ465" s="613"/>
      <c r="GK465" s="613"/>
      <c r="GL465" s="613"/>
      <c r="GM465" s="613"/>
      <c r="GN465" s="613"/>
      <c r="GO465" s="613"/>
      <c r="GP465" s="613"/>
      <c r="GQ465" s="613"/>
      <c r="GR465" s="613"/>
      <c r="GS465" s="613"/>
      <c r="GT465" s="613"/>
      <c r="GU465" s="613"/>
      <c r="GV465" s="613"/>
      <c r="GW465" s="613"/>
      <c r="GX465" s="613"/>
      <c r="GY465" s="613"/>
      <c r="GZ465" s="613"/>
      <c r="HA465" s="613"/>
      <c r="HB465" s="613"/>
      <c r="HC465" s="613"/>
      <c r="HD465" s="613"/>
      <c r="HE465" s="613"/>
      <c r="HF465" s="613"/>
      <c r="HG465" s="613"/>
      <c r="HH465" s="613"/>
      <c r="HI465" s="613"/>
      <c r="HJ465" s="613"/>
      <c r="HK465" s="613"/>
      <c r="HL465" s="613"/>
      <c r="HM465" s="613"/>
      <c r="HN465" s="613"/>
    </row>
    <row r="466" s="520" customFormat="1" ht="18" customHeight="1" spans="1:222">
      <c r="A466" s="382" t="s">
        <v>348</v>
      </c>
      <c r="B466" s="321"/>
      <c r="C466" s="625">
        <f t="shared" si="36"/>
        <v>0</v>
      </c>
      <c r="D466" s="257">
        <v>0</v>
      </c>
      <c r="E466" s="636"/>
      <c r="F466" s="257"/>
      <c r="G466" s="637"/>
      <c r="H466" s="612"/>
      <c r="I466" s="606"/>
      <c r="J466" s="613"/>
      <c r="K466" s="613"/>
      <c r="GI466" s="613"/>
      <c r="GJ466" s="613"/>
      <c r="GK466" s="613"/>
      <c r="GL466" s="613"/>
      <c r="GM466" s="613"/>
      <c r="GN466" s="613"/>
      <c r="GO466" s="613"/>
      <c r="GP466" s="613"/>
      <c r="GQ466" s="613"/>
      <c r="GR466" s="613"/>
      <c r="GS466" s="613"/>
      <c r="GT466" s="613"/>
      <c r="GU466" s="613"/>
      <c r="GV466" s="613"/>
      <c r="GW466" s="613"/>
      <c r="GX466" s="613"/>
      <c r="GY466" s="613"/>
      <c r="GZ466" s="613"/>
      <c r="HA466" s="613"/>
      <c r="HB466" s="613"/>
      <c r="HC466" s="613"/>
      <c r="HD466" s="613"/>
      <c r="HE466" s="613"/>
      <c r="HF466" s="613"/>
      <c r="HG466" s="613"/>
      <c r="HH466" s="613"/>
      <c r="HI466" s="613"/>
      <c r="HJ466" s="613"/>
      <c r="HK466" s="613"/>
      <c r="HL466" s="613"/>
      <c r="HM466" s="613"/>
      <c r="HN466" s="613"/>
    </row>
    <row r="467" s="606" customFormat="1" ht="18" customHeight="1" spans="1:8">
      <c r="A467" s="382" t="s">
        <v>349</v>
      </c>
      <c r="B467" s="321"/>
      <c r="C467" s="625">
        <f t="shared" si="36"/>
        <v>0</v>
      </c>
      <c r="D467" s="257">
        <v>0</v>
      </c>
      <c r="E467" s="636"/>
      <c r="F467" s="257"/>
      <c r="G467" s="637"/>
      <c r="H467" s="638"/>
    </row>
    <row r="468" s="606" customFormat="1" ht="18" customHeight="1" spans="1:8">
      <c r="A468" s="383" t="s">
        <v>350</v>
      </c>
      <c r="B468" s="321"/>
      <c r="C468" s="624">
        <f t="shared" si="36"/>
        <v>0</v>
      </c>
      <c r="D468" s="355">
        <v>0</v>
      </c>
      <c r="E468" s="622"/>
      <c r="F468" s="355">
        <f>SUM(F469:F473)</f>
        <v>0</v>
      </c>
      <c r="G468" s="637"/>
      <c r="H468" s="624"/>
    </row>
    <row r="469" s="520" customFormat="1" ht="18" customHeight="1" spans="1:222">
      <c r="A469" s="382" t="s">
        <v>343</v>
      </c>
      <c r="B469" s="321"/>
      <c r="C469" s="625">
        <f t="shared" si="36"/>
        <v>0</v>
      </c>
      <c r="D469" s="257">
        <v>0</v>
      </c>
      <c r="E469" s="636"/>
      <c r="F469" s="257"/>
      <c r="G469" s="637"/>
      <c r="H469" s="612"/>
      <c r="I469" s="606"/>
      <c r="J469" s="613"/>
      <c r="K469" s="613"/>
      <c r="GI469" s="613"/>
      <c r="GJ469" s="613"/>
      <c r="GK469" s="613"/>
      <c r="GL469" s="613"/>
      <c r="GM469" s="613"/>
      <c r="GN469" s="613"/>
      <c r="GO469" s="613"/>
      <c r="GP469" s="613"/>
      <c r="GQ469" s="613"/>
      <c r="GR469" s="613"/>
      <c r="GS469" s="613"/>
      <c r="GT469" s="613"/>
      <c r="GU469" s="613"/>
      <c r="GV469" s="613"/>
      <c r="GW469" s="613"/>
      <c r="GX469" s="613"/>
      <c r="GY469" s="613"/>
      <c r="GZ469" s="613"/>
      <c r="HA469" s="613"/>
      <c r="HB469" s="613"/>
      <c r="HC469" s="613"/>
      <c r="HD469" s="613"/>
      <c r="HE469" s="613"/>
      <c r="HF469" s="613"/>
      <c r="HG469" s="613"/>
      <c r="HH469" s="613"/>
      <c r="HI469" s="613"/>
      <c r="HJ469" s="613"/>
      <c r="HK469" s="613"/>
      <c r="HL469" s="613"/>
      <c r="HM469" s="613"/>
      <c r="HN469" s="613"/>
    </row>
    <row r="470" s="520" customFormat="1" ht="18" customHeight="1" spans="1:222">
      <c r="A470" s="382" t="s">
        <v>351</v>
      </c>
      <c r="B470" s="321"/>
      <c r="C470" s="625">
        <f t="shared" si="36"/>
        <v>0</v>
      </c>
      <c r="D470" s="257">
        <v>0</v>
      </c>
      <c r="E470" s="636"/>
      <c r="F470" s="257"/>
      <c r="G470" s="637"/>
      <c r="H470" s="612"/>
      <c r="I470" s="606"/>
      <c r="J470" s="613"/>
      <c r="K470" s="613"/>
      <c r="GI470" s="613"/>
      <c r="GJ470" s="613"/>
      <c r="GK470" s="613"/>
      <c r="GL470" s="613"/>
      <c r="GM470" s="613"/>
      <c r="GN470" s="613"/>
      <c r="GO470" s="613"/>
      <c r="GP470" s="613"/>
      <c r="GQ470" s="613"/>
      <c r="GR470" s="613"/>
      <c r="GS470" s="613"/>
      <c r="GT470" s="613"/>
      <c r="GU470" s="613"/>
      <c r="GV470" s="613"/>
      <c r="GW470" s="613"/>
      <c r="GX470" s="613"/>
      <c r="GY470" s="613"/>
      <c r="GZ470" s="613"/>
      <c r="HA470" s="613"/>
      <c r="HB470" s="613"/>
      <c r="HC470" s="613"/>
      <c r="HD470" s="613"/>
      <c r="HE470" s="613"/>
      <c r="HF470" s="613"/>
      <c r="HG470" s="613"/>
      <c r="HH470" s="613"/>
      <c r="HI470" s="613"/>
      <c r="HJ470" s="613"/>
      <c r="HK470" s="613"/>
      <c r="HL470" s="613"/>
      <c r="HM470" s="613"/>
      <c r="HN470" s="613"/>
    </row>
    <row r="471" s="520" customFormat="1" ht="18" customHeight="1" spans="1:222">
      <c r="A471" s="643" t="s">
        <v>352</v>
      </c>
      <c r="B471" s="321"/>
      <c r="C471" s="625">
        <f t="shared" si="36"/>
        <v>0</v>
      </c>
      <c r="D471" s="381">
        <v>0</v>
      </c>
      <c r="E471" s="636"/>
      <c r="F471" s="381"/>
      <c r="G471" s="637"/>
      <c r="H471" s="612"/>
      <c r="I471" s="606"/>
      <c r="J471" s="613"/>
      <c r="K471" s="613"/>
      <c r="GI471" s="613"/>
      <c r="GJ471" s="613"/>
      <c r="GK471" s="613"/>
      <c r="GL471" s="613"/>
      <c r="GM471" s="613"/>
      <c r="GN471" s="613"/>
      <c r="GO471" s="613"/>
      <c r="GP471" s="613"/>
      <c r="GQ471" s="613"/>
      <c r="GR471" s="613"/>
      <c r="GS471" s="613"/>
      <c r="GT471" s="613"/>
      <c r="GU471" s="613"/>
      <c r="GV471" s="613"/>
      <c r="GW471" s="613"/>
      <c r="GX471" s="613"/>
      <c r="GY471" s="613"/>
      <c r="GZ471" s="613"/>
      <c r="HA471" s="613"/>
      <c r="HB471" s="613"/>
      <c r="HC471" s="613"/>
      <c r="HD471" s="613"/>
      <c r="HE471" s="613"/>
      <c r="HF471" s="613"/>
      <c r="HG471" s="613"/>
      <c r="HH471" s="613"/>
      <c r="HI471" s="613"/>
      <c r="HJ471" s="613"/>
      <c r="HK471" s="613"/>
      <c r="HL471" s="613"/>
      <c r="HM471" s="613"/>
      <c r="HN471" s="613"/>
    </row>
    <row r="472" s="606" customFormat="1" ht="18" customHeight="1" spans="1:8">
      <c r="A472" s="382" t="s">
        <v>353</v>
      </c>
      <c r="B472" s="321"/>
      <c r="C472" s="625">
        <f t="shared" si="36"/>
        <v>0</v>
      </c>
      <c r="D472" s="257">
        <v>0</v>
      </c>
      <c r="E472" s="636"/>
      <c r="F472" s="257"/>
      <c r="G472" s="637"/>
      <c r="H472" s="638"/>
    </row>
    <row r="473" s="606" customFormat="1" ht="18" customHeight="1" spans="1:8">
      <c r="A473" s="382" t="s">
        <v>354</v>
      </c>
      <c r="B473" s="321"/>
      <c r="C473" s="625">
        <f t="shared" si="36"/>
        <v>0</v>
      </c>
      <c r="D473" s="257">
        <v>0</v>
      </c>
      <c r="E473" s="636"/>
      <c r="F473" s="257"/>
      <c r="G473" s="637"/>
      <c r="H473" s="638"/>
    </row>
    <row r="474" s="606" customFormat="1" ht="18" customHeight="1" spans="1:8">
      <c r="A474" s="383" t="s">
        <v>355</v>
      </c>
      <c r="B474" s="321"/>
      <c r="C474" s="624">
        <f>SUM(C475:C477)</f>
        <v>140</v>
      </c>
      <c r="D474" s="355">
        <v>119</v>
      </c>
      <c r="E474" s="622">
        <f>D474/C474</f>
        <v>0.85</v>
      </c>
      <c r="F474" s="355">
        <f>SUM(F475:F477)</f>
        <v>0</v>
      </c>
      <c r="G474" s="637"/>
      <c r="H474" s="624">
        <f>SUM(H475:H477)</f>
        <v>21</v>
      </c>
    </row>
    <row r="475" ht="18" customHeight="1" spans="1:9">
      <c r="A475" s="382" t="s">
        <v>343</v>
      </c>
      <c r="B475" s="321"/>
      <c r="C475" s="625">
        <f t="shared" si="36"/>
        <v>0</v>
      </c>
      <c r="D475" s="257">
        <v>0</v>
      </c>
      <c r="E475" s="636"/>
      <c r="F475" s="257"/>
      <c r="G475" s="637"/>
      <c r="I475" s="606"/>
    </row>
    <row r="476" spans="1:9">
      <c r="A476" s="382" t="s">
        <v>356</v>
      </c>
      <c r="B476" s="321"/>
      <c r="C476" s="625">
        <v>140</v>
      </c>
      <c r="D476" s="257">
        <v>119</v>
      </c>
      <c r="E476" s="636">
        <f>D476/C476</f>
        <v>0.85</v>
      </c>
      <c r="F476" s="257"/>
      <c r="G476" s="637"/>
      <c r="H476" s="612">
        <v>21</v>
      </c>
      <c r="I476" s="606"/>
    </row>
    <row r="477" spans="1:9">
      <c r="A477" s="382" t="s">
        <v>357</v>
      </c>
      <c r="B477" s="321"/>
      <c r="C477" s="625">
        <f t="shared" si="36"/>
        <v>0</v>
      </c>
      <c r="D477" s="257">
        <v>0</v>
      </c>
      <c r="E477" s="636"/>
      <c r="F477" s="257"/>
      <c r="G477" s="637"/>
      <c r="I477" s="606"/>
    </row>
    <row r="478" s="606" customFormat="1" ht="18" customHeight="1" spans="1:8">
      <c r="A478" s="383" t="s">
        <v>358</v>
      </c>
      <c r="B478" s="321"/>
      <c r="C478" s="624">
        <f t="shared" si="36"/>
        <v>0</v>
      </c>
      <c r="D478" s="355">
        <v>0</v>
      </c>
      <c r="E478" s="622"/>
      <c r="F478" s="355">
        <f>SUM(F479:F482)</f>
        <v>0</v>
      </c>
      <c r="G478" s="637"/>
      <c r="H478" s="624">
        <f>SUM(H479:H482)</f>
        <v>0</v>
      </c>
    </row>
    <row r="479" s="607" customFormat="1" spans="1:222">
      <c r="A479" s="382" t="s">
        <v>343</v>
      </c>
      <c r="B479" s="321"/>
      <c r="C479" s="625">
        <f t="shared" si="36"/>
        <v>0</v>
      </c>
      <c r="D479" s="257">
        <v>0</v>
      </c>
      <c r="E479" s="636"/>
      <c r="F479" s="257"/>
      <c r="G479" s="637"/>
      <c r="H479" s="612"/>
      <c r="I479" s="606"/>
      <c r="J479" s="613"/>
      <c r="K479" s="613"/>
      <c r="GI479" s="613"/>
      <c r="GJ479" s="613"/>
      <c r="GK479" s="613"/>
      <c r="GL479" s="613"/>
      <c r="GM479" s="613"/>
      <c r="GN479" s="613"/>
      <c r="GO479" s="613"/>
      <c r="GP479" s="613"/>
      <c r="GQ479" s="613"/>
      <c r="GR479" s="613"/>
      <c r="GS479" s="613"/>
      <c r="GT479" s="613"/>
      <c r="GU479" s="613"/>
      <c r="GV479" s="613"/>
      <c r="GW479" s="613"/>
      <c r="GX479" s="613"/>
      <c r="GY479" s="613"/>
      <c r="GZ479" s="613"/>
      <c r="HA479" s="613"/>
      <c r="HB479" s="613"/>
      <c r="HC479" s="613"/>
      <c r="HD479" s="613"/>
      <c r="HE479" s="613"/>
      <c r="HF479" s="613"/>
      <c r="HG479" s="613"/>
      <c r="HH479" s="613"/>
      <c r="HI479" s="613"/>
      <c r="HJ479" s="613"/>
      <c r="HK479" s="613"/>
      <c r="HL479" s="613"/>
      <c r="HM479" s="613"/>
      <c r="HN479" s="613"/>
    </row>
    <row r="480" spans="1:9">
      <c r="A480" s="382" t="s">
        <v>359</v>
      </c>
      <c r="B480" s="321"/>
      <c r="C480" s="625">
        <f t="shared" si="36"/>
        <v>0</v>
      </c>
      <c r="D480" s="257">
        <v>0</v>
      </c>
      <c r="E480" s="636"/>
      <c r="F480" s="257"/>
      <c r="G480" s="637"/>
      <c r="I480" s="606"/>
    </row>
    <row r="481" spans="1:9">
      <c r="A481" s="382" t="s">
        <v>360</v>
      </c>
      <c r="B481" s="321"/>
      <c r="C481" s="625">
        <f t="shared" si="36"/>
        <v>0</v>
      </c>
      <c r="D481" s="257">
        <v>0</v>
      </c>
      <c r="E481" s="636"/>
      <c r="F481" s="257"/>
      <c r="G481" s="637"/>
      <c r="I481" s="606"/>
    </row>
    <row r="482" spans="1:9">
      <c r="A482" s="382" t="s">
        <v>361</v>
      </c>
      <c r="B482" s="321"/>
      <c r="C482" s="625">
        <f t="shared" si="36"/>
        <v>0</v>
      </c>
      <c r="D482" s="257">
        <v>0</v>
      </c>
      <c r="E482" s="636"/>
      <c r="F482" s="257"/>
      <c r="G482" s="637"/>
      <c r="I482" s="606"/>
    </row>
    <row r="483" s="606" customFormat="1" ht="18" customHeight="1" spans="1:8">
      <c r="A483" s="383" t="s">
        <v>362</v>
      </c>
      <c r="B483" s="321"/>
      <c r="C483" s="624">
        <f t="shared" si="36"/>
        <v>0</v>
      </c>
      <c r="D483" s="355">
        <v>0</v>
      </c>
      <c r="E483" s="622"/>
      <c r="F483" s="355">
        <f>SUM(F484:F487)</f>
        <v>0</v>
      </c>
      <c r="G483" s="637"/>
      <c r="H483" s="624"/>
    </row>
    <row r="484" s="607" customFormat="1" spans="1:222">
      <c r="A484" s="382" t="s">
        <v>363</v>
      </c>
      <c r="B484" s="321"/>
      <c r="C484" s="625">
        <f t="shared" si="36"/>
        <v>0</v>
      </c>
      <c r="D484" s="257">
        <v>0</v>
      </c>
      <c r="E484" s="636"/>
      <c r="F484" s="257"/>
      <c r="G484" s="637"/>
      <c r="H484" s="612"/>
      <c r="I484" s="606"/>
      <c r="J484" s="613"/>
      <c r="K484" s="613"/>
      <c r="GI484" s="613"/>
      <c r="GJ484" s="613"/>
      <c r="GK484" s="613"/>
      <c r="GL484" s="613"/>
      <c r="GM484" s="613"/>
      <c r="GN484" s="613"/>
      <c r="GO484" s="613"/>
      <c r="GP484" s="613"/>
      <c r="GQ484" s="613"/>
      <c r="GR484" s="613"/>
      <c r="GS484" s="613"/>
      <c r="GT484" s="613"/>
      <c r="GU484" s="613"/>
      <c r="GV484" s="613"/>
      <c r="GW484" s="613"/>
      <c r="GX484" s="613"/>
      <c r="GY484" s="613"/>
      <c r="GZ484" s="613"/>
      <c r="HA484" s="613"/>
      <c r="HB484" s="613"/>
      <c r="HC484" s="613"/>
      <c r="HD484" s="613"/>
      <c r="HE484" s="613"/>
      <c r="HF484" s="613"/>
      <c r="HG484" s="613"/>
      <c r="HH484" s="613"/>
      <c r="HI484" s="613"/>
      <c r="HJ484" s="613"/>
      <c r="HK484" s="613"/>
      <c r="HL484" s="613"/>
      <c r="HM484" s="613"/>
      <c r="HN484" s="613"/>
    </row>
    <row r="485" s="606" customFormat="1" spans="1:8">
      <c r="A485" s="382" t="s">
        <v>364</v>
      </c>
      <c r="B485" s="321"/>
      <c r="C485" s="625">
        <f t="shared" si="36"/>
        <v>0</v>
      </c>
      <c r="D485" s="257">
        <v>0</v>
      </c>
      <c r="E485" s="636"/>
      <c r="F485" s="257"/>
      <c r="G485" s="637"/>
      <c r="H485" s="638"/>
    </row>
    <row r="486" spans="1:9">
      <c r="A486" s="382" t="s">
        <v>365</v>
      </c>
      <c r="B486" s="321"/>
      <c r="C486" s="625">
        <f t="shared" si="36"/>
        <v>0</v>
      </c>
      <c r="D486" s="257">
        <v>0</v>
      </c>
      <c r="E486" s="636"/>
      <c r="F486" s="257"/>
      <c r="G486" s="637"/>
      <c r="I486" s="606"/>
    </row>
    <row r="487" s="606" customFormat="1" spans="1:8">
      <c r="A487" s="382" t="s">
        <v>366</v>
      </c>
      <c r="B487" s="321"/>
      <c r="C487" s="625">
        <f t="shared" si="36"/>
        <v>0</v>
      </c>
      <c r="D487" s="257">
        <v>0</v>
      </c>
      <c r="E487" s="636"/>
      <c r="F487" s="257"/>
      <c r="G487" s="637"/>
      <c r="H487" s="638"/>
    </row>
    <row r="488" s="606" customFormat="1" ht="18" customHeight="1" spans="1:8">
      <c r="A488" s="383" t="s">
        <v>367</v>
      </c>
      <c r="B488" s="321"/>
      <c r="C488" s="624">
        <f t="shared" si="36"/>
        <v>0</v>
      </c>
      <c r="D488" s="355">
        <v>0</v>
      </c>
      <c r="E488" s="622"/>
      <c r="F488" s="355">
        <f>SUM(F489:F494)</f>
        <v>19</v>
      </c>
      <c r="G488" s="637"/>
      <c r="H488" s="624">
        <f>SUM(H489:H494)</f>
        <v>0</v>
      </c>
    </row>
    <row r="489" s="606" customFormat="1" spans="1:8">
      <c r="A489" s="382" t="s">
        <v>343</v>
      </c>
      <c r="B489" s="321"/>
      <c r="C489" s="625">
        <f t="shared" si="36"/>
        <v>0</v>
      </c>
      <c r="D489" s="257">
        <v>0</v>
      </c>
      <c r="E489" s="636"/>
      <c r="F489" s="257"/>
      <c r="G489" s="637"/>
      <c r="H489" s="638"/>
    </row>
    <row r="490" s="520" customFormat="1" ht="18" customHeight="1" spans="1:222">
      <c r="A490" s="382" t="s">
        <v>368</v>
      </c>
      <c r="B490" s="321"/>
      <c r="C490" s="625">
        <f t="shared" si="36"/>
        <v>0</v>
      </c>
      <c r="D490" s="257">
        <v>0</v>
      </c>
      <c r="E490" s="636"/>
      <c r="F490" s="257">
        <v>2</v>
      </c>
      <c r="G490" s="637"/>
      <c r="H490" s="612"/>
      <c r="I490" s="606"/>
      <c r="J490" s="613"/>
      <c r="K490" s="613"/>
      <c r="GI490" s="613"/>
      <c r="GJ490" s="613"/>
      <c r="GK490" s="613"/>
      <c r="GL490" s="613"/>
      <c r="GM490" s="613"/>
      <c r="GN490" s="613"/>
      <c r="GO490" s="613"/>
      <c r="GP490" s="613"/>
      <c r="GQ490" s="613"/>
      <c r="GR490" s="613"/>
      <c r="GS490" s="613"/>
      <c r="GT490" s="613"/>
      <c r="GU490" s="613"/>
      <c r="GV490" s="613"/>
      <c r="GW490" s="613"/>
      <c r="GX490" s="613"/>
      <c r="GY490" s="613"/>
      <c r="GZ490" s="613"/>
      <c r="HA490" s="613"/>
      <c r="HB490" s="613"/>
      <c r="HC490" s="613"/>
      <c r="HD490" s="613"/>
      <c r="HE490" s="613"/>
      <c r="HF490" s="613"/>
      <c r="HG490" s="613"/>
      <c r="HH490" s="613"/>
      <c r="HI490" s="613"/>
      <c r="HJ490" s="613"/>
      <c r="HK490" s="613"/>
      <c r="HL490" s="613"/>
      <c r="HM490" s="613"/>
      <c r="HN490" s="613"/>
    </row>
    <row r="491" s="520" customFormat="1" spans="1:222">
      <c r="A491" s="382" t="s">
        <v>369</v>
      </c>
      <c r="B491" s="321"/>
      <c r="C491" s="625">
        <f t="shared" si="36"/>
        <v>0</v>
      </c>
      <c r="D491" s="257">
        <v>0</v>
      </c>
      <c r="E491" s="636"/>
      <c r="F491" s="257"/>
      <c r="G491" s="637"/>
      <c r="H491" s="612"/>
      <c r="I491" s="606"/>
      <c r="J491" s="613"/>
      <c r="K491" s="613"/>
      <c r="GI491" s="613"/>
      <c r="GJ491" s="613"/>
      <c r="GK491" s="613"/>
      <c r="GL491" s="613"/>
      <c r="GM491" s="613"/>
      <c r="GN491" s="613"/>
      <c r="GO491" s="613"/>
      <c r="GP491" s="613"/>
      <c r="GQ491" s="613"/>
      <c r="GR491" s="613"/>
      <c r="GS491" s="613"/>
      <c r="GT491" s="613"/>
      <c r="GU491" s="613"/>
      <c r="GV491" s="613"/>
      <c r="GW491" s="613"/>
      <c r="GX491" s="613"/>
      <c r="GY491" s="613"/>
      <c r="GZ491" s="613"/>
      <c r="HA491" s="613"/>
      <c r="HB491" s="613"/>
      <c r="HC491" s="613"/>
      <c r="HD491" s="613"/>
      <c r="HE491" s="613"/>
      <c r="HF491" s="613"/>
      <c r="HG491" s="613"/>
      <c r="HH491" s="613"/>
      <c r="HI491" s="613"/>
      <c r="HJ491" s="613"/>
      <c r="HK491" s="613"/>
      <c r="HL491" s="613"/>
      <c r="HM491" s="613"/>
      <c r="HN491" s="613"/>
    </row>
    <row r="492" s="520" customFormat="1" spans="1:222">
      <c r="A492" s="382" t="s">
        <v>370</v>
      </c>
      <c r="B492" s="321"/>
      <c r="C492" s="625">
        <f t="shared" si="36"/>
        <v>0</v>
      </c>
      <c r="D492" s="257">
        <v>0</v>
      </c>
      <c r="E492" s="636"/>
      <c r="F492" s="257"/>
      <c r="G492" s="637"/>
      <c r="H492" s="612"/>
      <c r="I492" s="606"/>
      <c r="J492" s="613"/>
      <c r="K492" s="613"/>
      <c r="GI492" s="613"/>
      <c r="GJ492" s="613"/>
      <c r="GK492" s="613"/>
      <c r="GL492" s="613"/>
      <c r="GM492" s="613"/>
      <c r="GN492" s="613"/>
      <c r="GO492" s="613"/>
      <c r="GP492" s="613"/>
      <c r="GQ492" s="613"/>
      <c r="GR492" s="613"/>
      <c r="GS492" s="613"/>
      <c r="GT492" s="613"/>
      <c r="GU492" s="613"/>
      <c r="GV492" s="613"/>
      <c r="GW492" s="613"/>
      <c r="GX492" s="613"/>
      <c r="GY492" s="613"/>
      <c r="GZ492" s="613"/>
      <c r="HA492" s="613"/>
      <c r="HB492" s="613"/>
      <c r="HC492" s="613"/>
      <c r="HD492" s="613"/>
      <c r="HE492" s="613"/>
      <c r="HF492" s="613"/>
      <c r="HG492" s="613"/>
      <c r="HH492" s="613"/>
      <c r="HI492" s="613"/>
      <c r="HJ492" s="613"/>
      <c r="HK492" s="613"/>
      <c r="HL492" s="613"/>
      <c r="HM492" s="613"/>
      <c r="HN492" s="613"/>
    </row>
    <row r="493" s="606" customFormat="1" spans="1:8">
      <c r="A493" s="382" t="s">
        <v>371</v>
      </c>
      <c r="B493" s="321"/>
      <c r="C493" s="625">
        <f t="shared" si="36"/>
        <v>0</v>
      </c>
      <c r="D493" s="257">
        <v>0</v>
      </c>
      <c r="E493" s="636"/>
      <c r="F493" s="257"/>
      <c r="G493" s="637"/>
      <c r="H493" s="638"/>
    </row>
    <row r="494" s="520" customFormat="1" spans="1:222">
      <c r="A494" s="382" t="s">
        <v>372</v>
      </c>
      <c r="B494" s="321"/>
      <c r="C494" s="625">
        <f t="shared" si="36"/>
        <v>0</v>
      </c>
      <c r="D494" s="257">
        <v>0</v>
      </c>
      <c r="E494" s="636"/>
      <c r="F494" s="257">
        <v>17</v>
      </c>
      <c r="G494" s="637"/>
      <c r="H494" s="612"/>
      <c r="I494" s="606"/>
      <c r="J494" s="613"/>
      <c r="K494" s="613"/>
      <c r="GI494" s="613"/>
      <c r="GJ494" s="613"/>
      <c r="GK494" s="613"/>
      <c r="GL494" s="613"/>
      <c r="GM494" s="613"/>
      <c r="GN494" s="613"/>
      <c r="GO494" s="613"/>
      <c r="GP494" s="613"/>
      <c r="GQ494" s="613"/>
      <c r="GR494" s="613"/>
      <c r="GS494" s="613"/>
      <c r="GT494" s="613"/>
      <c r="GU494" s="613"/>
      <c r="GV494" s="613"/>
      <c r="GW494" s="613"/>
      <c r="GX494" s="613"/>
      <c r="GY494" s="613"/>
      <c r="GZ494" s="613"/>
      <c r="HA494" s="613"/>
      <c r="HB494" s="613"/>
      <c r="HC494" s="613"/>
      <c r="HD494" s="613"/>
      <c r="HE494" s="613"/>
      <c r="HF494" s="613"/>
      <c r="HG494" s="613"/>
      <c r="HH494" s="613"/>
      <c r="HI494" s="613"/>
      <c r="HJ494" s="613"/>
      <c r="HK494" s="613"/>
      <c r="HL494" s="613"/>
      <c r="HM494" s="613"/>
      <c r="HN494" s="613"/>
    </row>
    <row r="495" s="606" customFormat="1" ht="18" customHeight="1" spans="1:8">
      <c r="A495" s="383" t="s">
        <v>373</v>
      </c>
      <c r="B495" s="321"/>
      <c r="C495" s="624">
        <f t="shared" si="36"/>
        <v>0</v>
      </c>
      <c r="D495" s="355">
        <v>0</v>
      </c>
      <c r="E495" s="622"/>
      <c r="F495" s="355">
        <f>SUM(F496:F498)</f>
        <v>0</v>
      </c>
      <c r="G495" s="637"/>
      <c r="H495" s="624"/>
    </row>
    <row r="496" s="607" customFormat="1" spans="1:222">
      <c r="A496" s="382" t="s">
        <v>374</v>
      </c>
      <c r="B496" s="321"/>
      <c r="C496" s="625">
        <f t="shared" si="36"/>
        <v>0</v>
      </c>
      <c r="D496" s="257">
        <v>0</v>
      </c>
      <c r="E496" s="636"/>
      <c r="F496" s="257"/>
      <c r="G496" s="637"/>
      <c r="H496" s="612"/>
      <c r="I496" s="606"/>
      <c r="J496" s="613"/>
      <c r="K496" s="613"/>
      <c r="GI496" s="613"/>
      <c r="GJ496" s="613"/>
      <c r="GK496" s="613"/>
      <c r="GL496" s="613"/>
      <c r="GM496" s="613"/>
      <c r="GN496" s="613"/>
      <c r="GO496" s="613"/>
      <c r="GP496" s="613"/>
      <c r="GQ496" s="613"/>
      <c r="GR496" s="613"/>
      <c r="GS496" s="613"/>
      <c r="GT496" s="613"/>
      <c r="GU496" s="613"/>
      <c r="GV496" s="613"/>
      <c r="GW496" s="613"/>
      <c r="GX496" s="613"/>
      <c r="GY496" s="613"/>
      <c r="GZ496" s="613"/>
      <c r="HA496" s="613"/>
      <c r="HB496" s="613"/>
      <c r="HC496" s="613"/>
      <c r="HD496" s="613"/>
      <c r="HE496" s="613"/>
      <c r="HF496" s="613"/>
      <c r="HG496" s="613"/>
      <c r="HH496" s="613"/>
      <c r="HI496" s="613"/>
      <c r="HJ496" s="613"/>
      <c r="HK496" s="613"/>
      <c r="HL496" s="613"/>
      <c r="HM496" s="613"/>
      <c r="HN496" s="613"/>
    </row>
    <row r="497" spans="1:9">
      <c r="A497" s="382" t="s">
        <v>375</v>
      </c>
      <c r="B497" s="321"/>
      <c r="C497" s="625">
        <f t="shared" si="36"/>
        <v>0</v>
      </c>
      <c r="D497" s="257">
        <v>0</v>
      </c>
      <c r="E497" s="636"/>
      <c r="F497" s="257"/>
      <c r="G497" s="637"/>
      <c r="I497" s="606"/>
    </row>
    <row r="498" spans="1:9">
      <c r="A498" s="382" t="s">
        <v>376</v>
      </c>
      <c r="B498" s="321"/>
      <c r="C498" s="625">
        <f t="shared" si="36"/>
        <v>0</v>
      </c>
      <c r="D498" s="257">
        <v>0</v>
      </c>
      <c r="E498" s="636"/>
      <c r="F498" s="257"/>
      <c r="G498" s="637"/>
      <c r="I498" s="606"/>
    </row>
    <row r="499" s="606" customFormat="1" ht="18" customHeight="1" spans="1:8">
      <c r="A499" s="383" t="s">
        <v>377</v>
      </c>
      <c r="B499" s="321"/>
      <c r="C499" s="624">
        <f>SUM(C500:C502)</f>
        <v>16</v>
      </c>
      <c r="D499" s="355">
        <v>0</v>
      </c>
      <c r="E499" s="622"/>
      <c r="F499" s="355">
        <f>F500+F501+F502</f>
        <v>0</v>
      </c>
      <c r="G499" s="637"/>
      <c r="H499" s="624">
        <f>H500+H501+H502</f>
        <v>16</v>
      </c>
    </row>
    <row r="500" s="607" customFormat="1" spans="1:222">
      <c r="A500" s="382" t="s">
        <v>378</v>
      </c>
      <c r="B500" s="321"/>
      <c r="C500" s="625">
        <f t="shared" si="36"/>
        <v>0</v>
      </c>
      <c r="D500" s="257">
        <v>0</v>
      </c>
      <c r="E500" s="636"/>
      <c r="F500" s="257"/>
      <c r="G500" s="637"/>
      <c r="H500" s="612"/>
      <c r="I500" s="606"/>
      <c r="J500" s="613"/>
      <c r="K500" s="613"/>
      <c r="GI500" s="613"/>
      <c r="GJ500" s="613"/>
      <c r="GK500" s="613"/>
      <c r="GL500" s="613"/>
      <c r="GM500" s="613"/>
      <c r="GN500" s="613"/>
      <c r="GO500" s="613"/>
      <c r="GP500" s="613"/>
      <c r="GQ500" s="613"/>
      <c r="GR500" s="613"/>
      <c r="GS500" s="613"/>
      <c r="GT500" s="613"/>
      <c r="GU500" s="613"/>
      <c r="GV500" s="613"/>
      <c r="GW500" s="613"/>
      <c r="GX500" s="613"/>
      <c r="GY500" s="613"/>
      <c r="GZ500" s="613"/>
      <c r="HA500" s="613"/>
      <c r="HB500" s="613"/>
      <c r="HC500" s="613"/>
      <c r="HD500" s="613"/>
      <c r="HE500" s="613"/>
      <c r="HF500" s="613"/>
      <c r="HG500" s="613"/>
      <c r="HH500" s="613"/>
      <c r="HI500" s="613"/>
      <c r="HJ500" s="613"/>
      <c r="HK500" s="613"/>
      <c r="HL500" s="613"/>
      <c r="HM500" s="613"/>
      <c r="HN500" s="613"/>
    </row>
    <row r="501" s="520" customFormat="1" ht="18" customHeight="1" spans="1:222">
      <c r="A501" s="382" t="s">
        <v>379</v>
      </c>
      <c r="B501" s="321"/>
      <c r="C501" s="625">
        <v>16</v>
      </c>
      <c r="D501" s="257">
        <v>0</v>
      </c>
      <c r="E501" s="636"/>
      <c r="F501" s="257"/>
      <c r="G501" s="637"/>
      <c r="H501" s="612">
        <v>16</v>
      </c>
      <c r="I501" s="606"/>
      <c r="J501" s="613"/>
      <c r="K501" s="613"/>
      <c r="GI501" s="613"/>
      <c r="GJ501" s="613"/>
      <c r="GK501" s="613"/>
      <c r="GL501" s="613"/>
      <c r="GM501" s="613"/>
      <c r="GN501" s="613"/>
      <c r="GO501" s="613"/>
      <c r="GP501" s="613"/>
      <c r="GQ501" s="613"/>
      <c r="GR501" s="613"/>
      <c r="GS501" s="613"/>
      <c r="GT501" s="613"/>
      <c r="GU501" s="613"/>
      <c r="GV501" s="613"/>
      <c r="GW501" s="613"/>
      <c r="GX501" s="613"/>
      <c r="GY501" s="613"/>
      <c r="GZ501" s="613"/>
      <c r="HA501" s="613"/>
      <c r="HB501" s="613"/>
      <c r="HC501" s="613"/>
      <c r="HD501" s="613"/>
      <c r="HE501" s="613"/>
      <c r="HF501" s="613"/>
      <c r="HG501" s="613"/>
      <c r="HH501" s="613"/>
      <c r="HI501" s="613"/>
      <c r="HJ501" s="613"/>
      <c r="HK501" s="613"/>
      <c r="HL501" s="613"/>
      <c r="HM501" s="613"/>
      <c r="HN501" s="613"/>
    </row>
    <row r="502" s="606" customFormat="1" ht="18" customHeight="1" spans="1:8">
      <c r="A502" s="382" t="s">
        <v>380</v>
      </c>
      <c r="B502" s="321"/>
      <c r="C502" s="625">
        <f t="shared" si="36"/>
        <v>0</v>
      </c>
      <c r="D502" s="257">
        <v>0</v>
      </c>
      <c r="E502" s="636"/>
      <c r="F502" s="257"/>
      <c r="G502" s="637"/>
      <c r="H502" s="638"/>
    </row>
    <row r="503" s="606" customFormat="1" ht="18" customHeight="1" spans="1:8">
      <c r="A503" s="383" t="s">
        <v>381</v>
      </c>
      <c r="B503" s="321"/>
      <c r="C503" s="624">
        <f>SUM(C504:C507)</f>
        <v>72</v>
      </c>
      <c r="D503" s="355">
        <v>42</v>
      </c>
      <c r="E503" s="622"/>
      <c r="F503" s="355">
        <f>SUM(F504:F507)</f>
        <v>0</v>
      </c>
      <c r="G503" s="637"/>
      <c r="H503" s="624">
        <f>SUM(H504:H507)</f>
        <v>30</v>
      </c>
    </row>
    <row r="504" s="520" customFormat="1" ht="18" customHeight="1" spans="1:222">
      <c r="A504" s="382" t="s">
        <v>382</v>
      </c>
      <c r="B504" s="321"/>
      <c r="C504" s="625">
        <f t="shared" si="36"/>
        <v>0</v>
      </c>
      <c r="D504" s="257">
        <v>0</v>
      </c>
      <c r="E504" s="636"/>
      <c r="F504" s="257"/>
      <c r="G504" s="637"/>
      <c r="H504" s="612"/>
      <c r="I504" s="606"/>
      <c r="J504" s="613"/>
      <c r="K504" s="613"/>
      <c r="GI504" s="613"/>
      <c r="GJ504" s="613"/>
      <c r="GK504" s="613"/>
      <c r="GL504" s="613"/>
      <c r="GM504" s="613"/>
      <c r="GN504" s="613"/>
      <c r="GO504" s="613"/>
      <c r="GP504" s="613"/>
      <c r="GQ504" s="613"/>
      <c r="GR504" s="613"/>
      <c r="GS504" s="613"/>
      <c r="GT504" s="613"/>
      <c r="GU504" s="613"/>
      <c r="GV504" s="613"/>
      <c r="GW504" s="613"/>
      <c r="GX504" s="613"/>
      <c r="GY504" s="613"/>
      <c r="GZ504" s="613"/>
      <c r="HA504" s="613"/>
      <c r="HB504" s="613"/>
      <c r="HC504" s="613"/>
      <c r="HD504" s="613"/>
      <c r="HE504" s="613"/>
      <c r="HF504" s="613"/>
      <c r="HG504" s="613"/>
      <c r="HH504" s="613"/>
      <c r="HI504" s="613"/>
      <c r="HJ504" s="613"/>
      <c r="HK504" s="613"/>
      <c r="HL504" s="613"/>
      <c r="HM504" s="613"/>
      <c r="HN504" s="613"/>
    </row>
    <row r="505" s="520" customFormat="1" ht="18" customHeight="1" spans="1:222">
      <c r="A505" s="382" t="s">
        <v>383</v>
      </c>
      <c r="B505" s="321"/>
      <c r="C505" s="625">
        <f t="shared" si="36"/>
        <v>0</v>
      </c>
      <c r="D505" s="257">
        <v>0</v>
      </c>
      <c r="E505" s="636"/>
      <c r="F505" s="257"/>
      <c r="G505" s="637"/>
      <c r="H505" s="612"/>
      <c r="I505" s="606"/>
      <c r="J505" s="613"/>
      <c r="K505" s="613"/>
      <c r="GI505" s="613"/>
      <c r="GJ505" s="613"/>
      <c r="GK505" s="613"/>
      <c r="GL505" s="613"/>
      <c r="GM505" s="613"/>
      <c r="GN505" s="613"/>
      <c r="GO505" s="613"/>
      <c r="GP505" s="613"/>
      <c r="GQ505" s="613"/>
      <c r="GR505" s="613"/>
      <c r="GS505" s="613"/>
      <c r="GT505" s="613"/>
      <c r="GU505" s="613"/>
      <c r="GV505" s="613"/>
      <c r="GW505" s="613"/>
      <c r="GX505" s="613"/>
      <c r="GY505" s="613"/>
      <c r="GZ505" s="613"/>
      <c r="HA505" s="613"/>
      <c r="HB505" s="613"/>
      <c r="HC505" s="613"/>
      <c r="HD505" s="613"/>
      <c r="HE505" s="613"/>
      <c r="HF505" s="613"/>
      <c r="HG505" s="613"/>
      <c r="HH505" s="613"/>
      <c r="HI505" s="613"/>
      <c r="HJ505" s="613"/>
      <c r="HK505" s="613"/>
      <c r="HL505" s="613"/>
      <c r="HM505" s="613"/>
      <c r="HN505" s="613"/>
    </row>
    <row r="506" s="520" customFormat="1" ht="18" customHeight="1" spans="1:222">
      <c r="A506" s="382" t="s">
        <v>384</v>
      </c>
      <c r="B506" s="321"/>
      <c r="C506" s="625">
        <f t="shared" si="36"/>
        <v>0</v>
      </c>
      <c r="D506" s="257">
        <v>0</v>
      </c>
      <c r="E506" s="636"/>
      <c r="F506" s="257"/>
      <c r="G506" s="637"/>
      <c r="H506" s="612"/>
      <c r="I506" s="606"/>
      <c r="J506" s="613"/>
      <c r="K506" s="613"/>
      <c r="GI506" s="613"/>
      <c r="GJ506" s="613"/>
      <c r="GK506" s="613"/>
      <c r="GL506" s="613"/>
      <c r="GM506" s="613"/>
      <c r="GN506" s="613"/>
      <c r="GO506" s="613"/>
      <c r="GP506" s="613"/>
      <c r="GQ506" s="613"/>
      <c r="GR506" s="613"/>
      <c r="GS506" s="613"/>
      <c r="GT506" s="613"/>
      <c r="GU506" s="613"/>
      <c r="GV506" s="613"/>
      <c r="GW506" s="613"/>
      <c r="GX506" s="613"/>
      <c r="GY506" s="613"/>
      <c r="GZ506" s="613"/>
      <c r="HA506" s="613"/>
      <c r="HB506" s="613"/>
      <c r="HC506" s="613"/>
      <c r="HD506" s="613"/>
      <c r="HE506" s="613"/>
      <c r="HF506" s="613"/>
      <c r="HG506" s="613"/>
      <c r="HH506" s="613"/>
      <c r="HI506" s="613"/>
      <c r="HJ506" s="613"/>
      <c r="HK506" s="613"/>
      <c r="HL506" s="613"/>
      <c r="HM506" s="613"/>
      <c r="HN506" s="613"/>
    </row>
    <row r="507" s="520" customFormat="1" ht="18" customHeight="1" spans="1:222">
      <c r="A507" s="382" t="s">
        <v>385</v>
      </c>
      <c r="B507" s="321"/>
      <c r="C507" s="625">
        <v>72</v>
      </c>
      <c r="D507" s="257">
        <v>42</v>
      </c>
      <c r="E507" s="636"/>
      <c r="F507" s="257"/>
      <c r="G507" s="637"/>
      <c r="H507" s="612">
        <v>30</v>
      </c>
      <c r="I507" s="606"/>
      <c r="J507" s="613"/>
      <c r="K507" s="613"/>
      <c r="GI507" s="613"/>
      <c r="GJ507" s="613"/>
      <c r="GK507" s="613"/>
      <c r="GL507" s="613"/>
      <c r="GM507" s="613"/>
      <c r="GN507" s="613"/>
      <c r="GO507" s="613"/>
      <c r="GP507" s="613"/>
      <c r="GQ507" s="613"/>
      <c r="GR507" s="613"/>
      <c r="GS507" s="613"/>
      <c r="GT507" s="613"/>
      <c r="GU507" s="613"/>
      <c r="GV507" s="613"/>
      <c r="GW507" s="613"/>
      <c r="GX507" s="613"/>
      <c r="GY507" s="613"/>
      <c r="GZ507" s="613"/>
      <c r="HA507" s="613"/>
      <c r="HB507" s="613"/>
      <c r="HC507" s="613"/>
      <c r="HD507" s="613"/>
      <c r="HE507" s="613"/>
      <c r="HF507" s="613"/>
      <c r="HG507" s="613"/>
      <c r="HH507" s="613"/>
      <c r="HI507" s="613"/>
      <c r="HJ507" s="613"/>
      <c r="HK507" s="613"/>
      <c r="HL507" s="613"/>
      <c r="HM507" s="613"/>
      <c r="HN507" s="613"/>
    </row>
    <row r="508" s="606" customFormat="1" ht="18" customHeight="1" spans="1:8">
      <c r="A508" s="383" t="s">
        <v>386</v>
      </c>
      <c r="B508" s="321">
        <v>434</v>
      </c>
      <c r="C508" s="624">
        <f>C509+C525+C533+C544+C553+C561</f>
        <v>2235</v>
      </c>
      <c r="D508" s="355">
        <v>912</v>
      </c>
      <c r="E508" s="622">
        <f t="shared" ref="E508:E510" si="37">D508/C508</f>
        <v>0.408053691275168</v>
      </c>
      <c r="F508" s="355">
        <f>SUM(F509,F525,F533,F544,F553,F561)</f>
        <v>628</v>
      </c>
      <c r="G508" s="635">
        <f>D508/F508-1</f>
        <v>0.452229299363057</v>
      </c>
      <c r="H508" s="624">
        <f>SUM(H509,H525,H533,H544,H553,H561)</f>
        <v>1323</v>
      </c>
    </row>
    <row r="509" s="606" customFormat="1" ht="18" customHeight="1" spans="1:8">
      <c r="A509" s="383" t="s">
        <v>387</v>
      </c>
      <c r="B509" s="321">
        <v>428</v>
      </c>
      <c r="C509" s="624">
        <f>SUM(C510:C524)</f>
        <v>480</v>
      </c>
      <c r="D509" s="355">
        <v>477</v>
      </c>
      <c r="E509" s="622">
        <f t="shared" si="37"/>
        <v>0.99375</v>
      </c>
      <c r="F509" s="355">
        <f>SUM(F510:F524)</f>
        <v>425</v>
      </c>
      <c r="G509" s="635">
        <f>D509/F509-1</f>
        <v>0.122352941176471</v>
      </c>
      <c r="H509" s="624">
        <f>SUM(H510:H524)</f>
        <v>3</v>
      </c>
    </row>
    <row r="510" s="520" customFormat="1" ht="18" customHeight="1" spans="1:222">
      <c r="A510" s="382" t="s">
        <v>47</v>
      </c>
      <c r="B510" s="320">
        <v>160</v>
      </c>
      <c r="C510" s="625">
        <v>157</v>
      </c>
      <c r="D510" s="257">
        <v>157</v>
      </c>
      <c r="E510" s="636">
        <f t="shared" si="37"/>
        <v>1</v>
      </c>
      <c r="F510" s="257">
        <v>144</v>
      </c>
      <c r="G510" s="637">
        <f>D510/F510-1</f>
        <v>0.0902777777777777</v>
      </c>
      <c r="H510" s="612"/>
      <c r="I510" s="606"/>
      <c r="J510" s="613"/>
      <c r="K510" s="613"/>
      <c r="GI510" s="613"/>
      <c r="GJ510" s="613"/>
      <c r="GK510" s="613"/>
      <c r="GL510" s="613"/>
      <c r="GM510" s="613"/>
      <c r="GN510" s="613"/>
      <c r="GO510" s="613"/>
      <c r="GP510" s="613"/>
      <c r="GQ510" s="613"/>
      <c r="GR510" s="613"/>
      <c r="GS510" s="613"/>
      <c r="GT510" s="613"/>
      <c r="GU510" s="613"/>
      <c r="GV510" s="613"/>
      <c r="GW510" s="613"/>
      <c r="GX510" s="613"/>
      <c r="GY510" s="613"/>
      <c r="GZ510" s="613"/>
      <c r="HA510" s="613"/>
      <c r="HB510" s="613"/>
      <c r="HC510" s="613"/>
      <c r="HD510" s="613"/>
      <c r="HE510" s="613"/>
      <c r="HF510" s="613"/>
      <c r="HG510" s="613"/>
      <c r="HH510" s="613"/>
      <c r="HI510" s="613"/>
      <c r="HJ510" s="613"/>
      <c r="HK510" s="613"/>
      <c r="HL510" s="613"/>
      <c r="HM510" s="613"/>
      <c r="HN510" s="613"/>
    </row>
    <row r="511" s="520" customFormat="1" ht="18" customHeight="1" spans="1:222">
      <c r="A511" s="382" t="s">
        <v>48</v>
      </c>
      <c r="B511" s="320"/>
      <c r="C511" s="625">
        <v>0</v>
      </c>
      <c r="D511" s="257">
        <v>0</v>
      </c>
      <c r="E511" s="636"/>
      <c r="F511" s="257"/>
      <c r="G511" s="637"/>
      <c r="H511" s="612"/>
      <c r="I511" s="606"/>
      <c r="J511" s="613"/>
      <c r="K511" s="613"/>
      <c r="GI511" s="613"/>
      <c r="GJ511" s="613"/>
      <c r="GK511" s="613"/>
      <c r="GL511" s="613"/>
      <c r="GM511" s="613"/>
      <c r="GN511" s="613"/>
      <c r="GO511" s="613"/>
      <c r="GP511" s="613"/>
      <c r="GQ511" s="613"/>
      <c r="GR511" s="613"/>
      <c r="GS511" s="613"/>
      <c r="GT511" s="613"/>
      <c r="GU511" s="613"/>
      <c r="GV511" s="613"/>
      <c r="GW511" s="613"/>
      <c r="GX511" s="613"/>
      <c r="GY511" s="613"/>
      <c r="GZ511" s="613"/>
      <c r="HA511" s="613"/>
      <c r="HB511" s="613"/>
      <c r="HC511" s="613"/>
      <c r="HD511" s="613"/>
      <c r="HE511" s="613"/>
      <c r="HF511" s="613"/>
      <c r="HG511" s="613"/>
      <c r="HH511" s="613"/>
      <c r="HI511" s="613"/>
      <c r="HJ511" s="613"/>
      <c r="HK511" s="613"/>
      <c r="HL511" s="613"/>
      <c r="HM511" s="613"/>
      <c r="HN511" s="613"/>
    </row>
    <row r="512" s="520" customFormat="1" ht="18" customHeight="1" spans="1:222">
      <c r="A512" s="382" t="s">
        <v>49</v>
      </c>
      <c r="B512" s="320"/>
      <c r="C512" s="625">
        <v>0</v>
      </c>
      <c r="D512" s="257">
        <v>0</v>
      </c>
      <c r="E512" s="636"/>
      <c r="F512" s="257"/>
      <c r="G512" s="637"/>
      <c r="H512" s="612"/>
      <c r="I512" s="606"/>
      <c r="J512" s="613"/>
      <c r="K512" s="613"/>
      <c r="GI512" s="613"/>
      <c r="GJ512" s="613"/>
      <c r="GK512" s="613"/>
      <c r="GL512" s="613"/>
      <c r="GM512" s="613"/>
      <c r="GN512" s="613"/>
      <c r="GO512" s="613"/>
      <c r="GP512" s="613"/>
      <c r="GQ512" s="613"/>
      <c r="GR512" s="613"/>
      <c r="GS512" s="613"/>
      <c r="GT512" s="613"/>
      <c r="GU512" s="613"/>
      <c r="GV512" s="613"/>
      <c r="GW512" s="613"/>
      <c r="GX512" s="613"/>
      <c r="GY512" s="613"/>
      <c r="GZ512" s="613"/>
      <c r="HA512" s="613"/>
      <c r="HB512" s="613"/>
      <c r="HC512" s="613"/>
      <c r="HD512" s="613"/>
      <c r="HE512" s="613"/>
      <c r="HF512" s="613"/>
      <c r="HG512" s="613"/>
      <c r="HH512" s="613"/>
      <c r="HI512" s="613"/>
      <c r="HJ512" s="613"/>
      <c r="HK512" s="613"/>
      <c r="HL512" s="613"/>
      <c r="HM512" s="613"/>
      <c r="HN512" s="613"/>
    </row>
    <row r="513" s="520" customFormat="1" spans="1:222">
      <c r="A513" s="382" t="s">
        <v>388</v>
      </c>
      <c r="B513" s="320">
        <v>68</v>
      </c>
      <c r="C513" s="625">
        <v>79</v>
      </c>
      <c r="D513" s="257">
        <v>79</v>
      </c>
      <c r="E513" s="636">
        <f>D513/C513</f>
        <v>1</v>
      </c>
      <c r="F513" s="257">
        <v>59</v>
      </c>
      <c r="G513" s="637">
        <f>D513/F513-1</f>
        <v>0.338983050847458</v>
      </c>
      <c r="H513" s="612"/>
      <c r="I513" s="606"/>
      <c r="J513" s="613"/>
      <c r="K513" s="613"/>
      <c r="GI513" s="613"/>
      <c r="GJ513" s="613"/>
      <c r="GK513" s="613"/>
      <c r="GL513" s="613"/>
      <c r="GM513" s="613"/>
      <c r="GN513" s="613"/>
      <c r="GO513" s="613"/>
      <c r="GP513" s="613"/>
      <c r="GQ513" s="613"/>
      <c r="GR513" s="613"/>
      <c r="GS513" s="613"/>
      <c r="GT513" s="613"/>
      <c r="GU513" s="613"/>
      <c r="GV513" s="613"/>
      <c r="GW513" s="613"/>
      <c r="GX513" s="613"/>
      <c r="GY513" s="613"/>
      <c r="GZ513" s="613"/>
      <c r="HA513" s="613"/>
      <c r="HB513" s="613"/>
      <c r="HC513" s="613"/>
      <c r="HD513" s="613"/>
      <c r="HE513" s="613"/>
      <c r="HF513" s="613"/>
      <c r="HG513" s="613"/>
      <c r="HH513" s="613"/>
      <c r="HI513" s="613"/>
      <c r="HJ513" s="613"/>
      <c r="HK513" s="613"/>
      <c r="HL513" s="613"/>
      <c r="HM513" s="613"/>
      <c r="HN513" s="613"/>
    </row>
    <row r="514" s="606" customFormat="1" ht="18" customHeight="1" spans="1:8">
      <c r="A514" s="382" t="s">
        <v>389</v>
      </c>
      <c r="B514" s="320"/>
      <c r="C514" s="625">
        <v>0</v>
      </c>
      <c r="D514" s="257">
        <v>0</v>
      </c>
      <c r="E514" s="636"/>
      <c r="F514" s="257"/>
      <c r="G514" s="637"/>
      <c r="H514" s="638"/>
    </row>
    <row r="515" s="520" customFormat="1" ht="18" customHeight="1" spans="1:222">
      <c r="A515" s="382" t="s">
        <v>390</v>
      </c>
      <c r="B515" s="320"/>
      <c r="C515" s="625">
        <v>0</v>
      </c>
      <c r="D515" s="257">
        <v>0</v>
      </c>
      <c r="E515" s="636"/>
      <c r="F515" s="257"/>
      <c r="G515" s="637"/>
      <c r="H515" s="612"/>
      <c r="I515" s="606"/>
      <c r="J515" s="613"/>
      <c r="K515" s="613"/>
      <c r="GI515" s="613"/>
      <c r="GJ515" s="613"/>
      <c r="GK515" s="613"/>
      <c r="GL515" s="613"/>
      <c r="GM515" s="613"/>
      <c r="GN515" s="613"/>
      <c r="GO515" s="613"/>
      <c r="GP515" s="613"/>
      <c r="GQ515" s="613"/>
      <c r="GR515" s="613"/>
      <c r="GS515" s="613"/>
      <c r="GT515" s="613"/>
      <c r="GU515" s="613"/>
      <c r="GV515" s="613"/>
      <c r="GW515" s="613"/>
      <c r="GX515" s="613"/>
      <c r="GY515" s="613"/>
      <c r="GZ515" s="613"/>
      <c r="HA515" s="613"/>
      <c r="HB515" s="613"/>
      <c r="HC515" s="613"/>
      <c r="HD515" s="613"/>
      <c r="HE515" s="613"/>
      <c r="HF515" s="613"/>
      <c r="HG515" s="613"/>
      <c r="HH515" s="613"/>
      <c r="HI515" s="613"/>
      <c r="HJ515" s="613"/>
      <c r="HK515" s="613"/>
      <c r="HL515" s="613"/>
      <c r="HM515" s="613"/>
      <c r="HN515" s="613"/>
    </row>
    <row r="516" s="520" customFormat="1" ht="18" customHeight="1" spans="1:222">
      <c r="A516" s="382" t="s">
        <v>391</v>
      </c>
      <c r="B516" s="320"/>
      <c r="C516" s="625">
        <v>0</v>
      </c>
      <c r="D516" s="257">
        <v>0</v>
      </c>
      <c r="E516" s="636"/>
      <c r="F516" s="257"/>
      <c r="G516" s="637"/>
      <c r="H516" s="612"/>
      <c r="I516" s="606"/>
      <c r="J516" s="613"/>
      <c r="K516" s="613"/>
      <c r="GI516" s="613"/>
      <c r="GJ516" s="613"/>
      <c r="GK516" s="613"/>
      <c r="GL516" s="613"/>
      <c r="GM516" s="613"/>
      <c r="GN516" s="613"/>
      <c r="GO516" s="613"/>
      <c r="GP516" s="613"/>
      <c r="GQ516" s="613"/>
      <c r="GR516" s="613"/>
      <c r="GS516" s="613"/>
      <c r="GT516" s="613"/>
      <c r="GU516" s="613"/>
      <c r="GV516" s="613"/>
      <c r="GW516" s="613"/>
      <c r="GX516" s="613"/>
      <c r="GY516" s="613"/>
      <c r="GZ516" s="613"/>
      <c r="HA516" s="613"/>
      <c r="HB516" s="613"/>
      <c r="HC516" s="613"/>
      <c r="HD516" s="613"/>
      <c r="HE516" s="613"/>
      <c r="HF516" s="613"/>
      <c r="HG516" s="613"/>
      <c r="HH516" s="613"/>
      <c r="HI516" s="613"/>
      <c r="HJ516" s="613"/>
      <c r="HK516" s="613"/>
      <c r="HL516" s="613"/>
      <c r="HM516" s="613"/>
      <c r="HN516" s="613"/>
    </row>
    <row r="517" s="520" customFormat="1" spans="1:222">
      <c r="A517" s="382" t="s">
        <v>392</v>
      </c>
      <c r="B517" s="320"/>
      <c r="C517" s="625">
        <v>0</v>
      </c>
      <c r="D517" s="257">
        <v>0</v>
      </c>
      <c r="E517" s="636"/>
      <c r="F517" s="257"/>
      <c r="G517" s="637"/>
      <c r="H517" s="612"/>
      <c r="I517" s="606"/>
      <c r="J517" s="613"/>
      <c r="K517" s="613"/>
      <c r="GI517" s="613"/>
      <c r="GJ517" s="613"/>
      <c r="GK517" s="613"/>
      <c r="GL517" s="613"/>
      <c r="GM517" s="613"/>
      <c r="GN517" s="613"/>
      <c r="GO517" s="613"/>
      <c r="GP517" s="613"/>
      <c r="GQ517" s="613"/>
      <c r="GR517" s="613"/>
      <c r="GS517" s="613"/>
      <c r="GT517" s="613"/>
      <c r="GU517" s="613"/>
      <c r="GV517" s="613"/>
      <c r="GW517" s="613"/>
      <c r="GX517" s="613"/>
      <c r="GY517" s="613"/>
      <c r="GZ517" s="613"/>
      <c r="HA517" s="613"/>
      <c r="HB517" s="613"/>
      <c r="HC517" s="613"/>
      <c r="HD517" s="613"/>
      <c r="HE517" s="613"/>
      <c r="HF517" s="613"/>
      <c r="HG517" s="613"/>
      <c r="HH517" s="613"/>
      <c r="HI517" s="613"/>
      <c r="HJ517" s="613"/>
      <c r="HK517" s="613"/>
      <c r="HL517" s="613"/>
      <c r="HM517" s="613"/>
      <c r="HN517" s="613"/>
    </row>
    <row r="518" s="520" customFormat="1" spans="1:222">
      <c r="A518" s="382" t="s">
        <v>393</v>
      </c>
      <c r="B518" s="320">
        <v>93</v>
      </c>
      <c r="C518" s="625">
        <v>106</v>
      </c>
      <c r="D518" s="257">
        <v>106</v>
      </c>
      <c r="E518" s="636">
        <f>D518/C518</f>
        <v>1</v>
      </c>
      <c r="F518" s="257">
        <v>95</v>
      </c>
      <c r="G518" s="637">
        <f>D518/F518-1</f>
        <v>0.11578947368421</v>
      </c>
      <c r="H518" s="612"/>
      <c r="I518" s="606"/>
      <c r="J518" s="613"/>
      <c r="K518" s="613"/>
      <c r="GI518" s="613"/>
      <c r="GJ518" s="613"/>
      <c r="GK518" s="613"/>
      <c r="GL518" s="613"/>
      <c r="GM518" s="613"/>
      <c r="GN518" s="613"/>
      <c r="GO518" s="613"/>
      <c r="GP518" s="613"/>
      <c r="GQ518" s="613"/>
      <c r="GR518" s="613"/>
      <c r="GS518" s="613"/>
      <c r="GT518" s="613"/>
      <c r="GU518" s="613"/>
      <c r="GV518" s="613"/>
      <c r="GW518" s="613"/>
      <c r="GX518" s="613"/>
      <c r="GY518" s="613"/>
      <c r="GZ518" s="613"/>
      <c r="HA518" s="613"/>
      <c r="HB518" s="613"/>
      <c r="HC518" s="613"/>
      <c r="HD518" s="613"/>
      <c r="HE518" s="613"/>
      <c r="HF518" s="613"/>
      <c r="HG518" s="613"/>
      <c r="HH518" s="613"/>
      <c r="HI518" s="613"/>
      <c r="HJ518" s="613"/>
      <c r="HK518" s="613"/>
      <c r="HL518" s="613"/>
      <c r="HM518" s="613"/>
      <c r="HN518" s="613"/>
    </row>
    <row r="519" s="606" customFormat="1" spans="1:8">
      <c r="A519" s="382" t="s">
        <v>394</v>
      </c>
      <c r="B519" s="320"/>
      <c r="C519" s="625">
        <v>0</v>
      </c>
      <c r="D519" s="257">
        <v>0</v>
      </c>
      <c r="E519" s="636"/>
      <c r="F519" s="257"/>
      <c r="G519" s="637"/>
      <c r="H519" s="638"/>
    </row>
    <row r="520" s="520" customFormat="1" spans="1:222">
      <c r="A520" s="382" t="s">
        <v>395</v>
      </c>
      <c r="B520" s="320"/>
      <c r="C520" s="625">
        <v>0</v>
      </c>
      <c r="D520" s="257">
        <v>0</v>
      </c>
      <c r="E520" s="636"/>
      <c r="F520" s="257"/>
      <c r="G520" s="637"/>
      <c r="H520" s="612"/>
      <c r="I520" s="606"/>
      <c r="J520" s="613"/>
      <c r="K520" s="613"/>
      <c r="GI520" s="613"/>
      <c r="GJ520" s="613"/>
      <c r="GK520" s="613"/>
      <c r="GL520" s="613"/>
      <c r="GM520" s="613"/>
      <c r="GN520" s="613"/>
      <c r="GO520" s="613"/>
      <c r="GP520" s="613"/>
      <c r="GQ520" s="613"/>
      <c r="GR520" s="613"/>
      <c r="GS520" s="613"/>
      <c r="GT520" s="613"/>
      <c r="GU520" s="613"/>
      <c r="GV520" s="613"/>
      <c r="GW520" s="613"/>
      <c r="GX520" s="613"/>
      <c r="GY520" s="613"/>
      <c r="GZ520" s="613"/>
      <c r="HA520" s="613"/>
      <c r="HB520" s="613"/>
      <c r="HC520" s="613"/>
      <c r="HD520" s="613"/>
      <c r="HE520" s="613"/>
      <c r="HF520" s="613"/>
      <c r="HG520" s="613"/>
      <c r="HH520" s="613"/>
      <c r="HI520" s="613"/>
      <c r="HJ520" s="613"/>
      <c r="HK520" s="613"/>
      <c r="HL520" s="613"/>
      <c r="HM520" s="613"/>
      <c r="HN520" s="613"/>
    </row>
    <row r="521" s="520" customFormat="1" spans="1:222">
      <c r="A521" s="382" t="s">
        <v>396</v>
      </c>
      <c r="B521" s="320"/>
      <c r="C521" s="625">
        <v>0</v>
      </c>
      <c r="D521" s="257">
        <v>0</v>
      </c>
      <c r="E521" s="636"/>
      <c r="F521" s="257"/>
      <c r="G521" s="637"/>
      <c r="H521" s="612"/>
      <c r="I521" s="606"/>
      <c r="J521" s="613"/>
      <c r="K521" s="613"/>
      <c r="GI521" s="613"/>
      <c r="GJ521" s="613"/>
      <c r="GK521" s="613"/>
      <c r="GL521" s="613"/>
      <c r="GM521" s="613"/>
      <c r="GN521" s="613"/>
      <c r="GO521" s="613"/>
      <c r="GP521" s="613"/>
      <c r="GQ521" s="613"/>
      <c r="GR521" s="613"/>
      <c r="GS521" s="613"/>
      <c r="GT521" s="613"/>
      <c r="GU521" s="613"/>
      <c r="GV521" s="613"/>
      <c r="GW521" s="613"/>
      <c r="GX521" s="613"/>
      <c r="GY521" s="613"/>
      <c r="GZ521" s="613"/>
      <c r="HA521" s="613"/>
      <c r="HB521" s="613"/>
      <c r="HC521" s="613"/>
      <c r="HD521" s="613"/>
      <c r="HE521" s="613"/>
      <c r="HF521" s="613"/>
      <c r="HG521" s="613"/>
      <c r="HH521" s="613"/>
      <c r="HI521" s="613"/>
      <c r="HJ521" s="613"/>
      <c r="HK521" s="613"/>
      <c r="HL521" s="613"/>
      <c r="HM521" s="613"/>
      <c r="HN521" s="613"/>
    </row>
    <row r="522" s="520" customFormat="1" spans="1:222">
      <c r="A522" s="382" t="s">
        <v>397</v>
      </c>
      <c r="B522" s="320"/>
      <c r="C522" s="625">
        <v>0</v>
      </c>
      <c r="D522" s="257">
        <v>0</v>
      </c>
      <c r="E522" s="636"/>
      <c r="F522" s="257"/>
      <c r="G522" s="637"/>
      <c r="H522" s="612"/>
      <c r="I522" s="606"/>
      <c r="J522" s="613"/>
      <c r="K522" s="613"/>
      <c r="GI522" s="613"/>
      <c r="GJ522" s="613"/>
      <c r="GK522" s="613"/>
      <c r="GL522" s="613"/>
      <c r="GM522" s="613"/>
      <c r="GN522" s="613"/>
      <c r="GO522" s="613"/>
      <c r="GP522" s="613"/>
      <c r="GQ522" s="613"/>
      <c r="GR522" s="613"/>
      <c r="GS522" s="613"/>
      <c r="GT522" s="613"/>
      <c r="GU522" s="613"/>
      <c r="GV522" s="613"/>
      <c r="GW522" s="613"/>
      <c r="GX522" s="613"/>
      <c r="GY522" s="613"/>
      <c r="GZ522" s="613"/>
      <c r="HA522" s="613"/>
      <c r="HB522" s="613"/>
      <c r="HC522" s="613"/>
      <c r="HD522" s="613"/>
      <c r="HE522" s="613"/>
      <c r="HF522" s="613"/>
      <c r="HG522" s="613"/>
      <c r="HH522" s="613"/>
      <c r="HI522" s="613"/>
      <c r="HJ522" s="613"/>
      <c r="HK522" s="613"/>
      <c r="HL522" s="613"/>
      <c r="HM522" s="613"/>
      <c r="HN522" s="613"/>
    </row>
    <row r="523" s="520" customFormat="1" spans="1:222">
      <c r="A523" s="382" t="s">
        <v>398</v>
      </c>
      <c r="B523" s="320"/>
      <c r="C523" s="625">
        <v>0</v>
      </c>
      <c r="D523" s="257">
        <v>0</v>
      </c>
      <c r="E523" s="636"/>
      <c r="F523" s="257"/>
      <c r="G523" s="637"/>
      <c r="H523" s="612"/>
      <c r="I523" s="606"/>
      <c r="J523" s="613"/>
      <c r="K523" s="613"/>
      <c r="GI523" s="613"/>
      <c r="GJ523" s="613"/>
      <c r="GK523" s="613"/>
      <c r="GL523" s="613"/>
      <c r="GM523" s="613"/>
      <c r="GN523" s="613"/>
      <c r="GO523" s="613"/>
      <c r="GP523" s="613"/>
      <c r="GQ523" s="613"/>
      <c r="GR523" s="613"/>
      <c r="GS523" s="613"/>
      <c r="GT523" s="613"/>
      <c r="GU523" s="613"/>
      <c r="GV523" s="613"/>
      <c r="GW523" s="613"/>
      <c r="GX523" s="613"/>
      <c r="GY523" s="613"/>
      <c r="GZ523" s="613"/>
      <c r="HA523" s="613"/>
      <c r="HB523" s="613"/>
      <c r="HC523" s="613"/>
      <c r="HD523" s="613"/>
      <c r="HE523" s="613"/>
      <c r="HF523" s="613"/>
      <c r="HG523" s="613"/>
      <c r="HH523" s="613"/>
      <c r="HI523" s="613"/>
      <c r="HJ523" s="613"/>
      <c r="HK523" s="613"/>
      <c r="HL523" s="613"/>
      <c r="HM523" s="613"/>
      <c r="HN523" s="613"/>
    </row>
    <row r="524" s="606" customFormat="1" ht="18" customHeight="1" spans="1:8">
      <c r="A524" s="382" t="s">
        <v>399</v>
      </c>
      <c r="B524" s="320">
        <v>107</v>
      </c>
      <c r="C524" s="625">
        <v>138</v>
      </c>
      <c r="D524" s="257">
        <v>135</v>
      </c>
      <c r="E524" s="636">
        <f>D524/C524</f>
        <v>0.978260869565217</v>
      </c>
      <c r="F524" s="257">
        <v>127</v>
      </c>
      <c r="G524" s="637">
        <f>D524/F524-1</f>
        <v>0.0629921259842521</v>
      </c>
      <c r="H524" s="638">
        <v>3</v>
      </c>
    </row>
    <row r="525" s="606" customFormat="1" ht="18" customHeight="1" spans="1:8">
      <c r="A525" s="383" t="s">
        <v>400</v>
      </c>
      <c r="B525" s="321"/>
      <c r="C525" s="624">
        <f>SUM(C526:C532)</f>
        <v>101</v>
      </c>
      <c r="D525" s="355">
        <v>83</v>
      </c>
      <c r="E525" s="622">
        <f>D525/C525</f>
        <v>0.821782178217822</v>
      </c>
      <c r="F525" s="355">
        <f>SUM(F526:F532)</f>
        <v>0</v>
      </c>
      <c r="G525" s="637"/>
      <c r="H525" s="624">
        <f>SUM(H526:H532)</f>
        <v>18</v>
      </c>
    </row>
    <row r="526" s="520" customFormat="1" ht="18" customHeight="1" spans="1:222">
      <c r="A526" s="382" t="s">
        <v>47</v>
      </c>
      <c r="B526" s="321"/>
      <c r="C526" s="625">
        <f>D526+H526</f>
        <v>0</v>
      </c>
      <c r="D526" s="257">
        <v>0</v>
      </c>
      <c r="E526" s="636"/>
      <c r="F526" s="257"/>
      <c r="G526" s="637"/>
      <c r="H526" s="612"/>
      <c r="I526" s="606"/>
      <c r="J526" s="613"/>
      <c r="K526" s="613"/>
      <c r="GI526" s="613"/>
      <c r="GJ526" s="613"/>
      <c r="GK526" s="613"/>
      <c r="GL526" s="613"/>
      <c r="GM526" s="613"/>
      <c r="GN526" s="613"/>
      <c r="GO526" s="613"/>
      <c r="GP526" s="613"/>
      <c r="GQ526" s="613"/>
      <c r="GR526" s="613"/>
      <c r="GS526" s="613"/>
      <c r="GT526" s="613"/>
      <c r="GU526" s="613"/>
      <c r="GV526" s="613"/>
      <c r="GW526" s="613"/>
      <c r="GX526" s="613"/>
      <c r="GY526" s="613"/>
      <c r="GZ526" s="613"/>
      <c r="HA526" s="613"/>
      <c r="HB526" s="613"/>
      <c r="HC526" s="613"/>
      <c r="HD526" s="613"/>
      <c r="HE526" s="613"/>
      <c r="HF526" s="613"/>
      <c r="HG526" s="613"/>
      <c r="HH526" s="613"/>
      <c r="HI526" s="613"/>
      <c r="HJ526" s="613"/>
      <c r="HK526" s="613"/>
      <c r="HL526" s="613"/>
      <c r="HM526" s="613"/>
      <c r="HN526" s="613"/>
    </row>
    <row r="527" s="520" customFormat="1" ht="18" customHeight="1" spans="1:222">
      <c r="A527" s="382" t="s">
        <v>48</v>
      </c>
      <c r="B527" s="321"/>
      <c r="C527" s="625">
        <f>D527+H527</f>
        <v>0</v>
      </c>
      <c r="D527" s="257">
        <v>0</v>
      </c>
      <c r="E527" s="636"/>
      <c r="F527" s="257"/>
      <c r="G527" s="637"/>
      <c r="H527" s="612"/>
      <c r="I527" s="606"/>
      <c r="J527" s="613"/>
      <c r="K527" s="613"/>
      <c r="GI527" s="613"/>
      <c r="GJ527" s="613"/>
      <c r="GK527" s="613"/>
      <c r="GL527" s="613"/>
      <c r="GM527" s="613"/>
      <c r="GN527" s="613"/>
      <c r="GO527" s="613"/>
      <c r="GP527" s="613"/>
      <c r="GQ527" s="613"/>
      <c r="GR527" s="613"/>
      <c r="GS527" s="613"/>
      <c r="GT527" s="613"/>
      <c r="GU527" s="613"/>
      <c r="GV527" s="613"/>
      <c r="GW527" s="613"/>
      <c r="GX527" s="613"/>
      <c r="GY527" s="613"/>
      <c r="GZ527" s="613"/>
      <c r="HA527" s="613"/>
      <c r="HB527" s="613"/>
      <c r="HC527" s="613"/>
      <c r="HD527" s="613"/>
      <c r="HE527" s="613"/>
      <c r="HF527" s="613"/>
      <c r="HG527" s="613"/>
      <c r="HH527" s="613"/>
      <c r="HI527" s="613"/>
      <c r="HJ527" s="613"/>
      <c r="HK527" s="613"/>
      <c r="HL527" s="613"/>
      <c r="HM527" s="613"/>
      <c r="HN527" s="613"/>
    </row>
    <row r="528" s="520" customFormat="1" spans="1:222">
      <c r="A528" s="382" t="s">
        <v>49</v>
      </c>
      <c r="B528" s="321"/>
      <c r="C528" s="625">
        <f>D528+H528</f>
        <v>0</v>
      </c>
      <c r="D528" s="257">
        <v>0</v>
      </c>
      <c r="E528" s="636"/>
      <c r="F528" s="257"/>
      <c r="G528" s="637"/>
      <c r="H528" s="612"/>
      <c r="I528" s="606"/>
      <c r="J528" s="613"/>
      <c r="K528" s="613"/>
      <c r="GI528" s="613"/>
      <c r="GJ528" s="613"/>
      <c r="GK528" s="613"/>
      <c r="GL528" s="613"/>
      <c r="GM528" s="613"/>
      <c r="GN528" s="613"/>
      <c r="GO528" s="613"/>
      <c r="GP528" s="613"/>
      <c r="GQ528" s="613"/>
      <c r="GR528" s="613"/>
      <c r="GS528" s="613"/>
      <c r="GT528" s="613"/>
      <c r="GU528" s="613"/>
      <c r="GV528" s="613"/>
      <c r="GW528" s="613"/>
      <c r="GX528" s="613"/>
      <c r="GY528" s="613"/>
      <c r="GZ528" s="613"/>
      <c r="HA528" s="613"/>
      <c r="HB528" s="613"/>
      <c r="HC528" s="613"/>
      <c r="HD528" s="613"/>
      <c r="HE528" s="613"/>
      <c r="HF528" s="613"/>
      <c r="HG528" s="613"/>
      <c r="HH528" s="613"/>
      <c r="HI528" s="613"/>
      <c r="HJ528" s="613"/>
      <c r="HK528" s="613"/>
      <c r="HL528" s="613"/>
      <c r="HM528" s="613"/>
      <c r="HN528" s="613"/>
    </row>
    <row r="529" s="520" customFormat="1" spans="1:222">
      <c r="A529" s="382" t="s">
        <v>401</v>
      </c>
      <c r="B529" s="321"/>
      <c r="C529" s="625">
        <f>D529+H529</f>
        <v>0</v>
      </c>
      <c r="D529" s="257">
        <v>0</v>
      </c>
      <c r="E529" s="636"/>
      <c r="F529" s="257"/>
      <c r="G529" s="637"/>
      <c r="H529" s="612"/>
      <c r="I529" s="606"/>
      <c r="J529" s="613"/>
      <c r="K529" s="613"/>
      <c r="GI529" s="613"/>
      <c r="GJ529" s="613"/>
      <c r="GK529" s="613"/>
      <c r="GL529" s="613"/>
      <c r="GM529" s="613"/>
      <c r="GN529" s="613"/>
      <c r="GO529" s="613"/>
      <c r="GP529" s="613"/>
      <c r="GQ529" s="613"/>
      <c r="GR529" s="613"/>
      <c r="GS529" s="613"/>
      <c r="GT529" s="613"/>
      <c r="GU529" s="613"/>
      <c r="GV529" s="613"/>
      <c r="GW529" s="613"/>
      <c r="GX529" s="613"/>
      <c r="GY529" s="613"/>
      <c r="GZ529" s="613"/>
      <c r="HA529" s="613"/>
      <c r="HB529" s="613"/>
      <c r="HC529" s="613"/>
      <c r="HD529" s="613"/>
      <c r="HE529" s="613"/>
      <c r="HF529" s="613"/>
      <c r="HG529" s="613"/>
      <c r="HH529" s="613"/>
      <c r="HI529" s="613"/>
      <c r="HJ529" s="613"/>
      <c r="HK529" s="613"/>
      <c r="HL529" s="613"/>
      <c r="HM529" s="613"/>
      <c r="HN529" s="613"/>
    </row>
    <row r="530" s="520" customFormat="1" spans="1:222">
      <c r="A530" s="382" t="s">
        <v>402</v>
      </c>
      <c r="B530" s="321"/>
      <c r="C530" s="625">
        <v>101</v>
      </c>
      <c r="D530" s="257">
        <v>83</v>
      </c>
      <c r="E530" s="636">
        <f>D530/C530</f>
        <v>0.821782178217822</v>
      </c>
      <c r="F530" s="257"/>
      <c r="G530" s="637"/>
      <c r="H530" s="612">
        <v>18</v>
      </c>
      <c r="I530" s="606"/>
      <c r="J530" s="613"/>
      <c r="K530" s="613"/>
      <c r="GI530" s="613"/>
      <c r="GJ530" s="613"/>
      <c r="GK530" s="613"/>
      <c r="GL530" s="613"/>
      <c r="GM530" s="613"/>
      <c r="GN530" s="613"/>
      <c r="GO530" s="613"/>
      <c r="GP530" s="613"/>
      <c r="GQ530" s="613"/>
      <c r="GR530" s="613"/>
      <c r="GS530" s="613"/>
      <c r="GT530" s="613"/>
      <c r="GU530" s="613"/>
      <c r="GV530" s="613"/>
      <c r="GW530" s="613"/>
      <c r="GX530" s="613"/>
      <c r="GY530" s="613"/>
      <c r="GZ530" s="613"/>
      <c r="HA530" s="613"/>
      <c r="HB530" s="613"/>
      <c r="HC530" s="613"/>
      <c r="HD530" s="613"/>
      <c r="HE530" s="613"/>
      <c r="HF530" s="613"/>
      <c r="HG530" s="613"/>
      <c r="HH530" s="613"/>
      <c r="HI530" s="613"/>
      <c r="HJ530" s="613"/>
      <c r="HK530" s="613"/>
      <c r="HL530" s="613"/>
      <c r="HM530" s="613"/>
      <c r="HN530" s="613"/>
    </row>
    <row r="531" s="606" customFormat="1" spans="1:8">
      <c r="A531" s="382" t="s">
        <v>403</v>
      </c>
      <c r="B531" s="321"/>
      <c r="C531" s="625">
        <f>D531+H531</f>
        <v>0</v>
      </c>
      <c r="D531" s="257">
        <v>0</v>
      </c>
      <c r="E531" s="636"/>
      <c r="F531" s="257"/>
      <c r="G531" s="637"/>
      <c r="H531" s="638"/>
    </row>
    <row r="532" s="520" customFormat="1" spans="1:222">
      <c r="A532" s="382" t="s">
        <v>404</v>
      </c>
      <c r="B532" s="321"/>
      <c r="C532" s="625">
        <f>D532+H532</f>
        <v>0</v>
      </c>
      <c r="D532" s="257">
        <v>0</v>
      </c>
      <c r="E532" s="636"/>
      <c r="F532" s="257"/>
      <c r="G532" s="637"/>
      <c r="H532" s="612"/>
      <c r="I532" s="606"/>
      <c r="J532" s="613"/>
      <c r="K532" s="613"/>
      <c r="GI532" s="613"/>
      <c r="GJ532" s="613"/>
      <c r="GK532" s="613"/>
      <c r="GL532" s="613"/>
      <c r="GM532" s="613"/>
      <c r="GN532" s="613"/>
      <c r="GO532" s="613"/>
      <c r="GP532" s="613"/>
      <c r="GQ532" s="613"/>
      <c r="GR532" s="613"/>
      <c r="GS532" s="613"/>
      <c r="GT532" s="613"/>
      <c r="GU532" s="613"/>
      <c r="GV532" s="613"/>
      <c r="GW532" s="613"/>
      <c r="GX532" s="613"/>
      <c r="GY532" s="613"/>
      <c r="GZ532" s="613"/>
      <c r="HA532" s="613"/>
      <c r="HB532" s="613"/>
      <c r="HC532" s="613"/>
      <c r="HD532" s="613"/>
      <c r="HE532" s="613"/>
      <c r="HF532" s="613"/>
      <c r="HG532" s="613"/>
      <c r="HH532" s="613"/>
      <c r="HI532" s="613"/>
      <c r="HJ532" s="613"/>
      <c r="HK532" s="613"/>
      <c r="HL532" s="613"/>
      <c r="HM532" s="613"/>
      <c r="HN532" s="613"/>
    </row>
    <row r="533" s="606" customFormat="1" ht="18" customHeight="1" spans="1:8">
      <c r="A533" s="383" t="s">
        <v>405</v>
      </c>
      <c r="B533" s="321"/>
      <c r="C533" s="624">
        <f>SUM(C534:C543)</f>
        <v>2</v>
      </c>
      <c r="D533" s="355">
        <v>0</v>
      </c>
      <c r="E533" s="622">
        <f>D533/C533</f>
        <v>0</v>
      </c>
      <c r="F533" s="355">
        <f>SUM(F534:F543)</f>
        <v>11</v>
      </c>
      <c r="G533" s="635"/>
      <c r="H533" s="624">
        <f>SUM(H534:H543)</f>
        <v>2</v>
      </c>
    </row>
    <row r="534" s="520" customFormat="1" ht="18" customHeight="1" spans="1:222">
      <c r="A534" s="382" t="s">
        <v>47</v>
      </c>
      <c r="B534" s="321"/>
      <c r="C534" s="625">
        <f t="shared" ref="C534:C542" si="38">D534+H534</f>
        <v>0</v>
      </c>
      <c r="D534" s="257">
        <v>0</v>
      </c>
      <c r="E534" s="636"/>
      <c r="F534" s="257"/>
      <c r="G534" s="637"/>
      <c r="H534" s="612"/>
      <c r="I534" s="606"/>
      <c r="J534" s="613"/>
      <c r="K534" s="613"/>
      <c r="GI534" s="613"/>
      <c r="GJ534" s="613"/>
      <c r="GK534" s="613"/>
      <c r="GL534" s="613"/>
      <c r="GM534" s="613"/>
      <c r="GN534" s="613"/>
      <c r="GO534" s="613"/>
      <c r="GP534" s="613"/>
      <c r="GQ534" s="613"/>
      <c r="GR534" s="613"/>
      <c r="GS534" s="613"/>
      <c r="GT534" s="613"/>
      <c r="GU534" s="613"/>
      <c r="GV534" s="613"/>
      <c r="GW534" s="613"/>
      <c r="GX534" s="613"/>
      <c r="GY534" s="613"/>
      <c r="GZ534" s="613"/>
      <c r="HA534" s="613"/>
      <c r="HB534" s="613"/>
      <c r="HC534" s="613"/>
      <c r="HD534" s="613"/>
      <c r="HE534" s="613"/>
      <c r="HF534" s="613"/>
      <c r="HG534" s="613"/>
      <c r="HH534" s="613"/>
      <c r="HI534" s="613"/>
      <c r="HJ534" s="613"/>
      <c r="HK534" s="613"/>
      <c r="HL534" s="613"/>
      <c r="HM534" s="613"/>
      <c r="HN534" s="613"/>
    </row>
    <row r="535" s="606" customFormat="1" ht="18" customHeight="1" spans="1:8">
      <c r="A535" s="382" t="s">
        <v>48</v>
      </c>
      <c r="B535" s="321"/>
      <c r="C535" s="625">
        <f t="shared" si="38"/>
        <v>0</v>
      </c>
      <c r="D535" s="257">
        <v>0</v>
      </c>
      <c r="E535" s="636"/>
      <c r="F535" s="257"/>
      <c r="G535" s="637"/>
      <c r="H535" s="638"/>
    </row>
    <row r="536" s="520" customFormat="1" ht="18" customHeight="1" spans="1:222">
      <c r="A536" s="382" t="s">
        <v>49</v>
      </c>
      <c r="B536" s="321"/>
      <c r="C536" s="625">
        <f t="shared" si="38"/>
        <v>0</v>
      </c>
      <c r="D536" s="257">
        <v>0</v>
      </c>
      <c r="E536" s="636"/>
      <c r="F536" s="257"/>
      <c r="G536" s="637"/>
      <c r="H536" s="612"/>
      <c r="I536" s="606"/>
      <c r="J536" s="613"/>
      <c r="K536" s="613"/>
      <c r="GI536" s="613"/>
      <c r="GJ536" s="613"/>
      <c r="GK536" s="613"/>
      <c r="GL536" s="613"/>
      <c r="GM536" s="613"/>
      <c r="GN536" s="613"/>
      <c r="GO536" s="613"/>
      <c r="GP536" s="613"/>
      <c r="GQ536" s="613"/>
      <c r="GR536" s="613"/>
      <c r="GS536" s="613"/>
      <c r="GT536" s="613"/>
      <c r="GU536" s="613"/>
      <c r="GV536" s="613"/>
      <c r="GW536" s="613"/>
      <c r="GX536" s="613"/>
      <c r="GY536" s="613"/>
      <c r="GZ536" s="613"/>
      <c r="HA536" s="613"/>
      <c r="HB536" s="613"/>
      <c r="HC536" s="613"/>
      <c r="HD536" s="613"/>
      <c r="HE536" s="613"/>
      <c r="HF536" s="613"/>
      <c r="HG536" s="613"/>
      <c r="HH536" s="613"/>
      <c r="HI536" s="613"/>
      <c r="HJ536" s="613"/>
      <c r="HK536" s="613"/>
      <c r="HL536" s="613"/>
      <c r="HM536" s="613"/>
      <c r="HN536" s="613"/>
    </row>
    <row r="537" s="520" customFormat="1" ht="18" customHeight="1" spans="1:222">
      <c r="A537" s="382" t="s">
        <v>406</v>
      </c>
      <c r="B537" s="321"/>
      <c r="C537" s="625">
        <f t="shared" si="38"/>
        <v>0</v>
      </c>
      <c r="D537" s="257">
        <v>0</v>
      </c>
      <c r="E537" s="636"/>
      <c r="F537" s="257"/>
      <c r="G537" s="637"/>
      <c r="H537" s="612"/>
      <c r="I537" s="606"/>
      <c r="J537" s="613"/>
      <c r="K537" s="613"/>
      <c r="GI537" s="613"/>
      <c r="GJ537" s="613"/>
      <c r="GK537" s="613"/>
      <c r="GL537" s="613"/>
      <c r="GM537" s="613"/>
      <c r="GN537" s="613"/>
      <c r="GO537" s="613"/>
      <c r="GP537" s="613"/>
      <c r="GQ537" s="613"/>
      <c r="GR537" s="613"/>
      <c r="GS537" s="613"/>
      <c r="GT537" s="613"/>
      <c r="GU537" s="613"/>
      <c r="GV537" s="613"/>
      <c r="GW537" s="613"/>
      <c r="GX537" s="613"/>
      <c r="GY537" s="613"/>
      <c r="GZ537" s="613"/>
      <c r="HA537" s="613"/>
      <c r="HB537" s="613"/>
      <c r="HC537" s="613"/>
      <c r="HD537" s="613"/>
      <c r="HE537" s="613"/>
      <c r="HF537" s="613"/>
      <c r="HG537" s="613"/>
      <c r="HH537" s="613"/>
      <c r="HI537" s="613"/>
      <c r="HJ537" s="613"/>
      <c r="HK537" s="613"/>
      <c r="HL537" s="613"/>
      <c r="HM537" s="613"/>
      <c r="HN537" s="613"/>
    </row>
    <row r="538" s="606" customFormat="1" ht="18" customHeight="1" spans="1:8">
      <c r="A538" s="382" t="s">
        <v>407</v>
      </c>
      <c r="B538" s="321"/>
      <c r="C538" s="625">
        <f t="shared" si="38"/>
        <v>0</v>
      </c>
      <c r="D538" s="257">
        <v>0</v>
      </c>
      <c r="E538" s="636"/>
      <c r="F538" s="257"/>
      <c r="G538" s="637"/>
      <c r="H538" s="638"/>
    </row>
    <row r="539" s="520" customFormat="1" ht="18" customHeight="1" spans="1:222">
      <c r="A539" s="382" t="s">
        <v>408</v>
      </c>
      <c r="B539" s="321"/>
      <c r="C539" s="625">
        <f t="shared" si="38"/>
        <v>0</v>
      </c>
      <c r="D539" s="257">
        <v>0</v>
      </c>
      <c r="E539" s="636"/>
      <c r="F539" s="257"/>
      <c r="G539" s="637"/>
      <c r="H539" s="612"/>
      <c r="I539" s="606"/>
      <c r="J539" s="613"/>
      <c r="K539" s="613"/>
      <c r="GI539" s="613"/>
      <c r="GJ539" s="613"/>
      <c r="GK539" s="613"/>
      <c r="GL539" s="613"/>
      <c r="GM539" s="613"/>
      <c r="GN539" s="613"/>
      <c r="GO539" s="613"/>
      <c r="GP539" s="613"/>
      <c r="GQ539" s="613"/>
      <c r="GR539" s="613"/>
      <c r="GS539" s="613"/>
      <c r="GT539" s="613"/>
      <c r="GU539" s="613"/>
      <c r="GV539" s="613"/>
      <c r="GW539" s="613"/>
      <c r="GX539" s="613"/>
      <c r="GY539" s="613"/>
      <c r="GZ539" s="613"/>
      <c r="HA539" s="613"/>
      <c r="HB539" s="613"/>
      <c r="HC539" s="613"/>
      <c r="HD539" s="613"/>
      <c r="HE539" s="613"/>
      <c r="HF539" s="613"/>
      <c r="HG539" s="613"/>
      <c r="HH539" s="613"/>
      <c r="HI539" s="613"/>
      <c r="HJ539" s="613"/>
      <c r="HK539" s="613"/>
      <c r="HL539" s="613"/>
      <c r="HM539" s="613"/>
      <c r="HN539" s="613"/>
    </row>
    <row r="540" s="520" customFormat="1" ht="18" customHeight="1" spans="1:222">
      <c r="A540" s="382" t="s">
        <v>409</v>
      </c>
      <c r="B540" s="321"/>
      <c r="C540" s="625">
        <f t="shared" si="38"/>
        <v>0</v>
      </c>
      <c r="D540" s="257">
        <v>0</v>
      </c>
      <c r="E540" s="636"/>
      <c r="F540" s="257"/>
      <c r="G540" s="637"/>
      <c r="H540" s="612"/>
      <c r="I540" s="606"/>
      <c r="J540" s="613"/>
      <c r="K540" s="613"/>
      <c r="GI540" s="613"/>
      <c r="GJ540" s="613"/>
      <c r="GK540" s="613"/>
      <c r="GL540" s="613"/>
      <c r="GM540" s="613"/>
      <c r="GN540" s="613"/>
      <c r="GO540" s="613"/>
      <c r="GP540" s="613"/>
      <c r="GQ540" s="613"/>
      <c r="GR540" s="613"/>
      <c r="GS540" s="613"/>
      <c r="GT540" s="613"/>
      <c r="GU540" s="613"/>
      <c r="GV540" s="613"/>
      <c r="GW540" s="613"/>
      <c r="GX540" s="613"/>
      <c r="GY540" s="613"/>
      <c r="GZ540" s="613"/>
      <c r="HA540" s="613"/>
      <c r="HB540" s="613"/>
      <c r="HC540" s="613"/>
      <c r="HD540" s="613"/>
      <c r="HE540" s="613"/>
      <c r="HF540" s="613"/>
      <c r="HG540" s="613"/>
      <c r="HH540" s="613"/>
      <c r="HI540" s="613"/>
      <c r="HJ540" s="613"/>
      <c r="HK540" s="613"/>
      <c r="HL540" s="613"/>
      <c r="HM540" s="613"/>
      <c r="HN540" s="613"/>
    </row>
    <row r="541" s="520" customFormat="1" ht="18" customHeight="1" spans="1:222">
      <c r="A541" s="382" t="s">
        <v>410</v>
      </c>
      <c r="B541" s="321"/>
      <c r="C541" s="625">
        <f t="shared" si="38"/>
        <v>0</v>
      </c>
      <c r="D541" s="257">
        <v>0</v>
      </c>
      <c r="E541" s="636"/>
      <c r="F541" s="257"/>
      <c r="G541" s="637"/>
      <c r="H541" s="612"/>
      <c r="I541" s="606"/>
      <c r="J541" s="613"/>
      <c r="K541" s="613"/>
      <c r="GI541" s="613"/>
      <c r="GJ541" s="613"/>
      <c r="GK541" s="613"/>
      <c r="GL541" s="613"/>
      <c r="GM541" s="613"/>
      <c r="GN541" s="613"/>
      <c r="GO541" s="613"/>
      <c r="GP541" s="613"/>
      <c r="GQ541" s="613"/>
      <c r="GR541" s="613"/>
      <c r="GS541" s="613"/>
      <c r="GT541" s="613"/>
      <c r="GU541" s="613"/>
      <c r="GV541" s="613"/>
      <c r="GW541" s="613"/>
      <c r="GX541" s="613"/>
      <c r="GY541" s="613"/>
      <c r="GZ541" s="613"/>
      <c r="HA541" s="613"/>
      <c r="HB541" s="613"/>
      <c r="HC541" s="613"/>
      <c r="HD541" s="613"/>
      <c r="HE541" s="613"/>
      <c r="HF541" s="613"/>
      <c r="HG541" s="613"/>
      <c r="HH541" s="613"/>
      <c r="HI541" s="613"/>
      <c r="HJ541" s="613"/>
      <c r="HK541" s="613"/>
      <c r="HL541" s="613"/>
      <c r="HM541" s="613"/>
      <c r="HN541" s="613"/>
    </row>
    <row r="542" s="520" customFormat="1" ht="18" customHeight="1" spans="1:222">
      <c r="A542" s="382" t="s">
        <v>411</v>
      </c>
      <c r="B542" s="321"/>
      <c r="C542" s="625">
        <f t="shared" si="38"/>
        <v>0</v>
      </c>
      <c r="D542" s="257">
        <v>0</v>
      </c>
      <c r="E542" s="636"/>
      <c r="F542" s="257"/>
      <c r="G542" s="637"/>
      <c r="H542" s="612"/>
      <c r="I542" s="606"/>
      <c r="J542" s="613"/>
      <c r="K542" s="613"/>
      <c r="GI542" s="613"/>
      <c r="GJ542" s="613"/>
      <c r="GK542" s="613"/>
      <c r="GL542" s="613"/>
      <c r="GM542" s="613"/>
      <c r="GN542" s="613"/>
      <c r="GO542" s="613"/>
      <c r="GP542" s="613"/>
      <c r="GQ542" s="613"/>
      <c r="GR542" s="613"/>
      <c r="GS542" s="613"/>
      <c r="GT542" s="613"/>
      <c r="GU542" s="613"/>
      <c r="GV542" s="613"/>
      <c r="GW542" s="613"/>
      <c r="GX542" s="613"/>
      <c r="GY542" s="613"/>
      <c r="GZ542" s="613"/>
      <c r="HA542" s="613"/>
      <c r="HB542" s="613"/>
      <c r="HC542" s="613"/>
      <c r="HD542" s="613"/>
      <c r="HE542" s="613"/>
      <c r="HF542" s="613"/>
      <c r="HG542" s="613"/>
      <c r="HH542" s="613"/>
      <c r="HI542" s="613"/>
      <c r="HJ542" s="613"/>
      <c r="HK542" s="613"/>
      <c r="HL542" s="613"/>
      <c r="HM542" s="613"/>
      <c r="HN542" s="613"/>
    </row>
    <row r="543" s="606" customFormat="1" ht="18" customHeight="1" spans="1:8">
      <c r="A543" s="382" t="s">
        <v>412</v>
      </c>
      <c r="B543" s="321"/>
      <c r="C543" s="625">
        <v>2</v>
      </c>
      <c r="D543" s="257">
        <v>0</v>
      </c>
      <c r="E543" s="636">
        <f>D543/C543</f>
        <v>0</v>
      </c>
      <c r="F543" s="257">
        <v>11</v>
      </c>
      <c r="G543" s="637"/>
      <c r="H543" s="638">
        <v>2</v>
      </c>
    </row>
    <row r="544" s="606" customFormat="1" ht="18" customHeight="1" spans="1:8">
      <c r="A544" s="383" t="s">
        <v>413</v>
      </c>
      <c r="B544" s="321"/>
      <c r="C544" s="624">
        <f>SUM(C545:C552)</f>
        <v>0</v>
      </c>
      <c r="D544" s="355">
        <v>0</v>
      </c>
      <c r="E544" s="622"/>
      <c r="F544" s="355">
        <f>SUM(F545:F552)</f>
        <v>7</v>
      </c>
      <c r="G544" s="635"/>
      <c r="H544" s="624">
        <f>SUM(H545:H552)</f>
        <v>0</v>
      </c>
    </row>
    <row r="545" s="520" customFormat="1" ht="18" customHeight="1" spans="1:222">
      <c r="A545" s="382" t="s">
        <v>47</v>
      </c>
      <c r="B545" s="321"/>
      <c r="C545" s="625">
        <f t="shared" ref="C545:C552" si="39">D545+H545</f>
        <v>0</v>
      </c>
      <c r="D545" s="257">
        <v>0</v>
      </c>
      <c r="E545" s="636"/>
      <c r="F545" s="257"/>
      <c r="G545" s="637"/>
      <c r="H545" s="612"/>
      <c r="I545" s="606"/>
      <c r="J545" s="613"/>
      <c r="K545" s="613"/>
      <c r="GI545" s="613"/>
      <c r="GJ545" s="613"/>
      <c r="GK545" s="613"/>
      <c r="GL545" s="613"/>
      <c r="GM545" s="613"/>
      <c r="GN545" s="613"/>
      <c r="GO545" s="613"/>
      <c r="GP545" s="613"/>
      <c r="GQ545" s="613"/>
      <c r="GR545" s="613"/>
      <c r="GS545" s="613"/>
      <c r="GT545" s="613"/>
      <c r="GU545" s="613"/>
      <c r="GV545" s="613"/>
      <c r="GW545" s="613"/>
      <c r="GX545" s="613"/>
      <c r="GY545" s="613"/>
      <c r="GZ545" s="613"/>
      <c r="HA545" s="613"/>
      <c r="HB545" s="613"/>
      <c r="HC545" s="613"/>
      <c r="HD545" s="613"/>
      <c r="HE545" s="613"/>
      <c r="HF545" s="613"/>
      <c r="HG545" s="613"/>
      <c r="HH545" s="613"/>
      <c r="HI545" s="613"/>
      <c r="HJ545" s="613"/>
      <c r="HK545" s="613"/>
      <c r="HL545" s="613"/>
      <c r="HM545" s="613"/>
      <c r="HN545" s="613"/>
    </row>
    <row r="546" s="520" customFormat="1" ht="18" customHeight="1" spans="1:222">
      <c r="A546" s="382" t="s">
        <v>48</v>
      </c>
      <c r="B546" s="321"/>
      <c r="C546" s="625">
        <f t="shared" si="39"/>
        <v>0</v>
      </c>
      <c r="D546" s="257">
        <v>0</v>
      </c>
      <c r="E546" s="636"/>
      <c r="F546" s="257"/>
      <c r="G546" s="637"/>
      <c r="H546" s="612"/>
      <c r="I546" s="606"/>
      <c r="J546" s="613"/>
      <c r="K546" s="613"/>
      <c r="GI546" s="613"/>
      <c r="GJ546" s="613"/>
      <c r="GK546" s="613"/>
      <c r="GL546" s="613"/>
      <c r="GM546" s="613"/>
      <c r="GN546" s="613"/>
      <c r="GO546" s="613"/>
      <c r="GP546" s="613"/>
      <c r="GQ546" s="613"/>
      <c r="GR546" s="613"/>
      <c r="GS546" s="613"/>
      <c r="GT546" s="613"/>
      <c r="GU546" s="613"/>
      <c r="GV546" s="613"/>
      <c r="GW546" s="613"/>
      <c r="GX546" s="613"/>
      <c r="GY546" s="613"/>
      <c r="GZ546" s="613"/>
      <c r="HA546" s="613"/>
      <c r="HB546" s="613"/>
      <c r="HC546" s="613"/>
      <c r="HD546" s="613"/>
      <c r="HE546" s="613"/>
      <c r="HF546" s="613"/>
      <c r="HG546" s="613"/>
      <c r="HH546" s="613"/>
      <c r="HI546" s="613"/>
      <c r="HJ546" s="613"/>
      <c r="HK546" s="613"/>
      <c r="HL546" s="613"/>
      <c r="HM546" s="613"/>
      <c r="HN546" s="613"/>
    </row>
    <row r="547" s="520" customFormat="1" ht="18" customHeight="1" spans="1:222">
      <c r="A547" s="382" t="s">
        <v>49</v>
      </c>
      <c r="B547" s="321"/>
      <c r="C547" s="625">
        <f t="shared" si="39"/>
        <v>0</v>
      </c>
      <c r="D547" s="257">
        <v>0</v>
      </c>
      <c r="E547" s="636"/>
      <c r="F547" s="257"/>
      <c r="G547" s="637"/>
      <c r="H547" s="612"/>
      <c r="I547" s="606"/>
      <c r="J547" s="613"/>
      <c r="K547" s="613"/>
      <c r="GI547" s="613"/>
      <c r="GJ547" s="613"/>
      <c r="GK547" s="613"/>
      <c r="GL547" s="613"/>
      <c r="GM547" s="613"/>
      <c r="GN547" s="613"/>
      <c r="GO547" s="613"/>
      <c r="GP547" s="613"/>
      <c r="GQ547" s="613"/>
      <c r="GR547" s="613"/>
      <c r="GS547" s="613"/>
      <c r="GT547" s="613"/>
      <c r="GU547" s="613"/>
      <c r="GV547" s="613"/>
      <c r="GW547" s="613"/>
      <c r="GX547" s="613"/>
      <c r="GY547" s="613"/>
      <c r="GZ547" s="613"/>
      <c r="HA547" s="613"/>
      <c r="HB547" s="613"/>
      <c r="HC547" s="613"/>
      <c r="HD547" s="613"/>
      <c r="HE547" s="613"/>
      <c r="HF547" s="613"/>
      <c r="HG547" s="613"/>
      <c r="HH547" s="613"/>
      <c r="HI547" s="613"/>
      <c r="HJ547" s="613"/>
      <c r="HK547" s="613"/>
      <c r="HL547" s="613"/>
      <c r="HM547" s="613"/>
      <c r="HN547" s="613"/>
    </row>
    <row r="548" s="520" customFormat="1" ht="18" customHeight="1" spans="1:222">
      <c r="A548" s="382" t="s">
        <v>414</v>
      </c>
      <c r="B548" s="321"/>
      <c r="C548" s="625">
        <f t="shared" si="39"/>
        <v>0</v>
      </c>
      <c r="D548" s="257">
        <v>0</v>
      </c>
      <c r="E548" s="636"/>
      <c r="F548" s="257"/>
      <c r="G548" s="637"/>
      <c r="H548" s="612"/>
      <c r="I548" s="606"/>
      <c r="J548" s="613"/>
      <c r="K548" s="613"/>
      <c r="GI548" s="613"/>
      <c r="GJ548" s="613"/>
      <c r="GK548" s="613"/>
      <c r="GL548" s="613"/>
      <c r="GM548" s="613"/>
      <c r="GN548" s="613"/>
      <c r="GO548" s="613"/>
      <c r="GP548" s="613"/>
      <c r="GQ548" s="613"/>
      <c r="GR548" s="613"/>
      <c r="GS548" s="613"/>
      <c r="GT548" s="613"/>
      <c r="GU548" s="613"/>
      <c r="GV548" s="613"/>
      <c r="GW548" s="613"/>
      <c r="GX548" s="613"/>
      <c r="GY548" s="613"/>
      <c r="GZ548" s="613"/>
      <c r="HA548" s="613"/>
      <c r="HB548" s="613"/>
      <c r="HC548" s="613"/>
      <c r="HD548" s="613"/>
      <c r="HE548" s="613"/>
      <c r="HF548" s="613"/>
      <c r="HG548" s="613"/>
      <c r="HH548" s="613"/>
      <c r="HI548" s="613"/>
      <c r="HJ548" s="613"/>
      <c r="HK548" s="613"/>
      <c r="HL548" s="613"/>
      <c r="HM548" s="613"/>
      <c r="HN548" s="613"/>
    </row>
    <row r="549" s="520" customFormat="1" ht="18" customHeight="1" spans="1:222">
      <c r="A549" s="382" t="s">
        <v>415</v>
      </c>
      <c r="B549" s="321"/>
      <c r="C549" s="625">
        <f t="shared" si="39"/>
        <v>0</v>
      </c>
      <c r="D549" s="257">
        <v>0</v>
      </c>
      <c r="E549" s="636"/>
      <c r="F549" s="257"/>
      <c r="G549" s="637"/>
      <c r="H549" s="612"/>
      <c r="I549" s="606"/>
      <c r="J549" s="613"/>
      <c r="K549" s="613"/>
      <c r="GI549" s="613"/>
      <c r="GJ549" s="613"/>
      <c r="GK549" s="613"/>
      <c r="GL549" s="613"/>
      <c r="GM549" s="613"/>
      <c r="GN549" s="613"/>
      <c r="GO549" s="613"/>
      <c r="GP549" s="613"/>
      <c r="GQ549" s="613"/>
      <c r="GR549" s="613"/>
      <c r="GS549" s="613"/>
      <c r="GT549" s="613"/>
      <c r="GU549" s="613"/>
      <c r="GV549" s="613"/>
      <c r="GW549" s="613"/>
      <c r="GX549" s="613"/>
      <c r="GY549" s="613"/>
      <c r="GZ549" s="613"/>
      <c r="HA549" s="613"/>
      <c r="HB549" s="613"/>
      <c r="HC549" s="613"/>
      <c r="HD549" s="613"/>
      <c r="HE549" s="613"/>
      <c r="HF549" s="613"/>
      <c r="HG549" s="613"/>
      <c r="HH549" s="613"/>
      <c r="HI549" s="613"/>
      <c r="HJ549" s="613"/>
      <c r="HK549" s="613"/>
      <c r="HL549" s="613"/>
      <c r="HM549" s="613"/>
      <c r="HN549" s="613"/>
    </row>
    <row r="550" s="520" customFormat="1" ht="18" customHeight="1" spans="1:222">
      <c r="A550" s="382" t="s">
        <v>416</v>
      </c>
      <c r="B550" s="321"/>
      <c r="C550" s="625">
        <f t="shared" si="39"/>
        <v>0</v>
      </c>
      <c r="D550" s="257">
        <v>0</v>
      </c>
      <c r="E550" s="636"/>
      <c r="F550" s="257"/>
      <c r="G550" s="637"/>
      <c r="H550" s="612"/>
      <c r="I550" s="606"/>
      <c r="J550" s="613"/>
      <c r="K550" s="613"/>
      <c r="GI550" s="613"/>
      <c r="GJ550" s="613"/>
      <c r="GK550" s="613"/>
      <c r="GL550" s="613"/>
      <c r="GM550" s="613"/>
      <c r="GN550" s="613"/>
      <c r="GO550" s="613"/>
      <c r="GP550" s="613"/>
      <c r="GQ550" s="613"/>
      <c r="GR550" s="613"/>
      <c r="GS550" s="613"/>
      <c r="GT550" s="613"/>
      <c r="GU550" s="613"/>
      <c r="GV550" s="613"/>
      <c r="GW550" s="613"/>
      <c r="GX550" s="613"/>
      <c r="GY550" s="613"/>
      <c r="GZ550" s="613"/>
      <c r="HA550" s="613"/>
      <c r="HB550" s="613"/>
      <c r="HC550" s="613"/>
      <c r="HD550" s="613"/>
      <c r="HE550" s="613"/>
      <c r="HF550" s="613"/>
      <c r="HG550" s="613"/>
      <c r="HH550" s="613"/>
      <c r="HI550" s="613"/>
      <c r="HJ550" s="613"/>
      <c r="HK550" s="613"/>
      <c r="HL550" s="613"/>
      <c r="HM550" s="613"/>
      <c r="HN550" s="613"/>
    </row>
    <row r="551" s="520" customFormat="1" ht="18" customHeight="1" spans="1:222">
      <c r="A551" s="382" t="s">
        <v>417</v>
      </c>
      <c r="B551" s="321"/>
      <c r="C551" s="625">
        <f t="shared" si="39"/>
        <v>0</v>
      </c>
      <c r="D551" s="257">
        <v>0</v>
      </c>
      <c r="E551" s="636"/>
      <c r="F551" s="257">
        <v>7</v>
      </c>
      <c r="G551" s="637"/>
      <c r="H551" s="612"/>
      <c r="I551" s="606"/>
      <c r="J551" s="613"/>
      <c r="K551" s="613"/>
      <c r="GI551" s="613"/>
      <c r="GJ551" s="613"/>
      <c r="GK551" s="613"/>
      <c r="GL551" s="613"/>
      <c r="GM551" s="613"/>
      <c r="GN551" s="613"/>
      <c r="GO551" s="613"/>
      <c r="GP551" s="613"/>
      <c r="GQ551" s="613"/>
      <c r="GR551" s="613"/>
      <c r="GS551" s="613"/>
      <c r="GT551" s="613"/>
      <c r="GU551" s="613"/>
      <c r="GV551" s="613"/>
      <c r="GW551" s="613"/>
      <c r="GX551" s="613"/>
      <c r="GY551" s="613"/>
      <c r="GZ551" s="613"/>
      <c r="HA551" s="613"/>
      <c r="HB551" s="613"/>
      <c r="HC551" s="613"/>
      <c r="HD551" s="613"/>
      <c r="HE551" s="613"/>
      <c r="HF551" s="613"/>
      <c r="HG551" s="613"/>
      <c r="HH551" s="613"/>
      <c r="HI551" s="613"/>
      <c r="HJ551" s="613"/>
      <c r="HK551" s="613"/>
      <c r="HL551" s="613"/>
      <c r="HM551" s="613"/>
      <c r="HN551" s="613"/>
    </row>
    <row r="552" s="520" customFormat="1" ht="18" customHeight="1" spans="1:222">
      <c r="A552" s="382" t="s">
        <v>418</v>
      </c>
      <c r="B552" s="321"/>
      <c r="C552" s="625">
        <f t="shared" si="39"/>
        <v>0</v>
      </c>
      <c r="D552" s="257">
        <v>0</v>
      </c>
      <c r="E552" s="636"/>
      <c r="F552" s="257"/>
      <c r="G552" s="637"/>
      <c r="H552" s="612"/>
      <c r="I552" s="606"/>
      <c r="J552" s="613"/>
      <c r="K552" s="613"/>
      <c r="GI552" s="613"/>
      <c r="GJ552" s="613"/>
      <c r="GK552" s="613"/>
      <c r="GL552" s="613"/>
      <c r="GM552" s="613"/>
      <c r="GN552" s="613"/>
      <c r="GO552" s="613"/>
      <c r="GP552" s="613"/>
      <c r="GQ552" s="613"/>
      <c r="GR552" s="613"/>
      <c r="GS552" s="613"/>
      <c r="GT552" s="613"/>
      <c r="GU552" s="613"/>
      <c r="GV552" s="613"/>
      <c r="GW552" s="613"/>
      <c r="GX552" s="613"/>
      <c r="GY552" s="613"/>
      <c r="GZ552" s="613"/>
      <c r="HA552" s="613"/>
      <c r="HB552" s="613"/>
      <c r="HC552" s="613"/>
      <c r="HD552" s="613"/>
      <c r="HE552" s="613"/>
      <c r="HF552" s="613"/>
      <c r="HG552" s="613"/>
      <c r="HH552" s="613"/>
      <c r="HI552" s="613"/>
      <c r="HJ552" s="613"/>
      <c r="HK552" s="613"/>
      <c r="HL552" s="613"/>
      <c r="HM552" s="613"/>
      <c r="HN552" s="613"/>
    </row>
    <row r="553" s="606" customFormat="1" ht="18" customHeight="1" spans="1:8">
      <c r="A553" s="383" t="s">
        <v>419</v>
      </c>
      <c r="B553" s="321"/>
      <c r="C553" s="624">
        <f>SUM(C554:C560)</f>
        <v>601</v>
      </c>
      <c r="D553" s="355">
        <v>130</v>
      </c>
      <c r="E553" s="622">
        <f>D553/C553</f>
        <v>0.21630615640599</v>
      </c>
      <c r="F553" s="355">
        <f>SUM(F554:F560)</f>
        <v>0</v>
      </c>
      <c r="G553" s="637"/>
      <c r="H553" s="624">
        <f>SUM(H554:H560)</f>
        <v>471</v>
      </c>
    </row>
    <row r="554" s="520" customFormat="1" ht="18" customHeight="1" spans="1:222">
      <c r="A554" s="382" t="s">
        <v>47</v>
      </c>
      <c r="B554" s="321"/>
      <c r="C554" s="625">
        <f t="shared" ref="C554:C559" si="40">D554+H554</f>
        <v>0</v>
      </c>
      <c r="D554" s="257">
        <v>0</v>
      </c>
      <c r="E554" s="636"/>
      <c r="F554" s="257"/>
      <c r="G554" s="637"/>
      <c r="H554" s="612"/>
      <c r="I554" s="606"/>
      <c r="J554" s="613"/>
      <c r="K554" s="613"/>
      <c r="GI554" s="613"/>
      <c r="GJ554" s="613"/>
      <c r="GK554" s="613"/>
      <c r="GL554" s="613"/>
      <c r="GM554" s="613"/>
      <c r="GN554" s="613"/>
      <c r="GO554" s="613"/>
      <c r="GP554" s="613"/>
      <c r="GQ554" s="613"/>
      <c r="GR554" s="613"/>
      <c r="GS554" s="613"/>
      <c r="GT554" s="613"/>
      <c r="GU554" s="613"/>
      <c r="GV554" s="613"/>
      <c r="GW554" s="613"/>
      <c r="GX554" s="613"/>
      <c r="GY554" s="613"/>
      <c r="GZ554" s="613"/>
      <c r="HA554" s="613"/>
      <c r="HB554" s="613"/>
      <c r="HC554" s="613"/>
      <c r="HD554" s="613"/>
      <c r="HE554" s="613"/>
      <c r="HF554" s="613"/>
      <c r="HG554" s="613"/>
      <c r="HH554" s="613"/>
      <c r="HI554" s="613"/>
      <c r="HJ554" s="613"/>
      <c r="HK554" s="613"/>
      <c r="HL554" s="613"/>
      <c r="HM554" s="613"/>
      <c r="HN554" s="613"/>
    </row>
    <row r="555" s="520" customFormat="1" ht="18" customHeight="1" spans="1:222">
      <c r="A555" s="382" t="s">
        <v>48</v>
      </c>
      <c r="B555" s="321"/>
      <c r="C555" s="625">
        <f t="shared" si="40"/>
        <v>0</v>
      </c>
      <c r="D555" s="257">
        <v>0</v>
      </c>
      <c r="E555" s="636"/>
      <c r="F555" s="257"/>
      <c r="G555" s="637"/>
      <c r="H555" s="612"/>
      <c r="I555" s="606"/>
      <c r="J555" s="613"/>
      <c r="K555" s="613"/>
      <c r="GI555" s="613"/>
      <c r="GJ555" s="613"/>
      <c r="GK555" s="613"/>
      <c r="GL555" s="613"/>
      <c r="GM555" s="613"/>
      <c r="GN555" s="613"/>
      <c r="GO555" s="613"/>
      <c r="GP555" s="613"/>
      <c r="GQ555" s="613"/>
      <c r="GR555" s="613"/>
      <c r="GS555" s="613"/>
      <c r="GT555" s="613"/>
      <c r="GU555" s="613"/>
      <c r="GV555" s="613"/>
      <c r="GW555" s="613"/>
      <c r="GX555" s="613"/>
      <c r="GY555" s="613"/>
      <c r="GZ555" s="613"/>
      <c r="HA555" s="613"/>
      <c r="HB555" s="613"/>
      <c r="HC555" s="613"/>
      <c r="HD555" s="613"/>
      <c r="HE555" s="613"/>
      <c r="HF555" s="613"/>
      <c r="HG555" s="613"/>
      <c r="HH555" s="613"/>
      <c r="HI555" s="613"/>
      <c r="HJ555" s="613"/>
      <c r="HK555" s="613"/>
      <c r="HL555" s="613"/>
      <c r="HM555" s="613"/>
      <c r="HN555" s="613"/>
    </row>
    <row r="556" s="520" customFormat="1" ht="18" customHeight="1" spans="1:222">
      <c r="A556" s="382" t="s">
        <v>49</v>
      </c>
      <c r="B556" s="321"/>
      <c r="C556" s="625">
        <f t="shared" si="40"/>
        <v>0</v>
      </c>
      <c r="D556" s="257">
        <v>0</v>
      </c>
      <c r="E556" s="636"/>
      <c r="F556" s="257"/>
      <c r="G556" s="637"/>
      <c r="H556" s="612"/>
      <c r="I556" s="606"/>
      <c r="J556" s="613"/>
      <c r="K556" s="613"/>
      <c r="GI556" s="613"/>
      <c r="GJ556" s="613"/>
      <c r="GK556" s="613"/>
      <c r="GL556" s="613"/>
      <c r="GM556" s="613"/>
      <c r="GN556" s="613"/>
      <c r="GO556" s="613"/>
      <c r="GP556" s="613"/>
      <c r="GQ556" s="613"/>
      <c r="GR556" s="613"/>
      <c r="GS556" s="613"/>
      <c r="GT556" s="613"/>
      <c r="GU556" s="613"/>
      <c r="GV556" s="613"/>
      <c r="GW556" s="613"/>
      <c r="GX556" s="613"/>
      <c r="GY556" s="613"/>
      <c r="GZ556" s="613"/>
      <c r="HA556" s="613"/>
      <c r="HB556" s="613"/>
      <c r="HC556" s="613"/>
      <c r="HD556" s="613"/>
      <c r="HE556" s="613"/>
      <c r="HF556" s="613"/>
      <c r="HG556" s="613"/>
      <c r="HH556" s="613"/>
      <c r="HI556" s="613"/>
      <c r="HJ556" s="613"/>
      <c r="HK556" s="613"/>
      <c r="HL556" s="613"/>
      <c r="HM556" s="613"/>
      <c r="HN556" s="613"/>
    </row>
    <row r="557" s="520" customFormat="1" ht="18" customHeight="1" spans="1:222">
      <c r="A557" s="382" t="s">
        <v>420</v>
      </c>
      <c r="B557" s="321"/>
      <c r="C557" s="625">
        <f t="shared" si="40"/>
        <v>0</v>
      </c>
      <c r="D557" s="257">
        <v>0</v>
      </c>
      <c r="E557" s="636"/>
      <c r="F557" s="257"/>
      <c r="G557" s="637"/>
      <c r="H557" s="612"/>
      <c r="I557" s="606"/>
      <c r="J557" s="613"/>
      <c r="K557" s="613"/>
      <c r="GI557" s="613"/>
      <c r="GJ557" s="613"/>
      <c r="GK557" s="613"/>
      <c r="GL557" s="613"/>
      <c r="GM557" s="613"/>
      <c r="GN557" s="613"/>
      <c r="GO557" s="613"/>
      <c r="GP557" s="613"/>
      <c r="GQ557" s="613"/>
      <c r="GR557" s="613"/>
      <c r="GS557" s="613"/>
      <c r="GT557" s="613"/>
      <c r="GU557" s="613"/>
      <c r="GV557" s="613"/>
      <c r="GW557" s="613"/>
      <c r="GX557" s="613"/>
      <c r="GY557" s="613"/>
      <c r="GZ557" s="613"/>
      <c r="HA557" s="613"/>
      <c r="HB557" s="613"/>
      <c r="HC557" s="613"/>
      <c r="HD557" s="613"/>
      <c r="HE557" s="613"/>
      <c r="HF557" s="613"/>
      <c r="HG557" s="613"/>
      <c r="HH557" s="613"/>
      <c r="HI557" s="613"/>
      <c r="HJ557" s="613"/>
      <c r="HK557" s="613"/>
      <c r="HL557" s="613"/>
      <c r="HM557" s="613"/>
      <c r="HN557" s="613"/>
    </row>
    <row r="558" s="606" customFormat="1" ht="18" customHeight="1" spans="1:8">
      <c r="A558" s="382" t="s">
        <v>421</v>
      </c>
      <c r="B558" s="321"/>
      <c r="C558" s="625">
        <f t="shared" si="40"/>
        <v>0</v>
      </c>
      <c r="D558" s="257">
        <v>0</v>
      </c>
      <c r="E558" s="636"/>
      <c r="F558" s="257"/>
      <c r="G558" s="637"/>
      <c r="H558" s="638"/>
    </row>
    <row r="559" s="520" customFormat="1" ht="18" customHeight="1" spans="1:222">
      <c r="A559" s="382" t="s">
        <v>422</v>
      </c>
      <c r="B559" s="321"/>
      <c r="C559" s="625">
        <f t="shared" si="40"/>
        <v>0</v>
      </c>
      <c r="D559" s="257">
        <v>0</v>
      </c>
      <c r="E559" s="636"/>
      <c r="F559" s="257"/>
      <c r="G559" s="637"/>
      <c r="H559" s="612"/>
      <c r="I559" s="606"/>
      <c r="J559" s="613"/>
      <c r="K559" s="613"/>
      <c r="GI559" s="613"/>
      <c r="GJ559" s="613"/>
      <c r="GK559" s="613"/>
      <c r="GL559" s="613"/>
      <c r="GM559" s="613"/>
      <c r="GN559" s="613"/>
      <c r="GO559" s="613"/>
      <c r="GP559" s="613"/>
      <c r="GQ559" s="613"/>
      <c r="GR559" s="613"/>
      <c r="GS559" s="613"/>
      <c r="GT559" s="613"/>
      <c r="GU559" s="613"/>
      <c r="GV559" s="613"/>
      <c r="GW559" s="613"/>
      <c r="GX559" s="613"/>
      <c r="GY559" s="613"/>
      <c r="GZ559" s="613"/>
      <c r="HA559" s="613"/>
      <c r="HB559" s="613"/>
      <c r="HC559" s="613"/>
      <c r="HD559" s="613"/>
      <c r="HE559" s="613"/>
      <c r="HF559" s="613"/>
      <c r="HG559" s="613"/>
      <c r="HH559" s="613"/>
      <c r="HI559" s="613"/>
      <c r="HJ559" s="613"/>
      <c r="HK559" s="613"/>
      <c r="HL559" s="613"/>
      <c r="HM559" s="613"/>
      <c r="HN559" s="613"/>
    </row>
    <row r="560" s="606" customFormat="1" ht="18" customHeight="1" spans="1:8">
      <c r="A560" s="382" t="s">
        <v>423</v>
      </c>
      <c r="B560" s="321"/>
      <c r="C560" s="625">
        <v>601</v>
      </c>
      <c r="D560" s="257">
        <v>130</v>
      </c>
      <c r="E560" s="636">
        <f t="shared" ref="E560:E562" si="41">D560/C560</f>
        <v>0.21630615640599</v>
      </c>
      <c r="F560" s="257"/>
      <c r="G560" s="637"/>
      <c r="H560" s="638">
        <v>471</v>
      </c>
    </row>
    <row r="561" s="606" customFormat="1" ht="18" customHeight="1" spans="1:8">
      <c r="A561" s="383" t="s">
        <v>424</v>
      </c>
      <c r="B561" s="321">
        <v>6</v>
      </c>
      <c r="C561" s="624">
        <f>SUM(C562:C564)</f>
        <v>1051</v>
      </c>
      <c r="D561" s="355">
        <v>222</v>
      </c>
      <c r="E561" s="622">
        <f t="shared" si="41"/>
        <v>0.211227402473834</v>
      </c>
      <c r="F561" s="355">
        <f>SUM(F562:F564)</f>
        <v>185</v>
      </c>
      <c r="G561" s="635">
        <f>D561/F561-1</f>
        <v>0.2</v>
      </c>
      <c r="H561" s="624">
        <f>SUM(H562:H564)</f>
        <v>829</v>
      </c>
    </row>
    <row r="562" s="520" customFormat="1" spans="1:222">
      <c r="A562" s="382" t="s">
        <v>425</v>
      </c>
      <c r="B562" s="321"/>
      <c r="C562" s="625">
        <v>60</v>
      </c>
      <c r="D562" s="257">
        <v>5</v>
      </c>
      <c r="E562" s="636">
        <f t="shared" si="41"/>
        <v>0.0833333333333333</v>
      </c>
      <c r="F562" s="257"/>
      <c r="G562" s="637"/>
      <c r="H562" s="612">
        <v>55</v>
      </c>
      <c r="I562" s="606"/>
      <c r="J562" s="613"/>
      <c r="K562" s="613"/>
      <c r="GI562" s="613"/>
      <c r="GJ562" s="613"/>
      <c r="GK562" s="613"/>
      <c r="GL562" s="613"/>
      <c r="GM562" s="613"/>
      <c r="GN562" s="613"/>
      <c r="GO562" s="613"/>
      <c r="GP562" s="613"/>
      <c r="GQ562" s="613"/>
      <c r="GR562" s="613"/>
      <c r="GS562" s="613"/>
      <c r="GT562" s="613"/>
      <c r="GU562" s="613"/>
      <c r="GV562" s="613"/>
      <c r="GW562" s="613"/>
      <c r="GX562" s="613"/>
      <c r="GY562" s="613"/>
      <c r="GZ562" s="613"/>
      <c r="HA562" s="613"/>
      <c r="HB562" s="613"/>
      <c r="HC562" s="613"/>
      <c r="HD562" s="613"/>
      <c r="HE562" s="613"/>
      <c r="HF562" s="613"/>
      <c r="HG562" s="613"/>
      <c r="HH562" s="613"/>
      <c r="HI562" s="613"/>
      <c r="HJ562" s="613"/>
      <c r="HK562" s="613"/>
      <c r="HL562" s="613"/>
      <c r="HM562" s="613"/>
      <c r="HN562" s="613"/>
    </row>
    <row r="563" s="520" customFormat="1" spans="1:222">
      <c r="A563" s="382" t="s">
        <v>426</v>
      </c>
      <c r="B563" s="321"/>
      <c r="C563" s="625">
        <f>D563+H563</f>
        <v>0</v>
      </c>
      <c r="D563" s="257">
        <v>0</v>
      </c>
      <c r="E563" s="636"/>
      <c r="F563" s="257"/>
      <c r="G563" s="637"/>
      <c r="H563" s="612"/>
      <c r="I563" s="606"/>
      <c r="J563" s="613"/>
      <c r="K563" s="613"/>
      <c r="GI563" s="613"/>
      <c r="GJ563" s="613"/>
      <c r="GK563" s="613"/>
      <c r="GL563" s="613"/>
      <c r="GM563" s="613"/>
      <c r="GN563" s="613"/>
      <c r="GO563" s="613"/>
      <c r="GP563" s="613"/>
      <c r="GQ563" s="613"/>
      <c r="GR563" s="613"/>
      <c r="GS563" s="613"/>
      <c r="GT563" s="613"/>
      <c r="GU563" s="613"/>
      <c r="GV563" s="613"/>
      <c r="GW563" s="613"/>
      <c r="GX563" s="613"/>
      <c r="GY563" s="613"/>
      <c r="GZ563" s="613"/>
      <c r="HA563" s="613"/>
      <c r="HB563" s="613"/>
      <c r="HC563" s="613"/>
      <c r="HD563" s="613"/>
      <c r="HE563" s="613"/>
      <c r="HF563" s="613"/>
      <c r="HG563" s="613"/>
      <c r="HH563" s="613"/>
      <c r="HI563" s="613"/>
      <c r="HJ563" s="613"/>
      <c r="HK563" s="613"/>
      <c r="HL563" s="613"/>
      <c r="HM563" s="613"/>
      <c r="HN563" s="613"/>
    </row>
    <row r="564" s="606" customFormat="1" ht="18" customHeight="1" spans="1:8">
      <c r="A564" s="382" t="s">
        <v>427</v>
      </c>
      <c r="B564" s="320">
        <v>6</v>
      </c>
      <c r="C564" s="625">
        <v>991</v>
      </c>
      <c r="D564" s="257">
        <v>217</v>
      </c>
      <c r="E564" s="636">
        <f t="shared" ref="E564:E567" si="42">D564/C564</f>
        <v>0.218970736629667</v>
      </c>
      <c r="F564" s="257">
        <v>185</v>
      </c>
      <c r="G564" s="637">
        <f>D564/F564-1</f>
        <v>0.172972972972973</v>
      </c>
      <c r="H564" s="638">
        <v>774</v>
      </c>
    </row>
    <row r="565" s="606" customFormat="1" ht="18" customHeight="1" spans="1:8">
      <c r="A565" s="383" t="s">
        <v>428</v>
      </c>
      <c r="B565" s="321">
        <v>9701</v>
      </c>
      <c r="C565" s="624">
        <f>C566+C581+C589+C591+C599+C603+C613+C621+C628+C636+C645+C650+C653+C656+C659+C662+C665+C669+C674+C682+C685</f>
        <v>15455</v>
      </c>
      <c r="D565" s="355">
        <v>14491</v>
      </c>
      <c r="E565" s="622">
        <f t="shared" si="42"/>
        <v>0.937625363959883</v>
      </c>
      <c r="F565" s="355">
        <f>F566+F581+F589+F591+F599+F603+F613+F621+F628+F636+F645+F650+F653+F656+F659+F662+F665+F669+F674+F682+F685</f>
        <v>12782</v>
      </c>
      <c r="G565" s="635">
        <f>D565/F565-1</f>
        <v>0.133703645751839</v>
      </c>
      <c r="H565" s="624">
        <f>H566+H581+H589+H591+H599+H603+H613+H621+H628+H636+H645+H650+H653+H656+H659+H662+H665+H669+H674+H682+H685</f>
        <v>601</v>
      </c>
    </row>
    <row r="566" s="606" customFormat="1" ht="18" customHeight="1" spans="1:8">
      <c r="A566" s="383" t="s">
        <v>429</v>
      </c>
      <c r="B566" s="321">
        <v>1420</v>
      </c>
      <c r="C566" s="624">
        <f>SUM(C567:C580)</f>
        <v>1107</v>
      </c>
      <c r="D566" s="355">
        <v>1029</v>
      </c>
      <c r="E566" s="622">
        <f t="shared" si="42"/>
        <v>0.929539295392954</v>
      </c>
      <c r="F566" s="355">
        <f>SUM(F567:F580)</f>
        <v>846</v>
      </c>
      <c r="G566" s="635">
        <f>D566/F566-1</f>
        <v>0.216312056737589</v>
      </c>
      <c r="H566" s="624">
        <f>SUM(H567:H580)</f>
        <v>78</v>
      </c>
    </row>
    <row r="567" s="520" customFormat="1" ht="18" customHeight="1" spans="1:222">
      <c r="A567" s="382" t="s">
        <v>47</v>
      </c>
      <c r="B567" s="320">
        <v>944</v>
      </c>
      <c r="C567" s="625">
        <v>565</v>
      </c>
      <c r="D567" s="257">
        <v>565</v>
      </c>
      <c r="E567" s="636">
        <f t="shared" si="42"/>
        <v>1</v>
      </c>
      <c r="F567" s="257">
        <v>499</v>
      </c>
      <c r="G567" s="637">
        <f>D567/F567-1</f>
        <v>0.132264529058116</v>
      </c>
      <c r="H567" s="612"/>
      <c r="I567" s="606"/>
      <c r="J567" s="613"/>
      <c r="K567" s="613"/>
      <c r="GI567" s="613"/>
      <c r="GJ567" s="613"/>
      <c r="GK567" s="613"/>
      <c r="GL567" s="613"/>
      <c r="GM567" s="613"/>
      <c r="GN567" s="613"/>
      <c r="GO567" s="613"/>
      <c r="GP567" s="613"/>
      <c r="GQ567" s="613"/>
      <c r="GR567" s="613"/>
      <c r="GS567" s="613"/>
      <c r="GT567" s="613"/>
      <c r="GU567" s="613"/>
      <c r="GV567" s="613"/>
      <c r="GW567" s="613"/>
      <c r="GX567" s="613"/>
      <c r="GY567" s="613"/>
      <c r="GZ567" s="613"/>
      <c r="HA567" s="613"/>
      <c r="HB567" s="613"/>
      <c r="HC567" s="613"/>
      <c r="HD567" s="613"/>
      <c r="HE567" s="613"/>
      <c r="HF567" s="613"/>
      <c r="HG567" s="613"/>
      <c r="HH567" s="613"/>
      <c r="HI567" s="613"/>
      <c r="HJ567" s="613"/>
      <c r="HK567" s="613"/>
      <c r="HL567" s="613"/>
      <c r="HM567" s="613"/>
      <c r="HN567" s="613"/>
    </row>
    <row r="568" s="520" customFormat="1" ht="18" customHeight="1" spans="1:222">
      <c r="A568" s="382" t="s">
        <v>48</v>
      </c>
      <c r="B568" s="320"/>
      <c r="C568" s="625">
        <v>0</v>
      </c>
      <c r="D568" s="257">
        <v>0</v>
      </c>
      <c r="E568" s="636"/>
      <c r="F568" s="257"/>
      <c r="G568" s="637"/>
      <c r="H568" s="612"/>
      <c r="I568" s="606"/>
      <c r="J568" s="613"/>
      <c r="K568" s="613"/>
      <c r="GI568" s="613"/>
      <c r="GJ568" s="613"/>
      <c r="GK568" s="613"/>
      <c r="GL568" s="613"/>
      <c r="GM568" s="613"/>
      <c r="GN568" s="613"/>
      <c r="GO568" s="613"/>
      <c r="GP568" s="613"/>
      <c r="GQ568" s="613"/>
      <c r="GR568" s="613"/>
      <c r="GS568" s="613"/>
      <c r="GT568" s="613"/>
      <c r="GU568" s="613"/>
      <c r="GV568" s="613"/>
      <c r="GW568" s="613"/>
      <c r="GX568" s="613"/>
      <c r="GY568" s="613"/>
      <c r="GZ568" s="613"/>
      <c r="HA568" s="613"/>
      <c r="HB568" s="613"/>
      <c r="HC568" s="613"/>
      <c r="HD568" s="613"/>
      <c r="HE568" s="613"/>
      <c r="HF568" s="613"/>
      <c r="HG568" s="613"/>
      <c r="HH568" s="613"/>
      <c r="HI568" s="613"/>
      <c r="HJ568" s="613"/>
      <c r="HK568" s="613"/>
      <c r="HL568" s="613"/>
      <c r="HM568" s="613"/>
      <c r="HN568" s="613"/>
    </row>
    <row r="569" s="520" customFormat="1" ht="18" customHeight="1" spans="1:222">
      <c r="A569" s="382" t="s">
        <v>49</v>
      </c>
      <c r="B569" s="320"/>
      <c r="C569" s="625">
        <v>0</v>
      </c>
      <c r="D569" s="257">
        <v>0</v>
      </c>
      <c r="E569" s="636"/>
      <c r="F569" s="257"/>
      <c r="G569" s="637"/>
      <c r="H569" s="612"/>
      <c r="I569" s="606"/>
      <c r="J569" s="613"/>
      <c r="K569" s="613"/>
      <c r="GI569" s="613"/>
      <c r="GJ569" s="613"/>
      <c r="GK569" s="613"/>
      <c r="GL569" s="613"/>
      <c r="GM569" s="613"/>
      <c r="GN569" s="613"/>
      <c r="GO569" s="613"/>
      <c r="GP569" s="613"/>
      <c r="GQ569" s="613"/>
      <c r="GR569" s="613"/>
      <c r="GS569" s="613"/>
      <c r="GT569" s="613"/>
      <c r="GU569" s="613"/>
      <c r="GV569" s="613"/>
      <c r="GW569" s="613"/>
      <c r="GX569" s="613"/>
      <c r="GY569" s="613"/>
      <c r="GZ569" s="613"/>
      <c r="HA569" s="613"/>
      <c r="HB569" s="613"/>
      <c r="HC569" s="613"/>
      <c r="HD569" s="613"/>
      <c r="HE569" s="613"/>
      <c r="HF569" s="613"/>
      <c r="HG569" s="613"/>
      <c r="HH569" s="613"/>
      <c r="HI569" s="613"/>
      <c r="HJ569" s="613"/>
      <c r="HK569" s="613"/>
      <c r="HL569" s="613"/>
      <c r="HM569" s="613"/>
      <c r="HN569" s="613"/>
    </row>
    <row r="570" s="520" customFormat="1" ht="18" customHeight="1" spans="1:222">
      <c r="A570" s="382" t="s">
        <v>430</v>
      </c>
      <c r="B570" s="320"/>
      <c r="C570" s="625">
        <v>0</v>
      </c>
      <c r="D570" s="257">
        <v>0</v>
      </c>
      <c r="E570" s="636"/>
      <c r="F570" s="257"/>
      <c r="G570" s="637"/>
      <c r="H570" s="612"/>
      <c r="I570" s="606"/>
      <c r="J570" s="613"/>
      <c r="K570" s="613"/>
      <c r="GI570" s="613"/>
      <c r="GJ570" s="613"/>
      <c r="GK570" s="613"/>
      <c r="GL570" s="613"/>
      <c r="GM570" s="613"/>
      <c r="GN570" s="613"/>
      <c r="GO570" s="613"/>
      <c r="GP570" s="613"/>
      <c r="GQ570" s="613"/>
      <c r="GR570" s="613"/>
      <c r="GS570" s="613"/>
      <c r="GT570" s="613"/>
      <c r="GU570" s="613"/>
      <c r="GV570" s="613"/>
      <c r="GW570" s="613"/>
      <c r="GX570" s="613"/>
      <c r="GY570" s="613"/>
      <c r="GZ570" s="613"/>
      <c r="HA570" s="613"/>
      <c r="HB570" s="613"/>
      <c r="HC570" s="613"/>
      <c r="HD570" s="613"/>
      <c r="HE570" s="613"/>
      <c r="HF570" s="613"/>
      <c r="HG570" s="613"/>
      <c r="HH570" s="613"/>
      <c r="HI570" s="613"/>
      <c r="HJ570" s="613"/>
      <c r="HK570" s="613"/>
      <c r="HL570" s="613"/>
      <c r="HM570" s="613"/>
      <c r="HN570" s="613"/>
    </row>
    <row r="571" s="520" customFormat="1" ht="18" customHeight="1" spans="1:222">
      <c r="A571" s="382" t="s">
        <v>431</v>
      </c>
      <c r="B571" s="320"/>
      <c r="C571" s="625">
        <v>0</v>
      </c>
      <c r="D571" s="257">
        <v>0</v>
      </c>
      <c r="E571" s="636"/>
      <c r="F571" s="257"/>
      <c r="G571" s="637"/>
      <c r="H571" s="612"/>
      <c r="I571" s="606"/>
      <c r="J571" s="613"/>
      <c r="K571" s="613"/>
      <c r="GI571" s="613"/>
      <c r="GJ571" s="613"/>
      <c r="GK571" s="613"/>
      <c r="GL571" s="613"/>
      <c r="GM571" s="613"/>
      <c r="GN571" s="613"/>
      <c r="GO571" s="613"/>
      <c r="GP571" s="613"/>
      <c r="GQ571" s="613"/>
      <c r="GR571" s="613"/>
      <c r="GS571" s="613"/>
      <c r="GT571" s="613"/>
      <c r="GU571" s="613"/>
      <c r="GV571" s="613"/>
      <c r="GW571" s="613"/>
      <c r="GX571" s="613"/>
      <c r="GY571" s="613"/>
      <c r="GZ571" s="613"/>
      <c r="HA571" s="613"/>
      <c r="HB571" s="613"/>
      <c r="HC571" s="613"/>
      <c r="HD571" s="613"/>
      <c r="HE571" s="613"/>
      <c r="HF571" s="613"/>
      <c r="HG571" s="613"/>
      <c r="HH571" s="613"/>
      <c r="HI571" s="613"/>
      <c r="HJ571" s="613"/>
      <c r="HK571" s="613"/>
      <c r="HL571" s="613"/>
      <c r="HM571" s="613"/>
      <c r="HN571" s="613"/>
    </row>
    <row r="572" s="520" customFormat="1" ht="18" customHeight="1" spans="1:222">
      <c r="A572" s="382" t="s">
        <v>432</v>
      </c>
      <c r="B572" s="320"/>
      <c r="C572" s="625">
        <v>0</v>
      </c>
      <c r="D572" s="257">
        <v>0</v>
      </c>
      <c r="E572" s="636"/>
      <c r="F572" s="257"/>
      <c r="G572" s="637"/>
      <c r="H572" s="612"/>
      <c r="I572" s="606"/>
      <c r="J572" s="613"/>
      <c r="K572" s="613"/>
      <c r="GI572" s="613"/>
      <c r="GJ572" s="613"/>
      <c r="GK572" s="613"/>
      <c r="GL572" s="613"/>
      <c r="GM572" s="613"/>
      <c r="GN572" s="613"/>
      <c r="GO572" s="613"/>
      <c r="GP572" s="613"/>
      <c r="GQ572" s="613"/>
      <c r="GR572" s="613"/>
      <c r="GS572" s="613"/>
      <c r="GT572" s="613"/>
      <c r="GU572" s="613"/>
      <c r="GV572" s="613"/>
      <c r="GW572" s="613"/>
      <c r="GX572" s="613"/>
      <c r="GY572" s="613"/>
      <c r="GZ572" s="613"/>
      <c r="HA572" s="613"/>
      <c r="HB572" s="613"/>
      <c r="HC572" s="613"/>
      <c r="HD572" s="613"/>
      <c r="HE572" s="613"/>
      <c r="HF572" s="613"/>
      <c r="HG572" s="613"/>
      <c r="HH572" s="613"/>
      <c r="HI572" s="613"/>
      <c r="HJ572" s="613"/>
      <c r="HK572" s="613"/>
      <c r="HL572" s="613"/>
      <c r="HM572" s="613"/>
      <c r="HN572" s="613"/>
    </row>
    <row r="573" s="520" customFormat="1" ht="18" customHeight="1" spans="1:222">
      <c r="A573" s="382" t="s">
        <v>433</v>
      </c>
      <c r="B573" s="320"/>
      <c r="C573" s="625">
        <v>0</v>
      </c>
      <c r="D573" s="257">
        <v>0</v>
      </c>
      <c r="E573" s="636"/>
      <c r="F573" s="257"/>
      <c r="G573" s="637"/>
      <c r="H573" s="612"/>
      <c r="I573" s="606"/>
      <c r="J573" s="613"/>
      <c r="K573" s="613"/>
      <c r="GI573" s="613"/>
      <c r="GJ573" s="613"/>
      <c r="GK573" s="613"/>
      <c r="GL573" s="613"/>
      <c r="GM573" s="613"/>
      <c r="GN573" s="613"/>
      <c r="GO573" s="613"/>
      <c r="GP573" s="613"/>
      <c r="GQ573" s="613"/>
      <c r="GR573" s="613"/>
      <c r="GS573" s="613"/>
      <c r="GT573" s="613"/>
      <c r="GU573" s="613"/>
      <c r="GV573" s="613"/>
      <c r="GW573" s="613"/>
      <c r="GX573" s="613"/>
      <c r="GY573" s="613"/>
      <c r="GZ573" s="613"/>
      <c r="HA573" s="613"/>
      <c r="HB573" s="613"/>
      <c r="HC573" s="613"/>
      <c r="HD573" s="613"/>
      <c r="HE573" s="613"/>
      <c r="HF573" s="613"/>
      <c r="HG573" s="613"/>
      <c r="HH573" s="613"/>
      <c r="HI573" s="613"/>
      <c r="HJ573" s="613"/>
      <c r="HK573" s="613"/>
      <c r="HL573" s="613"/>
      <c r="HM573" s="613"/>
      <c r="HN573" s="613"/>
    </row>
    <row r="574" s="520" customFormat="1" ht="18" customHeight="1" spans="1:222">
      <c r="A574" s="382" t="s">
        <v>88</v>
      </c>
      <c r="B574" s="320"/>
      <c r="C574" s="625">
        <v>0</v>
      </c>
      <c r="D574" s="257">
        <v>0</v>
      </c>
      <c r="E574" s="636"/>
      <c r="F574" s="257"/>
      <c r="G574" s="637"/>
      <c r="H574" s="612"/>
      <c r="I574" s="606"/>
      <c r="J574" s="613"/>
      <c r="K574" s="613"/>
      <c r="GI574" s="613"/>
      <c r="GJ574" s="613"/>
      <c r="GK574" s="613"/>
      <c r="GL574" s="613"/>
      <c r="GM574" s="613"/>
      <c r="GN574" s="613"/>
      <c r="GO574" s="613"/>
      <c r="GP574" s="613"/>
      <c r="GQ574" s="613"/>
      <c r="GR574" s="613"/>
      <c r="GS574" s="613"/>
      <c r="GT574" s="613"/>
      <c r="GU574" s="613"/>
      <c r="GV574" s="613"/>
      <c r="GW574" s="613"/>
      <c r="GX574" s="613"/>
      <c r="GY574" s="613"/>
      <c r="GZ574" s="613"/>
      <c r="HA574" s="613"/>
      <c r="HB574" s="613"/>
      <c r="HC574" s="613"/>
      <c r="HD574" s="613"/>
      <c r="HE574" s="613"/>
      <c r="HF574" s="613"/>
      <c r="HG574" s="613"/>
      <c r="HH574" s="613"/>
      <c r="HI574" s="613"/>
      <c r="HJ574" s="613"/>
      <c r="HK574" s="613"/>
      <c r="HL574" s="613"/>
      <c r="HM574" s="613"/>
      <c r="HN574" s="613"/>
    </row>
    <row r="575" s="520" customFormat="1" ht="18" customHeight="1" spans="1:222">
      <c r="A575" s="382" t="s">
        <v>434</v>
      </c>
      <c r="B575" s="320">
        <v>64</v>
      </c>
      <c r="C575" s="625">
        <v>68</v>
      </c>
      <c r="D575" s="257">
        <v>68</v>
      </c>
      <c r="E575" s="636">
        <f t="shared" ref="E575:E582" si="43">D575/C575</f>
        <v>1</v>
      </c>
      <c r="F575" s="257">
        <v>59</v>
      </c>
      <c r="G575" s="637">
        <f>D575/F575-1</f>
        <v>0.152542372881356</v>
      </c>
      <c r="H575" s="612"/>
      <c r="I575" s="606"/>
      <c r="J575" s="613"/>
      <c r="K575" s="613"/>
      <c r="GI575" s="613"/>
      <c r="GJ575" s="613"/>
      <c r="GK575" s="613"/>
      <c r="GL575" s="613"/>
      <c r="GM575" s="613"/>
      <c r="GN575" s="613"/>
      <c r="GO575" s="613"/>
      <c r="GP575" s="613"/>
      <c r="GQ575" s="613"/>
      <c r="GR575" s="613"/>
      <c r="GS575" s="613"/>
      <c r="GT575" s="613"/>
      <c r="GU575" s="613"/>
      <c r="GV575" s="613"/>
      <c r="GW575" s="613"/>
      <c r="GX575" s="613"/>
      <c r="GY575" s="613"/>
      <c r="GZ575" s="613"/>
      <c r="HA575" s="613"/>
      <c r="HB575" s="613"/>
      <c r="HC575" s="613"/>
      <c r="HD575" s="613"/>
      <c r="HE575" s="613"/>
      <c r="HF575" s="613"/>
      <c r="HG575" s="613"/>
      <c r="HH575" s="613"/>
      <c r="HI575" s="613"/>
      <c r="HJ575" s="613"/>
      <c r="HK575" s="613"/>
      <c r="HL575" s="613"/>
      <c r="HM575" s="613"/>
      <c r="HN575" s="613"/>
    </row>
    <row r="576" s="520" customFormat="1" ht="18" customHeight="1" spans="1:222">
      <c r="A576" s="382" t="s">
        <v>435</v>
      </c>
      <c r="B576" s="320"/>
      <c r="C576" s="625">
        <v>0</v>
      </c>
      <c r="D576" s="257">
        <v>0</v>
      </c>
      <c r="E576" s="636"/>
      <c r="F576" s="257"/>
      <c r="G576" s="637"/>
      <c r="H576" s="612"/>
      <c r="I576" s="606"/>
      <c r="J576" s="613"/>
      <c r="K576" s="613"/>
      <c r="GI576" s="613"/>
      <c r="GJ576" s="613"/>
      <c r="GK576" s="613"/>
      <c r="GL576" s="613"/>
      <c r="GM576" s="613"/>
      <c r="GN576" s="613"/>
      <c r="GO576" s="613"/>
      <c r="GP576" s="613"/>
      <c r="GQ576" s="613"/>
      <c r="GR576" s="613"/>
      <c r="GS576" s="613"/>
      <c r="GT576" s="613"/>
      <c r="GU576" s="613"/>
      <c r="GV576" s="613"/>
      <c r="GW576" s="613"/>
      <c r="GX576" s="613"/>
      <c r="GY576" s="613"/>
      <c r="GZ576" s="613"/>
      <c r="HA576" s="613"/>
      <c r="HB576" s="613"/>
      <c r="HC576" s="613"/>
      <c r="HD576" s="613"/>
      <c r="HE576" s="613"/>
      <c r="HF576" s="613"/>
      <c r="HG576" s="613"/>
      <c r="HH576" s="613"/>
      <c r="HI576" s="613"/>
      <c r="HJ576" s="613"/>
      <c r="HK576" s="613"/>
      <c r="HL576" s="613"/>
      <c r="HM576" s="613"/>
      <c r="HN576" s="613"/>
    </row>
    <row r="577" s="606" customFormat="1" ht="18" customHeight="1" spans="1:8">
      <c r="A577" s="382" t="s">
        <v>436</v>
      </c>
      <c r="B577" s="320"/>
      <c r="C577" s="625">
        <v>0</v>
      </c>
      <c r="D577" s="257">
        <v>0</v>
      </c>
      <c r="E577" s="636"/>
      <c r="F577" s="257"/>
      <c r="G577" s="637"/>
      <c r="H577" s="638"/>
    </row>
    <row r="578" s="606" customFormat="1" ht="18" customHeight="1" spans="1:8">
      <c r="A578" s="382" t="s">
        <v>437</v>
      </c>
      <c r="B578" s="320"/>
      <c r="C578" s="625">
        <v>0</v>
      </c>
      <c r="D578" s="257">
        <v>0</v>
      </c>
      <c r="E578" s="636"/>
      <c r="F578" s="257"/>
      <c r="G578" s="637"/>
      <c r="H578" s="638"/>
    </row>
    <row r="579" s="520" customFormat="1" ht="18" customHeight="1" spans="1:222">
      <c r="A579" s="382" t="s">
        <v>56</v>
      </c>
      <c r="B579" s="320">
        <v>282</v>
      </c>
      <c r="C579" s="625">
        <v>243</v>
      </c>
      <c r="D579" s="257">
        <v>243</v>
      </c>
      <c r="E579" s="636">
        <f t="shared" si="43"/>
        <v>1</v>
      </c>
      <c r="F579" s="257">
        <v>185</v>
      </c>
      <c r="G579" s="637">
        <f>D579/F579-1</f>
        <v>0.313513513513513</v>
      </c>
      <c r="H579" s="612"/>
      <c r="I579" s="606"/>
      <c r="J579" s="613"/>
      <c r="K579" s="613"/>
      <c r="GI579" s="613"/>
      <c r="GJ579" s="613"/>
      <c r="GK579" s="613"/>
      <c r="GL579" s="613"/>
      <c r="GM579" s="613"/>
      <c r="GN579" s="613"/>
      <c r="GO579" s="613"/>
      <c r="GP579" s="613"/>
      <c r="GQ579" s="613"/>
      <c r="GR579" s="613"/>
      <c r="GS579" s="613"/>
      <c r="GT579" s="613"/>
      <c r="GU579" s="613"/>
      <c r="GV579" s="613"/>
      <c r="GW579" s="613"/>
      <c r="GX579" s="613"/>
      <c r="GY579" s="613"/>
      <c r="GZ579" s="613"/>
      <c r="HA579" s="613"/>
      <c r="HB579" s="613"/>
      <c r="HC579" s="613"/>
      <c r="HD579" s="613"/>
      <c r="HE579" s="613"/>
      <c r="HF579" s="613"/>
      <c r="HG579" s="613"/>
      <c r="HH579" s="613"/>
      <c r="HI579" s="613"/>
      <c r="HJ579" s="613"/>
      <c r="HK579" s="613"/>
      <c r="HL579" s="613"/>
      <c r="HM579" s="613"/>
      <c r="HN579" s="613"/>
    </row>
    <row r="580" s="606" customFormat="1" ht="18" customHeight="1" spans="1:8">
      <c r="A580" s="382" t="s">
        <v>438</v>
      </c>
      <c r="B580" s="320">
        <v>130</v>
      </c>
      <c r="C580" s="625">
        <v>231</v>
      </c>
      <c r="D580" s="257">
        <v>153</v>
      </c>
      <c r="E580" s="636">
        <f t="shared" si="43"/>
        <v>0.662337662337662</v>
      </c>
      <c r="F580" s="257">
        <v>103</v>
      </c>
      <c r="G580" s="637">
        <f>D580/F580-1</f>
        <v>0.485436893203884</v>
      </c>
      <c r="H580" s="638">
        <v>78</v>
      </c>
    </row>
    <row r="581" s="606" customFormat="1" ht="18" customHeight="1" spans="1:8">
      <c r="A581" s="383" t="s">
        <v>439</v>
      </c>
      <c r="B581" s="321">
        <v>837</v>
      </c>
      <c r="C581" s="624">
        <f>SUM(C582:C590)</f>
        <v>1097</v>
      </c>
      <c r="D581" s="355">
        <v>847</v>
      </c>
      <c r="E581" s="622">
        <f t="shared" si="43"/>
        <v>0.772105742935278</v>
      </c>
      <c r="F581" s="355">
        <f>SUM(F582:F588)</f>
        <v>812</v>
      </c>
      <c r="G581" s="635">
        <f>D581/F581-1</f>
        <v>0.0431034482758621</v>
      </c>
      <c r="H581" s="624"/>
    </row>
    <row r="582" s="520" customFormat="1" ht="18" customHeight="1" spans="1:222">
      <c r="A582" s="382" t="s">
        <v>47</v>
      </c>
      <c r="B582" s="320">
        <v>300</v>
      </c>
      <c r="C582" s="625">
        <v>199</v>
      </c>
      <c r="D582" s="257">
        <v>199</v>
      </c>
      <c r="E582" s="636">
        <f t="shared" si="43"/>
        <v>1</v>
      </c>
      <c r="F582" s="257">
        <v>185</v>
      </c>
      <c r="G582" s="637">
        <f>D582/F582-1</f>
        <v>0.0756756756756756</v>
      </c>
      <c r="H582" s="612"/>
      <c r="I582" s="606"/>
      <c r="J582" s="613"/>
      <c r="K582" s="613"/>
      <c r="GI582" s="613"/>
      <c r="GJ582" s="613"/>
      <c r="GK582" s="613"/>
      <c r="GL582" s="613"/>
      <c r="GM582" s="613"/>
      <c r="GN582" s="613"/>
      <c r="GO582" s="613"/>
      <c r="GP582" s="613"/>
      <c r="GQ582" s="613"/>
      <c r="GR582" s="613"/>
      <c r="GS582" s="613"/>
      <c r="GT582" s="613"/>
      <c r="GU582" s="613"/>
      <c r="GV582" s="613"/>
      <c r="GW582" s="613"/>
      <c r="GX582" s="613"/>
      <c r="GY582" s="613"/>
      <c r="GZ582" s="613"/>
      <c r="HA582" s="613"/>
      <c r="HB582" s="613"/>
      <c r="HC582" s="613"/>
      <c r="HD582" s="613"/>
      <c r="HE582" s="613"/>
      <c r="HF582" s="613"/>
      <c r="HG582" s="613"/>
      <c r="HH582" s="613"/>
      <c r="HI582" s="613"/>
      <c r="HJ582" s="613"/>
      <c r="HK582" s="613"/>
      <c r="HL582" s="613"/>
      <c r="HM582" s="613"/>
      <c r="HN582" s="613"/>
    </row>
    <row r="583" s="520" customFormat="1" ht="18" customHeight="1" spans="1:222">
      <c r="A583" s="382" t="s">
        <v>48</v>
      </c>
      <c r="B583" s="320"/>
      <c r="C583" s="625">
        <v>0</v>
      </c>
      <c r="D583" s="257">
        <v>0</v>
      </c>
      <c r="E583" s="636"/>
      <c r="F583" s="257"/>
      <c r="G583" s="637"/>
      <c r="H583" s="612"/>
      <c r="I583" s="606"/>
      <c r="J583" s="613"/>
      <c r="K583" s="613"/>
      <c r="GI583" s="613"/>
      <c r="GJ583" s="613"/>
      <c r="GK583" s="613"/>
      <c r="GL583" s="613"/>
      <c r="GM583" s="613"/>
      <c r="GN583" s="613"/>
      <c r="GO583" s="613"/>
      <c r="GP583" s="613"/>
      <c r="GQ583" s="613"/>
      <c r="GR583" s="613"/>
      <c r="GS583" s="613"/>
      <c r="GT583" s="613"/>
      <c r="GU583" s="613"/>
      <c r="GV583" s="613"/>
      <c r="GW583" s="613"/>
      <c r="GX583" s="613"/>
      <c r="GY583" s="613"/>
      <c r="GZ583" s="613"/>
      <c r="HA583" s="613"/>
      <c r="HB583" s="613"/>
      <c r="HC583" s="613"/>
      <c r="HD583" s="613"/>
      <c r="HE583" s="613"/>
      <c r="HF583" s="613"/>
      <c r="HG583" s="613"/>
      <c r="HH583" s="613"/>
      <c r="HI583" s="613"/>
      <c r="HJ583" s="613"/>
      <c r="HK583" s="613"/>
      <c r="HL583" s="613"/>
      <c r="HM583" s="613"/>
      <c r="HN583" s="613"/>
    </row>
    <row r="584" s="520" customFormat="1" ht="18" customHeight="1" spans="1:222">
      <c r="A584" s="382" t="s">
        <v>49</v>
      </c>
      <c r="B584" s="320"/>
      <c r="C584" s="625">
        <v>0</v>
      </c>
      <c r="D584" s="257">
        <v>0</v>
      </c>
      <c r="E584" s="636"/>
      <c r="F584" s="257"/>
      <c r="G584" s="637"/>
      <c r="H584" s="612"/>
      <c r="I584" s="606"/>
      <c r="J584" s="613"/>
      <c r="K584" s="613"/>
      <c r="GI584" s="613"/>
      <c r="GJ584" s="613"/>
      <c r="GK584" s="613"/>
      <c r="GL584" s="613"/>
      <c r="GM584" s="613"/>
      <c r="GN584" s="613"/>
      <c r="GO584" s="613"/>
      <c r="GP584" s="613"/>
      <c r="GQ584" s="613"/>
      <c r="GR584" s="613"/>
      <c r="GS584" s="613"/>
      <c r="GT584" s="613"/>
      <c r="GU584" s="613"/>
      <c r="GV584" s="613"/>
      <c r="GW584" s="613"/>
      <c r="GX584" s="613"/>
      <c r="GY584" s="613"/>
      <c r="GZ584" s="613"/>
      <c r="HA584" s="613"/>
      <c r="HB584" s="613"/>
      <c r="HC584" s="613"/>
      <c r="HD584" s="613"/>
      <c r="HE584" s="613"/>
      <c r="HF584" s="613"/>
      <c r="HG584" s="613"/>
      <c r="HH584" s="613"/>
      <c r="HI584" s="613"/>
      <c r="HJ584" s="613"/>
      <c r="HK584" s="613"/>
      <c r="HL584" s="613"/>
      <c r="HM584" s="613"/>
      <c r="HN584" s="613"/>
    </row>
    <row r="585" s="520" customFormat="1" ht="18" customHeight="1" spans="1:222">
      <c r="A585" s="382" t="s">
        <v>440</v>
      </c>
      <c r="B585" s="320"/>
      <c r="C585" s="625">
        <v>0</v>
      </c>
      <c r="D585" s="257">
        <v>0</v>
      </c>
      <c r="E585" s="636"/>
      <c r="F585" s="257"/>
      <c r="G585" s="637"/>
      <c r="H585" s="612"/>
      <c r="I585" s="606"/>
      <c r="J585" s="613"/>
      <c r="K585" s="613"/>
      <c r="GI585" s="613"/>
      <c r="GJ585" s="613"/>
      <c r="GK585" s="613"/>
      <c r="GL585" s="613"/>
      <c r="GM585" s="613"/>
      <c r="GN585" s="613"/>
      <c r="GO585" s="613"/>
      <c r="GP585" s="613"/>
      <c r="GQ585" s="613"/>
      <c r="GR585" s="613"/>
      <c r="GS585" s="613"/>
      <c r="GT585" s="613"/>
      <c r="GU585" s="613"/>
      <c r="GV585" s="613"/>
      <c r="GW585" s="613"/>
      <c r="GX585" s="613"/>
      <c r="GY585" s="613"/>
      <c r="GZ585" s="613"/>
      <c r="HA585" s="613"/>
      <c r="HB585" s="613"/>
      <c r="HC585" s="613"/>
      <c r="HD585" s="613"/>
      <c r="HE585" s="613"/>
      <c r="HF585" s="613"/>
      <c r="HG585" s="613"/>
      <c r="HH585" s="613"/>
      <c r="HI585" s="613"/>
      <c r="HJ585" s="613"/>
      <c r="HK585" s="613"/>
      <c r="HL585" s="613"/>
      <c r="HM585" s="613"/>
      <c r="HN585" s="613"/>
    </row>
    <row r="586" s="520" customFormat="1" ht="18" customHeight="1" spans="1:222">
      <c r="A586" s="382" t="s">
        <v>441</v>
      </c>
      <c r="B586" s="320"/>
      <c r="C586" s="625">
        <v>0</v>
      </c>
      <c r="D586" s="257">
        <v>0</v>
      </c>
      <c r="E586" s="636"/>
      <c r="F586" s="257"/>
      <c r="G586" s="637"/>
      <c r="H586" s="612"/>
      <c r="I586" s="606"/>
      <c r="J586" s="613"/>
      <c r="K586" s="613"/>
      <c r="GI586" s="613"/>
      <c r="GJ586" s="613"/>
      <c r="GK586" s="613"/>
      <c r="GL586" s="613"/>
      <c r="GM586" s="613"/>
      <c r="GN586" s="613"/>
      <c r="GO586" s="613"/>
      <c r="GP586" s="613"/>
      <c r="GQ586" s="613"/>
      <c r="GR586" s="613"/>
      <c r="GS586" s="613"/>
      <c r="GT586" s="613"/>
      <c r="GU586" s="613"/>
      <c r="GV586" s="613"/>
      <c r="GW586" s="613"/>
      <c r="GX586" s="613"/>
      <c r="GY586" s="613"/>
      <c r="GZ586" s="613"/>
      <c r="HA586" s="613"/>
      <c r="HB586" s="613"/>
      <c r="HC586" s="613"/>
      <c r="HD586" s="613"/>
      <c r="HE586" s="613"/>
      <c r="HF586" s="613"/>
      <c r="HG586" s="613"/>
      <c r="HH586" s="613"/>
      <c r="HI586" s="613"/>
      <c r="HJ586" s="613"/>
      <c r="HK586" s="613"/>
      <c r="HL586" s="613"/>
      <c r="HM586" s="613"/>
      <c r="HN586" s="613"/>
    </row>
    <row r="587" s="520" customFormat="1" spans="1:222">
      <c r="A587" s="382" t="s">
        <v>442</v>
      </c>
      <c r="B587" s="320"/>
      <c r="C587" s="625">
        <v>340</v>
      </c>
      <c r="D587" s="257">
        <v>90</v>
      </c>
      <c r="E587" s="636">
        <f t="shared" ref="E587:E593" si="44">D587/C587</f>
        <v>0.264705882352941</v>
      </c>
      <c r="F587" s="257">
        <v>274</v>
      </c>
      <c r="G587" s="637">
        <f>D587/F587-1</f>
        <v>-0.671532846715329</v>
      </c>
      <c r="H587" s="612">
        <v>250</v>
      </c>
      <c r="I587" s="606"/>
      <c r="J587" s="613"/>
      <c r="K587" s="613"/>
      <c r="GI587" s="613"/>
      <c r="GJ587" s="613"/>
      <c r="GK587" s="613"/>
      <c r="GL587" s="613"/>
      <c r="GM587" s="613"/>
      <c r="GN587" s="613"/>
      <c r="GO587" s="613"/>
      <c r="GP587" s="613"/>
      <c r="GQ587" s="613"/>
      <c r="GR587" s="613"/>
      <c r="GS587" s="613"/>
      <c r="GT587" s="613"/>
      <c r="GU587" s="613"/>
      <c r="GV587" s="613"/>
      <c r="GW587" s="613"/>
      <c r="GX587" s="613"/>
      <c r="GY587" s="613"/>
      <c r="GZ587" s="613"/>
      <c r="HA587" s="613"/>
      <c r="HB587" s="613"/>
      <c r="HC587" s="613"/>
      <c r="HD587" s="613"/>
      <c r="HE587" s="613"/>
      <c r="HF587" s="613"/>
      <c r="HG587" s="613"/>
      <c r="HH587" s="613"/>
      <c r="HI587" s="613"/>
      <c r="HJ587" s="613"/>
      <c r="HK587" s="613"/>
      <c r="HL587" s="613"/>
      <c r="HM587" s="613"/>
      <c r="HN587" s="613"/>
    </row>
    <row r="588" s="606" customFormat="1" ht="18" customHeight="1" spans="1:8">
      <c r="A588" s="382" t="s">
        <v>443</v>
      </c>
      <c r="B588" s="320">
        <v>537</v>
      </c>
      <c r="C588" s="625">
        <v>558</v>
      </c>
      <c r="D588" s="257">
        <v>558</v>
      </c>
      <c r="E588" s="636">
        <f t="shared" si="44"/>
        <v>1</v>
      </c>
      <c r="F588" s="257">
        <v>353</v>
      </c>
      <c r="G588" s="637">
        <f>D588/F588-1</f>
        <v>0.580736543909348</v>
      </c>
      <c r="H588" s="638"/>
    </row>
    <row r="589" s="606" customFormat="1" ht="18" customHeight="1" spans="1:8">
      <c r="A589" s="383" t="s">
        <v>444</v>
      </c>
      <c r="B589" s="321"/>
      <c r="C589" s="624">
        <v>0</v>
      </c>
      <c r="D589" s="355">
        <v>0</v>
      </c>
      <c r="E589" s="622"/>
      <c r="F589" s="355">
        <f>F590</f>
        <v>0</v>
      </c>
      <c r="G589" s="637"/>
      <c r="H589" s="624">
        <f>H590</f>
        <v>0</v>
      </c>
    </row>
    <row r="590" s="606" customFormat="1" ht="18" customHeight="1" spans="1:8">
      <c r="A590" s="382" t="s">
        <v>445</v>
      </c>
      <c r="B590" s="321"/>
      <c r="C590" s="625">
        <v>0</v>
      </c>
      <c r="D590" s="257">
        <v>0</v>
      </c>
      <c r="E590" s="636"/>
      <c r="F590" s="257"/>
      <c r="G590" s="637"/>
      <c r="H590" s="638"/>
    </row>
    <row r="591" s="606" customFormat="1" ht="18" customHeight="1" spans="1:8">
      <c r="A591" s="383" t="s">
        <v>446</v>
      </c>
      <c r="B591" s="321">
        <v>6080</v>
      </c>
      <c r="C591" s="624">
        <f>SUM(C592:C598)</f>
        <v>7517</v>
      </c>
      <c r="D591" s="355">
        <v>7517</v>
      </c>
      <c r="E591" s="622">
        <f t="shared" si="44"/>
        <v>1</v>
      </c>
      <c r="F591" s="355">
        <f>SUM(F592:F598)</f>
        <v>5756</v>
      </c>
      <c r="G591" s="635">
        <f>D591/F591-1</f>
        <v>0.305941626129256</v>
      </c>
      <c r="H591" s="624">
        <f>SUM(H592:H598)</f>
        <v>0</v>
      </c>
    </row>
    <row r="592" s="520" customFormat="1" ht="18" customHeight="1" spans="1:222">
      <c r="A592" s="382" t="s">
        <v>447</v>
      </c>
      <c r="B592" s="320">
        <v>374</v>
      </c>
      <c r="C592" s="625">
        <v>439</v>
      </c>
      <c r="D592" s="257">
        <v>439</v>
      </c>
      <c r="E592" s="636">
        <f t="shared" si="44"/>
        <v>1</v>
      </c>
      <c r="F592" s="257">
        <v>318</v>
      </c>
      <c r="G592" s="637">
        <f>D592/F592-1</f>
        <v>0.380503144654088</v>
      </c>
      <c r="H592" s="612"/>
      <c r="I592" s="606"/>
      <c r="J592" s="613"/>
      <c r="K592" s="613"/>
      <c r="GI592" s="613"/>
      <c r="GJ592" s="613"/>
      <c r="GK592" s="613"/>
      <c r="GL592" s="613"/>
      <c r="GM592" s="613"/>
      <c r="GN592" s="613"/>
      <c r="GO592" s="613"/>
      <c r="GP592" s="613"/>
      <c r="GQ592" s="613"/>
      <c r="GR592" s="613"/>
      <c r="GS592" s="613"/>
      <c r="GT592" s="613"/>
      <c r="GU592" s="613"/>
      <c r="GV592" s="613"/>
      <c r="GW592" s="613"/>
      <c r="GX592" s="613"/>
      <c r="GY592" s="613"/>
      <c r="GZ592" s="613"/>
      <c r="HA592" s="613"/>
      <c r="HB592" s="613"/>
      <c r="HC592" s="613"/>
      <c r="HD592" s="613"/>
      <c r="HE592" s="613"/>
      <c r="HF592" s="613"/>
      <c r="HG592" s="613"/>
      <c r="HH592" s="613"/>
      <c r="HI592" s="613"/>
      <c r="HJ592" s="613"/>
      <c r="HK592" s="613"/>
      <c r="HL592" s="613"/>
      <c r="HM592" s="613"/>
      <c r="HN592" s="613"/>
    </row>
    <row r="593" s="520" customFormat="1" ht="18" customHeight="1" spans="1:222">
      <c r="A593" s="382" t="s">
        <v>448</v>
      </c>
      <c r="B593" s="320">
        <v>1799</v>
      </c>
      <c r="C593" s="625">
        <v>1851</v>
      </c>
      <c r="D593" s="257">
        <v>1851</v>
      </c>
      <c r="E593" s="636">
        <f t="shared" si="44"/>
        <v>1</v>
      </c>
      <c r="F593" s="257">
        <v>2290</v>
      </c>
      <c r="G593" s="637">
        <f>D593/F593-1</f>
        <v>-0.191703056768559</v>
      </c>
      <c r="H593" s="612"/>
      <c r="I593" s="606"/>
      <c r="J593" s="613"/>
      <c r="K593" s="613"/>
      <c r="GI593" s="613"/>
      <c r="GJ593" s="613"/>
      <c r="GK593" s="613"/>
      <c r="GL593" s="613"/>
      <c r="GM593" s="613"/>
      <c r="GN593" s="613"/>
      <c r="GO593" s="613"/>
      <c r="GP593" s="613"/>
      <c r="GQ593" s="613"/>
      <c r="GR593" s="613"/>
      <c r="GS593" s="613"/>
      <c r="GT593" s="613"/>
      <c r="GU593" s="613"/>
      <c r="GV593" s="613"/>
      <c r="GW593" s="613"/>
      <c r="GX593" s="613"/>
      <c r="GY593" s="613"/>
      <c r="GZ593" s="613"/>
      <c r="HA593" s="613"/>
      <c r="HB593" s="613"/>
      <c r="HC593" s="613"/>
      <c r="HD593" s="613"/>
      <c r="HE593" s="613"/>
      <c r="HF593" s="613"/>
      <c r="HG593" s="613"/>
      <c r="HH593" s="613"/>
      <c r="HI593" s="613"/>
      <c r="HJ593" s="613"/>
      <c r="HK593" s="613"/>
      <c r="HL593" s="613"/>
      <c r="HM593" s="613"/>
      <c r="HN593" s="613"/>
    </row>
    <row r="594" s="520" customFormat="1" ht="18" customHeight="1" spans="1:222">
      <c r="A594" s="382" t="s">
        <v>449</v>
      </c>
      <c r="B594" s="320"/>
      <c r="C594" s="625">
        <v>0</v>
      </c>
      <c r="D594" s="257">
        <v>0</v>
      </c>
      <c r="E594" s="636"/>
      <c r="F594" s="257"/>
      <c r="G594" s="637"/>
      <c r="H594" s="612"/>
      <c r="I594" s="606"/>
      <c r="J594" s="613"/>
      <c r="K594" s="613"/>
      <c r="GI594" s="613"/>
      <c r="GJ594" s="613"/>
      <c r="GK594" s="613"/>
      <c r="GL594" s="613"/>
      <c r="GM594" s="613"/>
      <c r="GN594" s="613"/>
      <c r="GO594" s="613"/>
      <c r="GP594" s="613"/>
      <c r="GQ594" s="613"/>
      <c r="GR594" s="613"/>
      <c r="GS594" s="613"/>
      <c r="GT594" s="613"/>
      <c r="GU594" s="613"/>
      <c r="GV594" s="613"/>
      <c r="GW594" s="613"/>
      <c r="GX594" s="613"/>
      <c r="GY594" s="613"/>
      <c r="GZ594" s="613"/>
      <c r="HA594" s="613"/>
      <c r="HB594" s="613"/>
      <c r="HC594" s="613"/>
      <c r="HD594" s="613"/>
      <c r="HE594" s="613"/>
      <c r="HF594" s="613"/>
      <c r="HG594" s="613"/>
      <c r="HH594" s="613"/>
      <c r="HI594" s="613"/>
      <c r="HJ594" s="613"/>
      <c r="HK594" s="613"/>
      <c r="HL594" s="613"/>
      <c r="HM594" s="613"/>
      <c r="HN594" s="613"/>
    </row>
    <row r="595" s="520" customFormat="1" ht="18" customHeight="1" spans="1:222">
      <c r="A595" s="382" t="s">
        <v>450</v>
      </c>
      <c r="B595" s="320">
        <v>3852</v>
      </c>
      <c r="C595" s="625">
        <v>4378</v>
      </c>
      <c r="D595" s="257">
        <v>4378</v>
      </c>
      <c r="E595" s="636">
        <f>D595/C595</f>
        <v>1</v>
      </c>
      <c r="F595" s="257">
        <v>2730</v>
      </c>
      <c r="G595" s="637">
        <f>D595/F595-1</f>
        <v>0.603663003663004</v>
      </c>
      <c r="H595" s="612"/>
      <c r="I595" s="606"/>
      <c r="J595" s="613"/>
      <c r="K595" s="613"/>
      <c r="GI595" s="613"/>
      <c r="GJ595" s="613"/>
      <c r="GK595" s="613"/>
      <c r="GL595" s="613"/>
      <c r="GM595" s="613"/>
      <c r="GN595" s="613"/>
      <c r="GO595" s="613"/>
      <c r="GP595" s="613"/>
      <c r="GQ595" s="613"/>
      <c r="GR595" s="613"/>
      <c r="GS595" s="613"/>
      <c r="GT595" s="613"/>
      <c r="GU595" s="613"/>
      <c r="GV595" s="613"/>
      <c r="GW595" s="613"/>
      <c r="GX595" s="613"/>
      <c r="GY595" s="613"/>
      <c r="GZ595" s="613"/>
      <c r="HA595" s="613"/>
      <c r="HB595" s="613"/>
      <c r="HC595" s="613"/>
      <c r="HD595" s="613"/>
      <c r="HE595" s="613"/>
      <c r="HF595" s="613"/>
      <c r="HG595" s="613"/>
      <c r="HH595" s="613"/>
      <c r="HI595" s="613"/>
      <c r="HJ595" s="613"/>
      <c r="HK595" s="613"/>
      <c r="HL595" s="613"/>
      <c r="HM595" s="613"/>
      <c r="HN595" s="613"/>
    </row>
    <row r="596" s="520" customFormat="1" ht="18" customHeight="1" spans="1:222">
      <c r="A596" s="382" t="s">
        <v>451</v>
      </c>
      <c r="B596" s="320">
        <v>55</v>
      </c>
      <c r="C596" s="625">
        <v>794</v>
      </c>
      <c r="D596" s="257">
        <v>794</v>
      </c>
      <c r="E596" s="636">
        <f>D596/C596</f>
        <v>1</v>
      </c>
      <c r="F596" s="257">
        <v>418</v>
      </c>
      <c r="G596" s="637">
        <f>D596/F596-1</f>
        <v>0.899521531100478</v>
      </c>
      <c r="H596" s="612"/>
      <c r="I596" s="606"/>
      <c r="J596" s="613"/>
      <c r="K596" s="613"/>
      <c r="GI596" s="613"/>
      <c r="GJ596" s="613"/>
      <c r="GK596" s="613"/>
      <c r="GL596" s="613"/>
      <c r="GM596" s="613"/>
      <c r="GN596" s="613"/>
      <c r="GO596" s="613"/>
      <c r="GP596" s="613"/>
      <c r="GQ596" s="613"/>
      <c r="GR596" s="613"/>
      <c r="GS596" s="613"/>
      <c r="GT596" s="613"/>
      <c r="GU596" s="613"/>
      <c r="GV596" s="613"/>
      <c r="GW596" s="613"/>
      <c r="GX596" s="613"/>
      <c r="GY596" s="613"/>
      <c r="GZ596" s="613"/>
      <c r="HA596" s="613"/>
      <c r="HB596" s="613"/>
      <c r="HC596" s="613"/>
      <c r="HD596" s="613"/>
      <c r="HE596" s="613"/>
      <c r="HF596" s="613"/>
      <c r="HG596" s="613"/>
      <c r="HH596" s="613"/>
      <c r="HI596" s="613"/>
      <c r="HJ596" s="613"/>
      <c r="HK596" s="613"/>
      <c r="HL596" s="613"/>
      <c r="HM596" s="613"/>
      <c r="HN596" s="613"/>
    </row>
    <row r="597" s="606" customFormat="1" ht="18" customHeight="1" spans="1:8">
      <c r="A597" s="382" t="s">
        <v>452</v>
      </c>
      <c r="B597" s="321"/>
      <c r="C597" s="625">
        <v>55</v>
      </c>
      <c r="D597" s="257">
        <v>55</v>
      </c>
      <c r="E597" s="636"/>
      <c r="F597" s="257"/>
      <c r="G597" s="637"/>
      <c r="H597" s="638"/>
    </row>
    <row r="598" s="520" customFormat="1" ht="18" customHeight="1" spans="1:222">
      <c r="A598" s="382" t="s">
        <v>453</v>
      </c>
      <c r="B598" s="321"/>
      <c r="C598" s="625">
        <f>D598+H598</f>
        <v>0</v>
      </c>
      <c r="D598" s="257">
        <v>0</v>
      </c>
      <c r="E598" s="636"/>
      <c r="F598" s="257"/>
      <c r="G598" s="637"/>
      <c r="H598" s="612"/>
      <c r="I598" s="606"/>
      <c r="J598" s="613"/>
      <c r="K598" s="613"/>
      <c r="GI598" s="613"/>
      <c r="GJ598" s="613"/>
      <c r="GK598" s="613"/>
      <c r="GL598" s="613"/>
      <c r="GM598" s="613"/>
      <c r="GN598" s="613"/>
      <c r="GO598" s="613"/>
      <c r="GP598" s="613"/>
      <c r="GQ598" s="613"/>
      <c r="GR598" s="613"/>
      <c r="GS598" s="613"/>
      <c r="GT598" s="613"/>
      <c r="GU598" s="613"/>
      <c r="GV598" s="613"/>
      <c r="GW598" s="613"/>
      <c r="GX598" s="613"/>
      <c r="GY598" s="613"/>
      <c r="GZ598" s="613"/>
      <c r="HA598" s="613"/>
      <c r="HB598" s="613"/>
      <c r="HC598" s="613"/>
      <c r="HD598" s="613"/>
      <c r="HE598" s="613"/>
      <c r="HF598" s="613"/>
      <c r="HG598" s="613"/>
      <c r="HH598" s="613"/>
      <c r="HI598" s="613"/>
      <c r="HJ598" s="613"/>
      <c r="HK598" s="613"/>
      <c r="HL598" s="613"/>
      <c r="HM598" s="613"/>
      <c r="HN598" s="613"/>
    </row>
    <row r="599" s="606" customFormat="1" ht="18" customHeight="1" spans="1:8">
      <c r="A599" s="383" t="s">
        <v>454</v>
      </c>
      <c r="B599" s="321"/>
      <c r="C599" s="624">
        <f>D599+H599</f>
        <v>0</v>
      </c>
      <c r="D599" s="355">
        <v>0</v>
      </c>
      <c r="E599" s="622"/>
      <c r="F599" s="355">
        <f>SUM(F600:F602)</f>
        <v>0</v>
      </c>
      <c r="G599" s="637"/>
      <c r="H599" s="624"/>
    </row>
    <row r="600" s="520" customFormat="1" ht="18" customHeight="1" spans="1:222">
      <c r="A600" s="382" t="s">
        <v>455</v>
      </c>
      <c r="B600" s="321"/>
      <c r="C600" s="625">
        <f>D600+H600</f>
        <v>0</v>
      </c>
      <c r="D600" s="257">
        <v>0</v>
      </c>
      <c r="E600" s="636"/>
      <c r="F600" s="257"/>
      <c r="G600" s="637"/>
      <c r="H600" s="612"/>
      <c r="I600" s="606"/>
      <c r="J600" s="613"/>
      <c r="K600" s="613"/>
      <c r="GI600" s="613"/>
      <c r="GJ600" s="613"/>
      <c r="GK600" s="613"/>
      <c r="GL600" s="613"/>
      <c r="GM600" s="613"/>
      <c r="GN600" s="613"/>
      <c r="GO600" s="613"/>
      <c r="GP600" s="613"/>
      <c r="GQ600" s="613"/>
      <c r="GR600" s="613"/>
      <c r="GS600" s="613"/>
      <c r="GT600" s="613"/>
      <c r="GU600" s="613"/>
      <c r="GV600" s="613"/>
      <c r="GW600" s="613"/>
      <c r="GX600" s="613"/>
      <c r="GY600" s="613"/>
      <c r="GZ600" s="613"/>
      <c r="HA600" s="613"/>
      <c r="HB600" s="613"/>
      <c r="HC600" s="613"/>
      <c r="HD600" s="613"/>
      <c r="HE600" s="613"/>
      <c r="HF600" s="613"/>
      <c r="HG600" s="613"/>
      <c r="HH600" s="613"/>
      <c r="HI600" s="613"/>
      <c r="HJ600" s="613"/>
      <c r="HK600" s="613"/>
      <c r="HL600" s="613"/>
      <c r="HM600" s="613"/>
      <c r="HN600" s="613"/>
    </row>
    <row r="601" s="606" customFormat="1" ht="18" customHeight="1" spans="1:8">
      <c r="A601" s="382" t="s">
        <v>456</v>
      </c>
      <c r="B601" s="321"/>
      <c r="C601" s="625">
        <f>D601+H601</f>
        <v>0</v>
      </c>
      <c r="D601" s="257">
        <v>0</v>
      </c>
      <c r="E601" s="636"/>
      <c r="F601" s="257"/>
      <c r="G601" s="637"/>
      <c r="H601" s="638"/>
    </row>
    <row r="602" s="520" customFormat="1" ht="18" customHeight="1" spans="1:222">
      <c r="A602" s="382" t="s">
        <v>457</v>
      </c>
      <c r="B602" s="321"/>
      <c r="C602" s="625">
        <f>D602+H602</f>
        <v>0</v>
      </c>
      <c r="D602" s="257">
        <v>0</v>
      </c>
      <c r="E602" s="636"/>
      <c r="F602" s="257"/>
      <c r="G602" s="637"/>
      <c r="H602" s="612"/>
      <c r="I602" s="606"/>
      <c r="J602" s="613"/>
      <c r="K602" s="613"/>
      <c r="GI602" s="613"/>
      <c r="GJ602" s="613"/>
      <c r="GK602" s="613"/>
      <c r="GL602" s="613"/>
      <c r="GM602" s="613"/>
      <c r="GN602" s="613"/>
      <c r="GO602" s="613"/>
      <c r="GP602" s="613"/>
      <c r="GQ602" s="613"/>
      <c r="GR602" s="613"/>
      <c r="GS602" s="613"/>
      <c r="GT602" s="613"/>
      <c r="GU602" s="613"/>
      <c r="GV602" s="613"/>
      <c r="GW602" s="613"/>
      <c r="GX602" s="613"/>
      <c r="GY602" s="613"/>
      <c r="GZ602" s="613"/>
      <c r="HA602" s="613"/>
      <c r="HB602" s="613"/>
      <c r="HC602" s="613"/>
      <c r="HD602" s="613"/>
      <c r="HE602" s="613"/>
      <c r="HF602" s="613"/>
      <c r="HG602" s="613"/>
      <c r="HH602" s="613"/>
      <c r="HI602" s="613"/>
      <c r="HJ602" s="613"/>
      <c r="HK602" s="613"/>
      <c r="HL602" s="613"/>
      <c r="HM602" s="613"/>
      <c r="HN602" s="613"/>
    </row>
    <row r="603" s="606" customFormat="1" ht="18" customHeight="1" spans="1:8">
      <c r="A603" s="383" t="s">
        <v>458</v>
      </c>
      <c r="B603" s="321">
        <v>5</v>
      </c>
      <c r="C603" s="624">
        <f>SUM(C604:C612)</f>
        <v>979</v>
      </c>
      <c r="D603" s="355">
        <v>979</v>
      </c>
      <c r="E603" s="622">
        <f>D603/C603</f>
        <v>1</v>
      </c>
      <c r="F603" s="355">
        <f>SUM(F604:F612)</f>
        <v>1021</v>
      </c>
      <c r="G603" s="635">
        <f>D603/F603-1</f>
        <v>-0.0411361410381978</v>
      </c>
      <c r="H603" s="624">
        <f>SUM(H604:H612)</f>
        <v>0</v>
      </c>
    </row>
    <row r="604" s="520" customFormat="1" ht="18" customHeight="1" spans="1:222">
      <c r="A604" s="382" t="s">
        <v>459</v>
      </c>
      <c r="B604" s="321"/>
      <c r="C604" s="625">
        <f t="shared" ref="C604:C611" si="45">D604+H604</f>
        <v>0</v>
      </c>
      <c r="D604" s="257">
        <v>0</v>
      </c>
      <c r="E604" s="636"/>
      <c r="F604" s="257"/>
      <c r="G604" s="637"/>
      <c r="H604" s="612"/>
      <c r="I604" s="606"/>
      <c r="J604" s="613"/>
      <c r="K604" s="613"/>
      <c r="GI604" s="613"/>
      <c r="GJ604" s="613"/>
      <c r="GK604" s="613"/>
      <c r="GL604" s="613"/>
      <c r="GM604" s="613"/>
      <c r="GN604" s="613"/>
      <c r="GO604" s="613"/>
      <c r="GP604" s="613"/>
      <c r="GQ604" s="613"/>
      <c r="GR604" s="613"/>
      <c r="GS604" s="613"/>
      <c r="GT604" s="613"/>
      <c r="GU604" s="613"/>
      <c r="GV604" s="613"/>
      <c r="GW604" s="613"/>
      <c r="GX604" s="613"/>
      <c r="GY604" s="613"/>
      <c r="GZ604" s="613"/>
      <c r="HA604" s="613"/>
      <c r="HB604" s="613"/>
      <c r="HC604" s="613"/>
      <c r="HD604" s="613"/>
      <c r="HE604" s="613"/>
      <c r="HF604" s="613"/>
      <c r="HG604" s="613"/>
      <c r="HH604" s="613"/>
      <c r="HI604" s="613"/>
      <c r="HJ604" s="613"/>
      <c r="HK604" s="613"/>
      <c r="HL604" s="613"/>
      <c r="HM604" s="613"/>
      <c r="HN604" s="613"/>
    </row>
    <row r="605" s="520" customFormat="1" ht="18" customHeight="1" spans="1:222">
      <c r="A605" s="382" t="s">
        <v>460</v>
      </c>
      <c r="B605" s="321"/>
      <c r="C605" s="625">
        <f t="shared" si="45"/>
        <v>0</v>
      </c>
      <c r="D605" s="257">
        <v>0</v>
      </c>
      <c r="E605" s="636"/>
      <c r="F605" s="257"/>
      <c r="G605" s="637"/>
      <c r="H605" s="612"/>
      <c r="I605" s="606"/>
      <c r="J605" s="613"/>
      <c r="K605" s="613"/>
      <c r="GI605" s="613"/>
      <c r="GJ605" s="613"/>
      <c r="GK605" s="613"/>
      <c r="GL605" s="613"/>
      <c r="GM605" s="613"/>
      <c r="GN605" s="613"/>
      <c r="GO605" s="613"/>
      <c r="GP605" s="613"/>
      <c r="GQ605" s="613"/>
      <c r="GR605" s="613"/>
      <c r="GS605" s="613"/>
      <c r="GT605" s="613"/>
      <c r="GU605" s="613"/>
      <c r="GV605" s="613"/>
      <c r="GW605" s="613"/>
      <c r="GX605" s="613"/>
      <c r="GY605" s="613"/>
      <c r="GZ605" s="613"/>
      <c r="HA605" s="613"/>
      <c r="HB605" s="613"/>
      <c r="HC605" s="613"/>
      <c r="HD605" s="613"/>
      <c r="HE605" s="613"/>
      <c r="HF605" s="613"/>
      <c r="HG605" s="613"/>
      <c r="HH605" s="613"/>
      <c r="HI605" s="613"/>
      <c r="HJ605" s="613"/>
      <c r="HK605" s="613"/>
      <c r="HL605" s="613"/>
      <c r="HM605" s="613"/>
      <c r="HN605" s="613"/>
    </row>
    <row r="606" s="606" customFormat="1" ht="18" customHeight="1" spans="1:8">
      <c r="A606" s="382" t="s">
        <v>461</v>
      </c>
      <c r="B606" s="321"/>
      <c r="C606" s="625">
        <f t="shared" si="45"/>
        <v>0</v>
      </c>
      <c r="D606" s="257">
        <v>0</v>
      </c>
      <c r="E606" s="636"/>
      <c r="F606" s="257"/>
      <c r="G606" s="637"/>
      <c r="H606" s="638"/>
    </row>
    <row r="607" s="520" customFormat="1" ht="18" customHeight="1" spans="1:222">
      <c r="A607" s="382" t="s">
        <v>462</v>
      </c>
      <c r="B607" s="321"/>
      <c r="C607" s="625">
        <f t="shared" si="45"/>
        <v>0</v>
      </c>
      <c r="D607" s="257">
        <v>0</v>
      </c>
      <c r="E607" s="636"/>
      <c r="F607" s="257"/>
      <c r="G607" s="637"/>
      <c r="H607" s="612"/>
      <c r="I607" s="606"/>
      <c r="J607" s="613"/>
      <c r="K607" s="613"/>
      <c r="GI607" s="613"/>
      <c r="GJ607" s="613"/>
      <c r="GK607" s="613"/>
      <c r="GL607" s="613"/>
      <c r="GM607" s="613"/>
      <c r="GN607" s="613"/>
      <c r="GO607" s="613"/>
      <c r="GP607" s="613"/>
      <c r="GQ607" s="613"/>
      <c r="GR607" s="613"/>
      <c r="GS607" s="613"/>
      <c r="GT607" s="613"/>
      <c r="GU607" s="613"/>
      <c r="GV607" s="613"/>
      <c r="GW607" s="613"/>
      <c r="GX607" s="613"/>
      <c r="GY607" s="613"/>
      <c r="GZ607" s="613"/>
      <c r="HA607" s="613"/>
      <c r="HB607" s="613"/>
      <c r="HC607" s="613"/>
      <c r="HD607" s="613"/>
      <c r="HE607" s="613"/>
      <c r="HF607" s="613"/>
      <c r="HG607" s="613"/>
      <c r="HH607" s="613"/>
      <c r="HI607" s="613"/>
      <c r="HJ607" s="613"/>
      <c r="HK607" s="613"/>
      <c r="HL607" s="613"/>
      <c r="HM607" s="613"/>
      <c r="HN607" s="613"/>
    </row>
    <row r="608" s="520" customFormat="1" ht="18" customHeight="1" spans="1:222">
      <c r="A608" s="382" t="s">
        <v>463</v>
      </c>
      <c r="B608" s="321"/>
      <c r="C608" s="625">
        <f t="shared" si="45"/>
        <v>0</v>
      </c>
      <c r="D608" s="257">
        <v>0</v>
      </c>
      <c r="E608" s="636"/>
      <c r="F608" s="257"/>
      <c r="G608" s="637"/>
      <c r="H608" s="612"/>
      <c r="I608" s="606"/>
      <c r="J608" s="613"/>
      <c r="K608" s="613"/>
      <c r="GI608" s="613"/>
      <c r="GJ608" s="613"/>
      <c r="GK608" s="613"/>
      <c r="GL608" s="613"/>
      <c r="GM608" s="613"/>
      <c r="GN608" s="613"/>
      <c r="GO608" s="613"/>
      <c r="GP608" s="613"/>
      <c r="GQ608" s="613"/>
      <c r="GR608" s="613"/>
      <c r="GS608" s="613"/>
      <c r="GT608" s="613"/>
      <c r="GU608" s="613"/>
      <c r="GV608" s="613"/>
      <c r="GW608" s="613"/>
      <c r="GX608" s="613"/>
      <c r="GY608" s="613"/>
      <c r="GZ608" s="613"/>
      <c r="HA608" s="613"/>
      <c r="HB608" s="613"/>
      <c r="HC608" s="613"/>
      <c r="HD608" s="613"/>
      <c r="HE608" s="613"/>
      <c r="HF608" s="613"/>
      <c r="HG608" s="613"/>
      <c r="HH608" s="613"/>
      <c r="HI608" s="613"/>
      <c r="HJ608" s="613"/>
      <c r="HK608" s="613"/>
      <c r="HL608" s="613"/>
      <c r="HM608" s="613"/>
      <c r="HN608" s="613"/>
    </row>
    <row r="609" s="520" customFormat="1" ht="18" customHeight="1" spans="1:222">
      <c r="A609" s="382" t="s">
        <v>464</v>
      </c>
      <c r="B609" s="321"/>
      <c r="C609" s="625">
        <f t="shared" si="45"/>
        <v>0</v>
      </c>
      <c r="D609" s="257">
        <v>0</v>
      </c>
      <c r="E609" s="636"/>
      <c r="F609" s="257"/>
      <c r="G609" s="637"/>
      <c r="H609" s="612"/>
      <c r="I609" s="606"/>
      <c r="J609" s="613"/>
      <c r="K609" s="613"/>
      <c r="GI609" s="613"/>
      <c r="GJ609" s="613"/>
      <c r="GK609" s="613"/>
      <c r="GL609" s="613"/>
      <c r="GM609" s="613"/>
      <c r="GN609" s="613"/>
      <c r="GO609" s="613"/>
      <c r="GP609" s="613"/>
      <c r="GQ609" s="613"/>
      <c r="GR609" s="613"/>
      <c r="GS609" s="613"/>
      <c r="GT609" s="613"/>
      <c r="GU609" s="613"/>
      <c r="GV609" s="613"/>
      <c r="GW609" s="613"/>
      <c r="GX609" s="613"/>
      <c r="GY609" s="613"/>
      <c r="GZ609" s="613"/>
      <c r="HA609" s="613"/>
      <c r="HB609" s="613"/>
      <c r="HC609" s="613"/>
      <c r="HD609" s="613"/>
      <c r="HE609" s="613"/>
      <c r="HF609" s="613"/>
      <c r="HG609" s="613"/>
      <c r="HH609" s="613"/>
      <c r="HI609" s="613"/>
      <c r="HJ609" s="613"/>
      <c r="HK609" s="613"/>
      <c r="HL609" s="613"/>
      <c r="HM609" s="613"/>
      <c r="HN609" s="613"/>
    </row>
    <row r="610" s="520" customFormat="1" ht="18" customHeight="1" spans="1:222">
      <c r="A610" s="382" t="s">
        <v>465</v>
      </c>
      <c r="B610" s="321"/>
      <c r="C610" s="625">
        <f t="shared" si="45"/>
        <v>0</v>
      </c>
      <c r="D610" s="257">
        <v>0</v>
      </c>
      <c r="E610" s="636"/>
      <c r="F610" s="257"/>
      <c r="G610" s="637"/>
      <c r="H610" s="612"/>
      <c r="I610" s="606"/>
      <c r="J610" s="613"/>
      <c r="K610" s="613"/>
      <c r="GI610" s="613"/>
      <c r="GJ610" s="613"/>
      <c r="GK610" s="613"/>
      <c r="GL610" s="613"/>
      <c r="GM610" s="613"/>
      <c r="GN610" s="613"/>
      <c r="GO610" s="613"/>
      <c r="GP610" s="613"/>
      <c r="GQ610" s="613"/>
      <c r="GR610" s="613"/>
      <c r="GS610" s="613"/>
      <c r="GT610" s="613"/>
      <c r="GU610" s="613"/>
      <c r="GV610" s="613"/>
      <c r="GW610" s="613"/>
      <c r="GX610" s="613"/>
      <c r="GY610" s="613"/>
      <c r="GZ610" s="613"/>
      <c r="HA610" s="613"/>
      <c r="HB610" s="613"/>
      <c r="HC610" s="613"/>
      <c r="HD610" s="613"/>
      <c r="HE610" s="613"/>
      <c r="HF610" s="613"/>
      <c r="HG610" s="613"/>
      <c r="HH610" s="613"/>
      <c r="HI610" s="613"/>
      <c r="HJ610" s="613"/>
      <c r="HK610" s="613"/>
      <c r="HL610" s="613"/>
      <c r="HM610" s="613"/>
      <c r="HN610" s="613"/>
    </row>
    <row r="611" s="606" customFormat="1" ht="18" customHeight="1" spans="1:8">
      <c r="A611" s="382" t="s">
        <v>466</v>
      </c>
      <c r="B611" s="321"/>
      <c r="C611" s="625">
        <f t="shared" si="45"/>
        <v>0</v>
      </c>
      <c r="D611" s="257">
        <v>0</v>
      </c>
      <c r="E611" s="636"/>
      <c r="F611" s="257"/>
      <c r="G611" s="637"/>
      <c r="H611" s="638"/>
    </row>
    <row r="612" s="520" customFormat="1" ht="18" customHeight="1" spans="1:222">
      <c r="A612" s="382" t="s">
        <v>467</v>
      </c>
      <c r="B612" s="320">
        <v>5</v>
      </c>
      <c r="C612" s="625">
        <v>979</v>
      </c>
      <c r="D612" s="257">
        <v>979</v>
      </c>
      <c r="E612" s="636">
        <f t="shared" ref="E612:E615" si="46">D612/C612</f>
        <v>1</v>
      </c>
      <c r="F612" s="257">
        <v>1021</v>
      </c>
      <c r="G612" s="637">
        <f>D612/F612-1</f>
        <v>-0.0411361410381978</v>
      </c>
      <c r="H612" s="612"/>
      <c r="I612" s="606"/>
      <c r="J612" s="613"/>
      <c r="K612" s="613"/>
      <c r="GI612" s="613"/>
      <c r="GJ612" s="613"/>
      <c r="GK612" s="613"/>
      <c r="GL612" s="613"/>
      <c r="GM612" s="613"/>
      <c r="GN612" s="613"/>
      <c r="GO612" s="613"/>
      <c r="GP612" s="613"/>
      <c r="GQ612" s="613"/>
      <c r="GR612" s="613"/>
      <c r="GS612" s="613"/>
      <c r="GT612" s="613"/>
      <c r="GU612" s="613"/>
      <c r="GV612" s="613"/>
      <c r="GW612" s="613"/>
      <c r="GX612" s="613"/>
      <c r="GY612" s="613"/>
      <c r="GZ612" s="613"/>
      <c r="HA612" s="613"/>
      <c r="HB612" s="613"/>
      <c r="HC612" s="613"/>
      <c r="HD612" s="613"/>
      <c r="HE612" s="613"/>
      <c r="HF612" s="613"/>
      <c r="HG612" s="613"/>
      <c r="HH612" s="613"/>
      <c r="HI612" s="613"/>
      <c r="HJ612" s="613"/>
      <c r="HK612" s="613"/>
      <c r="HL612" s="613"/>
      <c r="HM612" s="613"/>
      <c r="HN612" s="613"/>
    </row>
    <row r="613" s="606" customFormat="1" ht="18" customHeight="1" spans="1:8">
      <c r="A613" s="383" t="s">
        <v>468</v>
      </c>
      <c r="B613" s="321">
        <v>207</v>
      </c>
      <c r="C613" s="624">
        <f>SUM(C614:C620)</f>
        <v>1192</v>
      </c>
      <c r="D613" s="355">
        <v>1058</v>
      </c>
      <c r="E613" s="622">
        <f t="shared" si="46"/>
        <v>0.88758389261745</v>
      </c>
      <c r="F613" s="355">
        <f>SUM(F614:F620)</f>
        <v>884</v>
      </c>
      <c r="G613" s="635">
        <f>D613/F613-1</f>
        <v>0.19683257918552</v>
      </c>
      <c r="H613" s="624">
        <f>SUM(H614:H620)</f>
        <v>134</v>
      </c>
    </row>
    <row r="614" s="520" customFormat="1" ht="18" customHeight="1" spans="1:222">
      <c r="A614" s="382" t="s">
        <v>469</v>
      </c>
      <c r="B614" s="321"/>
      <c r="C614" s="625">
        <v>493</v>
      </c>
      <c r="D614" s="257">
        <v>493</v>
      </c>
      <c r="E614" s="636">
        <f t="shared" si="46"/>
        <v>1</v>
      </c>
      <c r="F614" s="257">
        <v>269</v>
      </c>
      <c r="G614" s="637">
        <f>D614/F614-1</f>
        <v>0.83271375464684</v>
      </c>
      <c r="H614" s="612"/>
      <c r="I614" s="606"/>
      <c r="J614" s="613"/>
      <c r="K614" s="613"/>
      <c r="GI614" s="613"/>
      <c r="GJ614" s="613"/>
      <c r="GK614" s="613"/>
      <c r="GL614" s="613"/>
      <c r="GM614" s="613"/>
      <c r="GN614" s="613"/>
      <c r="GO614" s="613"/>
      <c r="GP614" s="613"/>
      <c r="GQ614" s="613"/>
      <c r="GR614" s="613"/>
      <c r="GS614" s="613"/>
      <c r="GT614" s="613"/>
      <c r="GU614" s="613"/>
      <c r="GV614" s="613"/>
      <c r="GW614" s="613"/>
      <c r="GX614" s="613"/>
      <c r="GY614" s="613"/>
      <c r="GZ614" s="613"/>
      <c r="HA614" s="613"/>
      <c r="HB614" s="613"/>
      <c r="HC614" s="613"/>
      <c r="HD614" s="613"/>
      <c r="HE614" s="613"/>
      <c r="HF614" s="613"/>
      <c r="HG614" s="613"/>
      <c r="HH614" s="613"/>
      <c r="HI614" s="613"/>
      <c r="HJ614" s="613"/>
      <c r="HK614" s="613"/>
      <c r="HL614" s="613"/>
      <c r="HM614" s="613"/>
      <c r="HN614" s="613"/>
    </row>
    <row r="615" s="520" customFormat="1" ht="18" customHeight="1" spans="1:222">
      <c r="A615" s="382" t="s">
        <v>470</v>
      </c>
      <c r="B615" s="321"/>
      <c r="C615" s="625">
        <v>0</v>
      </c>
      <c r="D615" s="257">
        <v>0</v>
      </c>
      <c r="E615" s="636"/>
      <c r="F615" s="257">
        <v>15</v>
      </c>
      <c r="G615" s="637"/>
      <c r="H615" s="612"/>
      <c r="I615" s="606"/>
      <c r="J615" s="613"/>
      <c r="K615" s="613"/>
      <c r="GI615" s="613"/>
      <c r="GJ615" s="613"/>
      <c r="GK615" s="613"/>
      <c r="GL615" s="613"/>
      <c r="GM615" s="613"/>
      <c r="GN615" s="613"/>
      <c r="GO615" s="613"/>
      <c r="GP615" s="613"/>
      <c r="GQ615" s="613"/>
      <c r="GR615" s="613"/>
      <c r="GS615" s="613"/>
      <c r="GT615" s="613"/>
      <c r="GU615" s="613"/>
      <c r="GV615" s="613"/>
      <c r="GW615" s="613"/>
      <c r="GX615" s="613"/>
      <c r="GY615" s="613"/>
      <c r="GZ615" s="613"/>
      <c r="HA615" s="613"/>
      <c r="HB615" s="613"/>
      <c r="HC615" s="613"/>
      <c r="HD615" s="613"/>
      <c r="HE615" s="613"/>
      <c r="HF615" s="613"/>
      <c r="HG615" s="613"/>
      <c r="HH615" s="613"/>
      <c r="HI615" s="613"/>
      <c r="HJ615" s="613"/>
      <c r="HK615" s="613"/>
      <c r="HL615" s="613"/>
      <c r="HM615" s="613"/>
      <c r="HN615" s="613"/>
    </row>
    <row r="616" s="520" customFormat="1" ht="18" customHeight="1" spans="1:222">
      <c r="A616" s="382" t="s">
        <v>471</v>
      </c>
      <c r="B616" s="321"/>
      <c r="C616" s="625">
        <v>0</v>
      </c>
      <c r="D616" s="257">
        <v>0</v>
      </c>
      <c r="E616" s="636"/>
      <c r="F616" s="257"/>
      <c r="G616" s="637"/>
      <c r="H616" s="612"/>
      <c r="I616" s="606"/>
      <c r="J616" s="613"/>
      <c r="K616" s="613"/>
      <c r="GI616" s="613"/>
      <c r="GJ616" s="613"/>
      <c r="GK616" s="613"/>
      <c r="GL616" s="613"/>
      <c r="GM616" s="613"/>
      <c r="GN616" s="613"/>
      <c r="GO616" s="613"/>
      <c r="GP616" s="613"/>
      <c r="GQ616" s="613"/>
      <c r="GR616" s="613"/>
      <c r="GS616" s="613"/>
      <c r="GT616" s="613"/>
      <c r="GU616" s="613"/>
      <c r="GV616" s="613"/>
      <c r="GW616" s="613"/>
      <c r="GX616" s="613"/>
      <c r="GY616" s="613"/>
      <c r="GZ616" s="613"/>
      <c r="HA616" s="613"/>
      <c r="HB616" s="613"/>
      <c r="HC616" s="613"/>
      <c r="HD616" s="613"/>
      <c r="HE616" s="613"/>
      <c r="HF616" s="613"/>
      <c r="HG616" s="613"/>
      <c r="HH616" s="613"/>
      <c r="HI616" s="613"/>
      <c r="HJ616" s="613"/>
      <c r="HK616" s="613"/>
      <c r="HL616" s="613"/>
      <c r="HM616" s="613"/>
      <c r="HN616" s="613"/>
    </row>
    <row r="617" s="606" customFormat="1" ht="18" customHeight="1" spans="1:8">
      <c r="A617" s="382" t="s">
        <v>472</v>
      </c>
      <c r="B617" s="321"/>
      <c r="C617" s="625">
        <v>0</v>
      </c>
      <c r="D617" s="257"/>
      <c r="E617" s="636"/>
      <c r="F617" s="257"/>
      <c r="G617" s="637"/>
      <c r="H617" s="638"/>
    </row>
    <row r="618" s="520" customFormat="1" ht="18" customHeight="1" spans="1:222">
      <c r="A618" s="382" t="s">
        <v>473</v>
      </c>
      <c r="B618" s="320">
        <v>80</v>
      </c>
      <c r="C618" s="625">
        <v>224</v>
      </c>
      <c r="D618" s="257">
        <v>129</v>
      </c>
      <c r="E618" s="636">
        <f t="shared" ref="E618:E622" si="47">D618/C618</f>
        <v>0.575892857142857</v>
      </c>
      <c r="F618" s="257">
        <v>195</v>
      </c>
      <c r="G618" s="637">
        <f>D618/F618-1</f>
        <v>-0.338461538461538</v>
      </c>
      <c r="H618" s="612">
        <v>95</v>
      </c>
      <c r="I618" s="606"/>
      <c r="J618" s="613"/>
      <c r="K618" s="613"/>
      <c r="GI618" s="613"/>
      <c r="GJ618" s="613"/>
      <c r="GK618" s="613"/>
      <c r="GL618" s="613"/>
      <c r="GM618" s="613"/>
      <c r="GN618" s="613"/>
      <c r="GO618" s="613"/>
      <c r="GP618" s="613"/>
      <c r="GQ618" s="613"/>
      <c r="GR618" s="613"/>
      <c r="GS618" s="613"/>
      <c r="GT618" s="613"/>
      <c r="GU618" s="613"/>
      <c r="GV618" s="613"/>
      <c r="GW618" s="613"/>
      <c r="GX618" s="613"/>
      <c r="GY618" s="613"/>
      <c r="GZ618" s="613"/>
      <c r="HA618" s="613"/>
      <c r="HB618" s="613"/>
      <c r="HC618" s="613"/>
      <c r="HD618" s="613"/>
      <c r="HE618" s="613"/>
      <c r="HF618" s="613"/>
      <c r="HG618" s="613"/>
      <c r="HH618" s="613"/>
      <c r="HI618" s="613"/>
      <c r="HJ618" s="613"/>
      <c r="HK618" s="613"/>
      <c r="HL618" s="613"/>
      <c r="HM618" s="613"/>
      <c r="HN618" s="613"/>
    </row>
    <row r="619" s="606" customFormat="1" ht="18" customHeight="1" spans="1:8">
      <c r="A619" s="382" t="s">
        <v>474</v>
      </c>
      <c r="B619" s="320"/>
      <c r="C619" s="625">
        <v>0</v>
      </c>
      <c r="D619" s="257">
        <v>0</v>
      </c>
      <c r="E619" s="636"/>
      <c r="F619" s="257"/>
      <c r="G619" s="637"/>
      <c r="H619" s="638"/>
    </row>
    <row r="620" s="520" customFormat="1" ht="18" customHeight="1" spans="1:222">
      <c r="A620" s="382" t="s">
        <v>475</v>
      </c>
      <c r="B620" s="320">
        <v>127</v>
      </c>
      <c r="C620" s="625">
        <v>475</v>
      </c>
      <c r="D620" s="257">
        <v>436</v>
      </c>
      <c r="E620" s="636">
        <f t="shared" si="47"/>
        <v>0.917894736842105</v>
      </c>
      <c r="F620" s="257">
        <v>405</v>
      </c>
      <c r="G620" s="637">
        <f>D620/F620-1</f>
        <v>0.0765432098765433</v>
      </c>
      <c r="H620" s="612">
        <v>39</v>
      </c>
      <c r="I620" s="606"/>
      <c r="J620" s="613"/>
      <c r="K620" s="613"/>
      <c r="GI620" s="613"/>
      <c r="GJ620" s="613"/>
      <c r="GK620" s="613"/>
      <c r="GL620" s="613"/>
      <c r="GM620" s="613"/>
      <c r="GN620" s="613"/>
      <c r="GO620" s="613"/>
      <c r="GP620" s="613"/>
      <c r="GQ620" s="613"/>
      <c r="GR620" s="613"/>
      <c r="GS620" s="613"/>
      <c r="GT620" s="613"/>
      <c r="GU620" s="613"/>
      <c r="GV620" s="613"/>
      <c r="GW620" s="613"/>
      <c r="GX620" s="613"/>
      <c r="GY620" s="613"/>
      <c r="GZ620" s="613"/>
      <c r="HA620" s="613"/>
      <c r="HB620" s="613"/>
      <c r="HC620" s="613"/>
      <c r="HD620" s="613"/>
      <c r="HE620" s="613"/>
      <c r="HF620" s="613"/>
      <c r="HG620" s="613"/>
      <c r="HH620" s="613"/>
      <c r="HI620" s="613"/>
      <c r="HJ620" s="613"/>
      <c r="HK620" s="613"/>
      <c r="HL620" s="613"/>
      <c r="HM620" s="613"/>
      <c r="HN620" s="613"/>
    </row>
    <row r="621" s="606" customFormat="1" ht="18" customHeight="1" spans="1:8">
      <c r="A621" s="383" t="s">
        <v>476</v>
      </c>
      <c r="B621" s="321">
        <v>76</v>
      </c>
      <c r="C621" s="624">
        <f>SUM(C622:C627)</f>
        <v>216</v>
      </c>
      <c r="D621" s="355">
        <v>129</v>
      </c>
      <c r="E621" s="622"/>
      <c r="F621" s="355">
        <f>SUM(F622:F627)</f>
        <v>74</v>
      </c>
      <c r="G621" s="635">
        <f>D621/F621-1</f>
        <v>0.743243243243243</v>
      </c>
      <c r="H621" s="624">
        <f>SUM(H622:H627)</f>
        <v>87</v>
      </c>
    </row>
    <row r="622" s="520" customFormat="1" ht="18" customHeight="1" spans="1:222">
      <c r="A622" s="382" t="s">
        <v>477</v>
      </c>
      <c r="B622" s="320">
        <v>55</v>
      </c>
      <c r="C622" s="625">
        <v>92</v>
      </c>
      <c r="D622" s="257">
        <v>87</v>
      </c>
      <c r="E622" s="636">
        <f t="shared" si="47"/>
        <v>0.945652173913043</v>
      </c>
      <c r="F622" s="257">
        <v>39</v>
      </c>
      <c r="G622" s="637">
        <f>D622/F622-1</f>
        <v>1.23076923076923</v>
      </c>
      <c r="H622" s="612">
        <v>5</v>
      </c>
      <c r="I622" s="606"/>
      <c r="J622" s="613"/>
      <c r="K622" s="613"/>
      <c r="GI622" s="613"/>
      <c r="GJ622" s="613"/>
      <c r="GK622" s="613"/>
      <c r="GL622" s="613"/>
      <c r="GM622" s="613"/>
      <c r="GN622" s="613"/>
      <c r="GO622" s="613"/>
      <c r="GP622" s="613"/>
      <c r="GQ622" s="613"/>
      <c r="GR622" s="613"/>
      <c r="GS622" s="613"/>
      <c r="GT622" s="613"/>
      <c r="GU622" s="613"/>
      <c r="GV622" s="613"/>
      <c r="GW622" s="613"/>
      <c r="GX622" s="613"/>
      <c r="GY622" s="613"/>
      <c r="GZ622" s="613"/>
      <c r="HA622" s="613"/>
      <c r="HB622" s="613"/>
      <c r="HC622" s="613"/>
      <c r="HD622" s="613"/>
      <c r="HE622" s="613"/>
      <c r="HF622" s="613"/>
      <c r="HG622" s="613"/>
      <c r="HH622" s="613"/>
      <c r="HI622" s="613"/>
      <c r="HJ622" s="613"/>
      <c r="HK622" s="613"/>
      <c r="HL622" s="613"/>
      <c r="HM622" s="613"/>
      <c r="HN622" s="613"/>
    </row>
    <row r="623" s="520" customFormat="1" ht="18" customHeight="1" spans="1:222">
      <c r="A623" s="382" t="s">
        <v>478</v>
      </c>
      <c r="B623" s="320"/>
      <c r="C623" s="625">
        <v>0</v>
      </c>
      <c r="D623" s="257">
        <v>0</v>
      </c>
      <c r="E623" s="636"/>
      <c r="F623" s="257"/>
      <c r="G623" s="637"/>
      <c r="H623" s="612"/>
      <c r="I623" s="606"/>
      <c r="J623" s="613"/>
      <c r="K623" s="613"/>
      <c r="GI623" s="613"/>
      <c r="GJ623" s="613"/>
      <c r="GK623" s="613"/>
      <c r="GL623" s="613"/>
      <c r="GM623" s="613"/>
      <c r="GN623" s="613"/>
      <c r="GO623" s="613"/>
      <c r="GP623" s="613"/>
      <c r="GQ623" s="613"/>
      <c r="GR623" s="613"/>
      <c r="GS623" s="613"/>
      <c r="GT623" s="613"/>
      <c r="GU623" s="613"/>
      <c r="GV623" s="613"/>
      <c r="GW623" s="613"/>
      <c r="GX623" s="613"/>
      <c r="GY623" s="613"/>
      <c r="GZ623" s="613"/>
      <c r="HA623" s="613"/>
      <c r="HB623" s="613"/>
      <c r="HC623" s="613"/>
      <c r="HD623" s="613"/>
      <c r="HE623" s="613"/>
      <c r="HF623" s="613"/>
      <c r="HG623" s="613"/>
      <c r="HH623" s="613"/>
      <c r="HI623" s="613"/>
      <c r="HJ623" s="613"/>
      <c r="HK623" s="613"/>
      <c r="HL623" s="613"/>
      <c r="HM623" s="613"/>
      <c r="HN623" s="613"/>
    </row>
    <row r="624" s="520" customFormat="1" spans="1:222">
      <c r="A624" s="382" t="s">
        <v>479</v>
      </c>
      <c r="B624" s="320"/>
      <c r="C624" s="625">
        <v>0</v>
      </c>
      <c r="D624" s="257">
        <v>0</v>
      </c>
      <c r="E624" s="636"/>
      <c r="F624" s="257"/>
      <c r="G624" s="637"/>
      <c r="H624" s="612"/>
      <c r="I624" s="606"/>
      <c r="J624" s="613"/>
      <c r="K624" s="613"/>
      <c r="GI624" s="613"/>
      <c r="GJ624" s="613"/>
      <c r="GK624" s="613"/>
      <c r="GL624" s="613"/>
      <c r="GM624" s="613"/>
      <c r="GN624" s="613"/>
      <c r="GO624" s="613"/>
      <c r="GP624" s="613"/>
      <c r="GQ624" s="613"/>
      <c r="GR624" s="613"/>
      <c r="GS624" s="613"/>
      <c r="GT624" s="613"/>
      <c r="GU624" s="613"/>
      <c r="GV624" s="613"/>
      <c r="GW624" s="613"/>
      <c r="GX624" s="613"/>
      <c r="GY624" s="613"/>
      <c r="GZ624" s="613"/>
      <c r="HA624" s="613"/>
      <c r="HB624" s="613"/>
      <c r="HC624" s="613"/>
      <c r="HD624" s="613"/>
      <c r="HE624" s="613"/>
      <c r="HF624" s="613"/>
      <c r="HG624" s="613"/>
      <c r="HH624" s="613"/>
      <c r="HI624" s="613"/>
      <c r="HJ624" s="613"/>
      <c r="HK624" s="613"/>
      <c r="HL624" s="613"/>
      <c r="HM624" s="613"/>
      <c r="HN624" s="613"/>
    </row>
    <row r="625" s="606" customFormat="1" spans="1:8">
      <c r="A625" s="382" t="s">
        <v>480</v>
      </c>
      <c r="B625" s="320"/>
      <c r="C625" s="625">
        <v>23</v>
      </c>
      <c r="D625" s="257">
        <v>2</v>
      </c>
      <c r="E625" s="636"/>
      <c r="F625" s="257">
        <v>3</v>
      </c>
      <c r="G625" s="637">
        <f t="shared" ref="G625:G630" si="48">D625/F625-1</f>
        <v>-0.333333333333333</v>
      </c>
      <c r="H625" s="638">
        <v>21</v>
      </c>
    </row>
    <row r="626" s="606" customFormat="1" ht="18" customHeight="1" spans="1:8">
      <c r="A626" s="382" t="s">
        <v>481</v>
      </c>
      <c r="B626" s="320">
        <v>11</v>
      </c>
      <c r="C626" s="625">
        <v>11</v>
      </c>
      <c r="D626" s="257">
        <v>9</v>
      </c>
      <c r="E626" s="636">
        <f t="shared" ref="E626:E630" si="49">D626/C626</f>
        <v>0.818181818181818</v>
      </c>
      <c r="F626" s="257">
        <v>27</v>
      </c>
      <c r="G626" s="637">
        <f t="shared" si="48"/>
        <v>-0.666666666666667</v>
      </c>
      <c r="H626" s="638">
        <v>2</v>
      </c>
    </row>
    <row r="627" s="520" customFormat="1" ht="18" customHeight="1" spans="1:222">
      <c r="A627" s="382" t="s">
        <v>482</v>
      </c>
      <c r="B627" s="320">
        <v>10</v>
      </c>
      <c r="C627" s="625">
        <v>90</v>
      </c>
      <c r="D627" s="257">
        <v>31</v>
      </c>
      <c r="E627" s="636"/>
      <c r="F627" s="257">
        <v>5</v>
      </c>
      <c r="G627" s="637">
        <f t="shared" si="48"/>
        <v>5.2</v>
      </c>
      <c r="H627" s="612">
        <v>59</v>
      </c>
      <c r="I627" s="606"/>
      <c r="J627" s="613"/>
      <c r="K627" s="613"/>
      <c r="GI627" s="613"/>
      <c r="GJ627" s="613"/>
      <c r="GK627" s="613"/>
      <c r="GL627" s="613"/>
      <c r="GM627" s="613"/>
      <c r="GN627" s="613"/>
      <c r="GO627" s="613"/>
      <c r="GP627" s="613"/>
      <c r="GQ627" s="613"/>
      <c r="GR627" s="613"/>
      <c r="GS627" s="613"/>
      <c r="GT627" s="613"/>
      <c r="GU627" s="613"/>
      <c r="GV627" s="613"/>
      <c r="GW627" s="613"/>
      <c r="GX627" s="613"/>
      <c r="GY627" s="613"/>
      <c r="GZ627" s="613"/>
      <c r="HA627" s="613"/>
      <c r="HB627" s="613"/>
      <c r="HC627" s="613"/>
      <c r="HD627" s="613"/>
      <c r="HE627" s="613"/>
      <c r="HF627" s="613"/>
      <c r="HG627" s="613"/>
      <c r="HH627" s="613"/>
      <c r="HI627" s="613"/>
      <c r="HJ627" s="613"/>
      <c r="HK627" s="613"/>
      <c r="HL627" s="613"/>
      <c r="HM627" s="613"/>
      <c r="HN627" s="613"/>
    </row>
    <row r="628" s="606" customFormat="1" ht="18" customHeight="1" spans="1:8">
      <c r="A628" s="383" t="s">
        <v>483</v>
      </c>
      <c r="B628" s="321">
        <v>41</v>
      </c>
      <c r="C628" s="624">
        <f>SUM(C629:C635)</f>
        <v>476</v>
      </c>
      <c r="D628" s="355">
        <v>186</v>
      </c>
      <c r="E628" s="622">
        <f t="shared" si="49"/>
        <v>0.390756302521008</v>
      </c>
      <c r="F628" s="355">
        <f>SUM(F629:F635)</f>
        <v>712</v>
      </c>
      <c r="G628" s="635">
        <f t="shared" si="48"/>
        <v>-0.73876404494382</v>
      </c>
      <c r="H628" s="624">
        <f>SUM(H629:H635)</f>
        <v>290</v>
      </c>
    </row>
    <row r="629" s="520" customFormat="1" ht="18" customHeight="1" spans="1:222">
      <c r="A629" s="382" t="s">
        <v>484</v>
      </c>
      <c r="B629" s="320">
        <v>6</v>
      </c>
      <c r="C629" s="625">
        <v>7</v>
      </c>
      <c r="D629" s="257">
        <v>6</v>
      </c>
      <c r="E629" s="636">
        <f t="shared" si="49"/>
        <v>0.857142857142857</v>
      </c>
      <c r="F629" s="257">
        <v>8</v>
      </c>
      <c r="G629" s="637">
        <f t="shared" si="48"/>
        <v>-0.25</v>
      </c>
      <c r="H629" s="612">
        <v>1</v>
      </c>
      <c r="I629" s="606"/>
      <c r="J629" s="613"/>
      <c r="K629" s="613"/>
      <c r="GI629" s="613"/>
      <c r="GJ629" s="613"/>
      <c r="GK629" s="613"/>
      <c r="GL629" s="613"/>
      <c r="GM629" s="613"/>
      <c r="GN629" s="613"/>
      <c r="GO629" s="613"/>
      <c r="GP629" s="613"/>
      <c r="GQ629" s="613"/>
      <c r="GR629" s="613"/>
      <c r="GS629" s="613"/>
      <c r="GT629" s="613"/>
      <c r="GU629" s="613"/>
      <c r="GV629" s="613"/>
      <c r="GW629" s="613"/>
      <c r="GX629" s="613"/>
      <c r="GY629" s="613"/>
      <c r="GZ629" s="613"/>
      <c r="HA629" s="613"/>
      <c r="HB629" s="613"/>
      <c r="HC629" s="613"/>
      <c r="HD629" s="613"/>
      <c r="HE629" s="613"/>
      <c r="HF629" s="613"/>
      <c r="HG629" s="613"/>
      <c r="HH629" s="613"/>
      <c r="HI629" s="613"/>
      <c r="HJ629" s="613"/>
      <c r="HK629" s="613"/>
      <c r="HL629" s="613"/>
      <c r="HM629" s="613"/>
      <c r="HN629" s="613"/>
    </row>
    <row r="630" s="520" customFormat="1" ht="18" customHeight="1" spans="1:222">
      <c r="A630" s="382" t="s">
        <v>485</v>
      </c>
      <c r="B630" s="320"/>
      <c r="C630" s="625">
        <v>64</v>
      </c>
      <c r="D630" s="257">
        <v>64</v>
      </c>
      <c r="E630" s="636">
        <f t="shared" si="49"/>
        <v>1</v>
      </c>
      <c r="F630" s="257">
        <v>97</v>
      </c>
      <c r="G630" s="637">
        <f t="shared" si="48"/>
        <v>-0.34020618556701</v>
      </c>
      <c r="H630" s="612"/>
      <c r="I630" s="606"/>
      <c r="J630" s="613"/>
      <c r="K630" s="613"/>
      <c r="GI630" s="613"/>
      <c r="GJ630" s="613"/>
      <c r="GK630" s="613"/>
      <c r="GL630" s="613"/>
      <c r="GM630" s="613"/>
      <c r="GN630" s="613"/>
      <c r="GO630" s="613"/>
      <c r="GP630" s="613"/>
      <c r="GQ630" s="613"/>
      <c r="GR630" s="613"/>
      <c r="GS630" s="613"/>
      <c r="GT630" s="613"/>
      <c r="GU630" s="613"/>
      <c r="GV630" s="613"/>
      <c r="GW630" s="613"/>
      <c r="GX630" s="613"/>
      <c r="GY630" s="613"/>
      <c r="GZ630" s="613"/>
      <c r="HA630" s="613"/>
      <c r="HB630" s="613"/>
      <c r="HC630" s="613"/>
      <c r="HD630" s="613"/>
      <c r="HE630" s="613"/>
      <c r="HF630" s="613"/>
      <c r="HG630" s="613"/>
      <c r="HH630" s="613"/>
      <c r="HI630" s="613"/>
      <c r="HJ630" s="613"/>
      <c r="HK630" s="613"/>
      <c r="HL630" s="613"/>
      <c r="HM630" s="613"/>
      <c r="HN630" s="613"/>
    </row>
    <row r="631" s="520" customFormat="1" ht="18" customHeight="1" spans="1:222">
      <c r="A631" s="382" t="s">
        <v>486</v>
      </c>
      <c r="B631" s="320"/>
      <c r="C631" s="625">
        <v>0</v>
      </c>
      <c r="D631" s="257">
        <v>0</v>
      </c>
      <c r="E631" s="636"/>
      <c r="F631" s="257"/>
      <c r="G631" s="637"/>
      <c r="H631" s="612"/>
      <c r="I631" s="606"/>
      <c r="J631" s="613"/>
      <c r="K631" s="613"/>
      <c r="GI631" s="613"/>
      <c r="GJ631" s="613"/>
      <c r="GK631" s="613"/>
      <c r="GL631" s="613"/>
      <c r="GM631" s="613"/>
      <c r="GN631" s="613"/>
      <c r="GO631" s="613"/>
      <c r="GP631" s="613"/>
      <c r="GQ631" s="613"/>
      <c r="GR631" s="613"/>
      <c r="GS631" s="613"/>
      <c r="GT631" s="613"/>
      <c r="GU631" s="613"/>
      <c r="GV631" s="613"/>
      <c r="GW631" s="613"/>
      <c r="GX631" s="613"/>
      <c r="GY631" s="613"/>
      <c r="GZ631" s="613"/>
      <c r="HA631" s="613"/>
      <c r="HB631" s="613"/>
      <c r="HC631" s="613"/>
      <c r="HD631" s="613"/>
      <c r="HE631" s="613"/>
      <c r="HF631" s="613"/>
      <c r="HG631" s="613"/>
      <c r="HH631" s="613"/>
      <c r="HI631" s="613"/>
      <c r="HJ631" s="613"/>
      <c r="HK631" s="613"/>
      <c r="HL631" s="613"/>
      <c r="HM631" s="613"/>
      <c r="HN631" s="613"/>
    </row>
    <row r="632" s="520" customFormat="1" spans="1:222">
      <c r="A632" s="382" t="s">
        <v>487</v>
      </c>
      <c r="B632" s="320">
        <v>35</v>
      </c>
      <c r="C632" s="625">
        <v>63</v>
      </c>
      <c r="D632" s="257">
        <v>61</v>
      </c>
      <c r="E632" s="636">
        <f t="shared" ref="E632:E637" si="50">D632/C632</f>
        <v>0.968253968253968</v>
      </c>
      <c r="F632" s="257">
        <v>69</v>
      </c>
      <c r="G632" s="637">
        <f>D632/F632-1</f>
        <v>-0.115942028985507</v>
      </c>
      <c r="H632" s="612">
        <v>2</v>
      </c>
      <c r="I632" s="606"/>
      <c r="J632" s="613"/>
      <c r="K632" s="613"/>
      <c r="GI632" s="613"/>
      <c r="GJ632" s="613"/>
      <c r="GK632" s="613"/>
      <c r="GL632" s="613"/>
      <c r="GM632" s="613"/>
      <c r="GN632" s="613"/>
      <c r="GO632" s="613"/>
      <c r="GP632" s="613"/>
      <c r="GQ632" s="613"/>
      <c r="GR632" s="613"/>
      <c r="GS632" s="613"/>
      <c r="GT632" s="613"/>
      <c r="GU632" s="613"/>
      <c r="GV632" s="613"/>
      <c r="GW632" s="613"/>
      <c r="GX632" s="613"/>
      <c r="GY632" s="613"/>
      <c r="GZ632" s="613"/>
      <c r="HA632" s="613"/>
      <c r="HB632" s="613"/>
      <c r="HC632" s="613"/>
      <c r="HD632" s="613"/>
      <c r="HE632" s="613"/>
      <c r="HF632" s="613"/>
      <c r="HG632" s="613"/>
      <c r="HH632" s="613"/>
      <c r="HI632" s="613"/>
      <c r="HJ632" s="613"/>
      <c r="HK632" s="613"/>
      <c r="HL632" s="613"/>
      <c r="HM632" s="613"/>
      <c r="HN632" s="613"/>
    </row>
    <row r="633" s="606" customFormat="1" ht="18" customHeight="1" spans="1:8">
      <c r="A633" s="382" t="s">
        <v>488</v>
      </c>
      <c r="B633" s="321"/>
      <c r="C633" s="625">
        <v>0</v>
      </c>
      <c r="D633" s="257">
        <v>0</v>
      </c>
      <c r="E633" s="636"/>
      <c r="F633" s="257"/>
      <c r="G633" s="637"/>
      <c r="H633" s="638"/>
    </row>
    <row r="634" s="520" customFormat="1" spans="1:222">
      <c r="A634" s="382" t="s">
        <v>489</v>
      </c>
      <c r="B634" s="321"/>
      <c r="C634" s="625">
        <v>342</v>
      </c>
      <c r="D634" s="257">
        <v>55</v>
      </c>
      <c r="E634" s="636">
        <f t="shared" si="50"/>
        <v>0.160818713450292</v>
      </c>
      <c r="F634" s="257">
        <v>538</v>
      </c>
      <c r="G634" s="637">
        <f>D634/F634-1</f>
        <v>-0.897769516728625</v>
      </c>
      <c r="H634" s="612">
        <v>287</v>
      </c>
      <c r="I634" s="606"/>
      <c r="J634" s="613"/>
      <c r="K634" s="613"/>
      <c r="GI634" s="613"/>
      <c r="GJ634" s="613"/>
      <c r="GK634" s="613"/>
      <c r="GL634" s="613"/>
      <c r="GM634" s="613"/>
      <c r="GN634" s="613"/>
      <c r="GO634" s="613"/>
      <c r="GP634" s="613"/>
      <c r="GQ634" s="613"/>
      <c r="GR634" s="613"/>
      <c r="GS634" s="613"/>
      <c r="GT634" s="613"/>
      <c r="GU634" s="613"/>
      <c r="GV634" s="613"/>
      <c r="GW634" s="613"/>
      <c r="GX634" s="613"/>
      <c r="GY634" s="613"/>
      <c r="GZ634" s="613"/>
      <c r="HA634" s="613"/>
      <c r="HB634" s="613"/>
      <c r="HC634" s="613"/>
      <c r="HD634" s="613"/>
      <c r="HE634" s="613"/>
      <c r="HF634" s="613"/>
      <c r="HG634" s="613"/>
      <c r="HH634" s="613"/>
      <c r="HI634" s="613"/>
      <c r="HJ634" s="613"/>
      <c r="HK634" s="613"/>
      <c r="HL634" s="613"/>
      <c r="HM634" s="613"/>
      <c r="HN634" s="613"/>
    </row>
    <row r="635" s="607" customFormat="1" spans="1:222">
      <c r="A635" s="382" t="s">
        <v>490</v>
      </c>
      <c r="B635" s="321"/>
      <c r="C635" s="625">
        <v>0</v>
      </c>
      <c r="D635" s="257">
        <v>0</v>
      </c>
      <c r="E635" s="636"/>
      <c r="F635" s="257"/>
      <c r="G635" s="637"/>
      <c r="H635" s="612"/>
      <c r="I635" s="606"/>
      <c r="J635" s="613"/>
      <c r="K635" s="613"/>
      <c r="GI635" s="613"/>
      <c r="GJ635" s="613"/>
      <c r="GK635" s="613"/>
      <c r="GL635" s="613"/>
      <c r="GM635" s="613"/>
      <c r="GN635" s="613"/>
      <c r="GO635" s="613"/>
      <c r="GP635" s="613"/>
      <c r="GQ635" s="613"/>
      <c r="GR635" s="613"/>
      <c r="GS635" s="613"/>
      <c r="GT635" s="613"/>
      <c r="GU635" s="613"/>
      <c r="GV635" s="613"/>
      <c r="GW635" s="613"/>
      <c r="GX635" s="613"/>
      <c r="GY635" s="613"/>
      <c r="GZ635" s="613"/>
      <c r="HA635" s="613"/>
      <c r="HB635" s="613"/>
      <c r="HC635" s="613"/>
      <c r="HD635" s="613"/>
      <c r="HE635" s="613"/>
      <c r="HF635" s="613"/>
      <c r="HG635" s="613"/>
      <c r="HH635" s="613"/>
      <c r="HI635" s="613"/>
      <c r="HJ635" s="613"/>
      <c r="HK635" s="613"/>
      <c r="HL635" s="613"/>
      <c r="HM635" s="613"/>
      <c r="HN635" s="613"/>
    </row>
    <row r="636" s="606" customFormat="1" ht="18" customHeight="1" spans="1:8">
      <c r="A636" s="383" t="s">
        <v>491</v>
      </c>
      <c r="B636" s="321">
        <v>322</v>
      </c>
      <c r="C636" s="624">
        <f>SUM(C637:C644)</f>
        <v>532</v>
      </c>
      <c r="D636" s="355">
        <v>520</v>
      </c>
      <c r="E636" s="622">
        <f t="shared" si="50"/>
        <v>0.977443609022556</v>
      </c>
      <c r="F636" s="355">
        <f>SUM(F637:F644)</f>
        <v>522</v>
      </c>
      <c r="G636" s="635">
        <f>D636/F636-1</f>
        <v>-0.00383141762452111</v>
      </c>
      <c r="H636" s="624">
        <f>SUM(H637:H644)</f>
        <v>12</v>
      </c>
    </row>
    <row r="637" s="606" customFormat="1" ht="18" customHeight="1" spans="1:8">
      <c r="A637" s="382" t="s">
        <v>47</v>
      </c>
      <c r="B637" s="320">
        <v>61</v>
      </c>
      <c r="C637" s="625">
        <v>64</v>
      </c>
      <c r="D637" s="257">
        <v>64</v>
      </c>
      <c r="E637" s="636">
        <f t="shared" si="50"/>
        <v>1</v>
      </c>
      <c r="F637" s="257">
        <v>48</v>
      </c>
      <c r="G637" s="637">
        <f>D637/F637-1</f>
        <v>0.333333333333333</v>
      </c>
      <c r="H637" s="638"/>
    </row>
    <row r="638" s="520" customFormat="1" ht="18" customHeight="1" spans="1:222">
      <c r="A638" s="382" t="s">
        <v>48</v>
      </c>
      <c r="B638" s="320"/>
      <c r="C638" s="625">
        <v>0</v>
      </c>
      <c r="D638" s="257">
        <v>0</v>
      </c>
      <c r="E638" s="636"/>
      <c r="F638" s="257"/>
      <c r="G638" s="637"/>
      <c r="H638" s="612"/>
      <c r="I638" s="606"/>
      <c r="J638" s="613"/>
      <c r="K638" s="613"/>
      <c r="GI638" s="613"/>
      <c r="GJ638" s="613"/>
      <c r="GK638" s="613"/>
      <c r="GL638" s="613"/>
      <c r="GM638" s="613"/>
      <c r="GN638" s="613"/>
      <c r="GO638" s="613"/>
      <c r="GP638" s="613"/>
      <c r="GQ638" s="613"/>
      <c r="GR638" s="613"/>
      <c r="GS638" s="613"/>
      <c r="GT638" s="613"/>
      <c r="GU638" s="613"/>
      <c r="GV638" s="613"/>
      <c r="GW638" s="613"/>
      <c r="GX638" s="613"/>
      <c r="GY638" s="613"/>
      <c r="GZ638" s="613"/>
      <c r="HA638" s="613"/>
      <c r="HB638" s="613"/>
      <c r="HC638" s="613"/>
      <c r="HD638" s="613"/>
      <c r="HE638" s="613"/>
      <c r="HF638" s="613"/>
      <c r="HG638" s="613"/>
      <c r="HH638" s="613"/>
      <c r="HI638" s="613"/>
      <c r="HJ638" s="613"/>
      <c r="HK638" s="613"/>
      <c r="HL638" s="613"/>
      <c r="HM638" s="613"/>
      <c r="HN638" s="613"/>
    </row>
    <row r="639" s="520" customFormat="1" ht="18" customHeight="1" spans="1:222">
      <c r="A639" s="382" t="s">
        <v>49</v>
      </c>
      <c r="B639" s="320"/>
      <c r="C639" s="625">
        <v>0</v>
      </c>
      <c r="D639" s="257">
        <v>0</v>
      </c>
      <c r="E639" s="636"/>
      <c r="F639" s="257"/>
      <c r="G639" s="637"/>
      <c r="H639" s="612"/>
      <c r="I639" s="606"/>
      <c r="J639" s="613"/>
      <c r="K639" s="613"/>
      <c r="GI639" s="613"/>
      <c r="GJ639" s="613"/>
      <c r="GK639" s="613"/>
      <c r="GL639" s="613"/>
      <c r="GM639" s="613"/>
      <c r="GN639" s="613"/>
      <c r="GO639" s="613"/>
      <c r="GP639" s="613"/>
      <c r="GQ639" s="613"/>
      <c r="GR639" s="613"/>
      <c r="GS639" s="613"/>
      <c r="GT639" s="613"/>
      <c r="GU639" s="613"/>
      <c r="GV639" s="613"/>
      <c r="GW639" s="613"/>
      <c r="GX639" s="613"/>
      <c r="GY639" s="613"/>
      <c r="GZ639" s="613"/>
      <c r="HA639" s="613"/>
      <c r="HB639" s="613"/>
      <c r="HC639" s="613"/>
      <c r="HD639" s="613"/>
      <c r="HE639" s="613"/>
      <c r="HF639" s="613"/>
      <c r="HG639" s="613"/>
      <c r="HH639" s="613"/>
      <c r="HI639" s="613"/>
      <c r="HJ639" s="613"/>
      <c r="HK639" s="613"/>
      <c r="HL639" s="613"/>
      <c r="HM639" s="613"/>
      <c r="HN639" s="613"/>
    </row>
    <row r="640" s="520" customFormat="1" ht="18" customHeight="1" spans="1:222">
      <c r="A640" s="382" t="s">
        <v>492</v>
      </c>
      <c r="B640" s="320">
        <v>52</v>
      </c>
      <c r="C640" s="625">
        <v>84</v>
      </c>
      <c r="D640" s="257">
        <v>76</v>
      </c>
      <c r="E640" s="636">
        <f t="shared" ref="E640:E645" si="51">D640/C640</f>
        <v>0.904761904761905</v>
      </c>
      <c r="F640" s="257">
        <v>83</v>
      </c>
      <c r="G640" s="637">
        <f>D640/F640-1</f>
        <v>-0.0843373493975904</v>
      </c>
      <c r="H640" s="612">
        <v>8</v>
      </c>
      <c r="I640" s="606"/>
      <c r="J640" s="613"/>
      <c r="K640" s="613"/>
      <c r="GI640" s="613"/>
      <c r="GJ640" s="613"/>
      <c r="GK640" s="613"/>
      <c r="GL640" s="613"/>
      <c r="GM640" s="613"/>
      <c r="GN640" s="613"/>
      <c r="GO640" s="613"/>
      <c r="GP640" s="613"/>
      <c r="GQ640" s="613"/>
      <c r="GR640" s="613"/>
      <c r="GS640" s="613"/>
      <c r="GT640" s="613"/>
      <c r="GU640" s="613"/>
      <c r="GV640" s="613"/>
      <c r="GW640" s="613"/>
      <c r="GX640" s="613"/>
      <c r="GY640" s="613"/>
      <c r="GZ640" s="613"/>
      <c r="HA640" s="613"/>
      <c r="HB640" s="613"/>
      <c r="HC640" s="613"/>
      <c r="HD640" s="613"/>
      <c r="HE640" s="613"/>
      <c r="HF640" s="613"/>
      <c r="HG640" s="613"/>
      <c r="HH640" s="613"/>
      <c r="HI640" s="613"/>
      <c r="HJ640" s="613"/>
      <c r="HK640" s="613"/>
      <c r="HL640" s="613"/>
      <c r="HM640" s="613"/>
      <c r="HN640" s="613"/>
    </row>
    <row r="641" s="606" customFormat="1" spans="1:8">
      <c r="A641" s="382" t="s">
        <v>493</v>
      </c>
      <c r="B641" s="320">
        <v>8</v>
      </c>
      <c r="C641" s="625">
        <v>18</v>
      </c>
      <c r="D641" s="257">
        <v>18</v>
      </c>
      <c r="E641" s="636">
        <f t="shared" si="51"/>
        <v>1</v>
      </c>
      <c r="F641" s="257">
        <v>16</v>
      </c>
      <c r="G641" s="637">
        <f>D641/F641-1</f>
        <v>0.125</v>
      </c>
      <c r="H641" s="638"/>
    </row>
    <row r="642" s="606" customFormat="1" spans="1:8">
      <c r="A642" s="382" t="s">
        <v>494</v>
      </c>
      <c r="B642" s="321"/>
      <c r="C642" s="625">
        <v>0</v>
      </c>
      <c r="D642" s="257">
        <v>0</v>
      </c>
      <c r="E642" s="636"/>
      <c r="F642" s="257"/>
      <c r="G642" s="637"/>
      <c r="H642" s="638"/>
    </row>
    <row r="643" s="520" customFormat="1" spans="1:222">
      <c r="A643" s="382" t="s">
        <v>495</v>
      </c>
      <c r="B643" s="320">
        <v>80</v>
      </c>
      <c r="C643" s="625">
        <v>211</v>
      </c>
      <c r="D643" s="257">
        <v>211</v>
      </c>
      <c r="E643" s="636">
        <f t="shared" si="51"/>
        <v>1</v>
      </c>
      <c r="F643" s="257">
        <v>189</v>
      </c>
      <c r="G643" s="637">
        <f>D643/F643-1</f>
        <v>0.116402116402117</v>
      </c>
      <c r="H643" s="612"/>
      <c r="I643" s="606"/>
      <c r="J643" s="613"/>
      <c r="K643" s="613"/>
      <c r="GI643" s="613"/>
      <c r="GJ643" s="613"/>
      <c r="GK643" s="613"/>
      <c r="GL643" s="613"/>
      <c r="GM643" s="613"/>
      <c r="GN643" s="613"/>
      <c r="GO643" s="613"/>
      <c r="GP643" s="613"/>
      <c r="GQ643" s="613"/>
      <c r="GR643" s="613"/>
      <c r="GS643" s="613"/>
      <c r="GT643" s="613"/>
      <c r="GU643" s="613"/>
      <c r="GV643" s="613"/>
      <c r="GW643" s="613"/>
      <c r="GX643" s="613"/>
      <c r="GY643" s="613"/>
      <c r="GZ643" s="613"/>
      <c r="HA643" s="613"/>
      <c r="HB643" s="613"/>
      <c r="HC643" s="613"/>
      <c r="HD643" s="613"/>
      <c r="HE643" s="613"/>
      <c r="HF643" s="613"/>
      <c r="HG643" s="613"/>
      <c r="HH643" s="613"/>
      <c r="HI643" s="613"/>
      <c r="HJ643" s="613"/>
      <c r="HK643" s="613"/>
      <c r="HL643" s="613"/>
      <c r="HM643" s="613"/>
      <c r="HN643" s="613"/>
    </row>
    <row r="644" s="607" customFormat="1" spans="1:222">
      <c r="A644" s="382" t="s">
        <v>496</v>
      </c>
      <c r="B644" s="320">
        <v>121</v>
      </c>
      <c r="C644" s="625">
        <v>155</v>
      </c>
      <c r="D644" s="257">
        <v>151</v>
      </c>
      <c r="E644" s="636">
        <f t="shared" si="51"/>
        <v>0.974193548387097</v>
      </c>
      <c r="F644" s="257">
        <v>186</v>
      </c>
      <c r="G644" s="637">
        <f>D644/F644-1</f>
        <v>-0.188172043010753</v>
      </c>
      <c r="H644" s="612">
        <v>4</v>
      </c>
      <c r="I644" s="606"/>
      <c r="J644" s="613"/>
      <c r="K644" s="613"/>
      <c r="GI644" s="613"/>
      <c r="GJ644" s="613"/>
      <c r="GK644" s="613"/>
      <c r="GL644" s="613"/>
      <c r="GM644" s="613"/>
      <c r="GN644" s="613"/>
      <c r="GO644" s="613"/>
      <c r="GP644" s="613"/>
      <c r="GQ644" s="613"/>
      <c r="GR644" s="613"/>
      <c r="GS644" s="613"/>
      <c r="GT644" s="613"/>
      <c r="GU644" s="613"/>
      <c r="GV644" s="613"/>
      <c r="GW644" s="613"/>
      <c r="GX644" s="613"/>
      <c r="GY644" s="613"/>
      <c r="GZ644" s="613"/>
      <c r="HA644" s="613"/>
      <c r="HB644" s="613"/>
      <c r="HC644" s="613"/>
      <c r="HD644" s="613"/>
      <c r="HE644" s="613"/>
      <c r="HF644" s="613"/>
      <c r="HG644" s="613"/>
      <c r="HH644" s="613"/>
      <c r="HI644" s="613"/>
      <c r="HJ644" s="613"/>
      <c r="HK644" s="613"/>
      <c r="HL644" s="613"/>
      <c r="HM644" s="613"/>
      <c r="HN644" s="613"/>
    </row>
    <row r="645" s="606" customFormat="1" ht="18" customHeight="1" spans="1:8">
      <c r="A645" s="383" t="s">
        <v>497</v>
      </c>
      <c r="B645" s="321">
        <v>4</v>
      </c>
      <c r="C645" s="624">
        <f>SUM(C646:C649)</f>
        <v>3</v>
      </c>
      <c r="D645" s="355">
        <v>3</v>
      </c>
      <c r="E645" s="622">
        <f t="shared" si="51"/>
        <v>1</v>
      </c>
      <c r="F645" s="355">
        <f>SUM(F646:F649)</f>
        <v>1</v>
      </c>
      <c r="G645" s="635">
        <f>D645/F645-1</f>
        <v>2</v>
      </c>
      <c r="H645" s="624">
        <f>SUM(H646:H649)</f>
        <v>0</v>
      </c>
    </row>
    <row r="646" s="520" customFormat="1" spans="1:222">
      <c r="A646" s="382" t="s">
        <v>47</v>
      </c>
      <c r="B646" s="321"/>
      <c r="C646" s="625">
        <f>D646+H646</f>
        <v>0</v>
      </c>
      <c r="D646" s="257">
        <v>0</v>
      </c>
      <c r="E646" s="636"/>
      <c r="F646" s="257"/>
      <c r="G646" s="637"/>
      <c r="H646" s="612"/>
      <c r="I646" s="606"/>
      <c r="J646" s="613"/>
      <c r="K646" s="613"/>
      <c r="GI646" s="613"/>
      <c r="GJ646" s="613"/>
      <c r="GK646" s="613"/>
      <c r="GL646" s="613"/>
      <c r="GM646" s="613"/>
      <c r="GN646" s="613"/>
      <c r="GO646" s="613"/>
      <c r="GP646" s="613"/>
      <c r="GQ646" s="613"/>
      <c r="GR646" s="613"/>
      <c r="GS646" s="613"/>
      <c r="GT646" s="613"/>
      <c r="GU646" s="613"/>
      <c r="GV646" s="613"/>
      <c r="GW646" s="613"/>
      <c r="GX646" s="613"/>
      <c r="GY646" s="613"/>
      <c r="GZ646" s="613"/>
      <c r="HA646" s="613"/>
      <c r="HB646" s="613"/>
      <c r="HC646" s="613"/>
      <c r="HD646" s="613"/>
      <c r="HE646" s="613"/>
      <c r="HF646" s="613"/>
      <c r="HG646" s="613"/>
      <c r="HH646" s="613"/>
      <c r="HI646" s="613"/>
      <c r="HJ646" s="613"/>
      <c r="HK646" s="613"/>
      <c r="HL646" s="613"/>
      <c r="HM646" s="613"/>
      <c r="HN646" s="613"/>
    </row>
    <row r="647" s="606" customFormat="1" spans="1:8">
      <c r="A647" s="382" t="s">
        <v>48</v>
      </c>
      <c r="B647" s="321"/>
      <c r="C647" s="625">
        <f t="shared" ref="C647:C710" si="52">D647+H647</f>
        <v>0</v>
      </c>
      <c r="D647" s="257">
        <v>0</v>
      </c>
      <c r="E647" s="636"/>
      <c r="F647" s="257"/>
      <c r="G647" s="637"/>
      <c r="H647" s="638"/>
    </row>
    <row r="648" s="520" customFormat="1" spans="1:222">
      <c r="A648" s="382" t="s">
        <v>49</v>
      </c>
      <c r="B648" s="321"/>
      <c r="C648" s="625">
        <f t="shared" si="52"/>
        <v>0</v>
      </c>
      <c r="D648" s="257">
        <v>0</v>
      </c>
      <c r="E648" s="636"/>
      <c r="F648" s="257"/>
      <c r="G648" s="637"/>
      <c r="H648" s="612"/>
      <c r="I648" s="606"/>
      <c r="J648" s="613"/>
      <c r="K648" s="613"/>
      <c r="GI648" s="613"/>
      <c r="GJ648" s="613"/>
      <c r="GK648" s="613"/>
      <c r="GL648" s="613"/>
      <c r="GM648" s="613"/>
      <c r="GN648" s="613"/>
      <c r="GO648" s="613"/>
      <c r="GP648" s="613"/>
      <c r="GQ648" s="613"/>
      <c r="GR648" s="613"/>
      <c r="GS648" s="613"/>
      <c r="GT648" s="613"/>
      <c r="GU648" s="613"/>
      <c r="GV648" s="613"/>
      <c r="GW648" s="613"/>
      <c r="GX648" s="613"/>
      <c r="GY648" s="613"/>
      <c r="GZ648" s="613"/>
      <c r="HA648" s="613"/>
      <c r="HB648" s="613"/>
      <c r="HC648" s="613"/>
      <c r="HD648" s="613"/>
      <c r="HE648" s="613"/>
      <c r="HF648" s="613"/>
      <c r="HG648" s="613"/>
      <c r="HH648" s="613"/>
      <c r="HI648" s="613"/>
      <c r="HJ648" s="613"/>
      <c r="HK648" s="613"/>
      <c r="HL648" s="613"/>
      <c r="HM648" s="613"/>
      <c r="HN648" s="613"/>
    </row>
    <row r="649" s="607" customFormat="1" spans="1:222">
      <c r="A649" s="382" t="s">
        <v>498</v>
      </c>
      <c r="B649" s="320">
        <v>4</v>
      </c>
      <c r="C649" s="625">
        <v>3</v>
      </c>
      <c r="D649" s="257">
        <v>3</v>
      </c>
      <c r="E649" s="636">
        <f>D649/C649</f>
        <v>1</v>
      </c>
      <c r="F649" s="257">
        <v>1</v>
      </c>
      <c r="G649" s="637">
        <f>D649/F649-1</f>
        <v>2</v>
      </c>
      <c r="H649" s="612"/>
      <c r="I649" s="606"/>
      <c r="J649" s="613"/>
      <c r="K649" s="613"/>
      <c r="GI649" s="613"/>
      <c r="GJ649" s="613"/>
      <c r="GK649" s="613"/>
      <c r="GL649" s="613"/>
      <c r="GM649" s="613"/>
      <c r="GN649" s="613"/>
      <c r="GO649" s="613"/>
      <c r="GP649" s="613"/>
      <c r="GQ649" s="613"/>
      <c r="GR649" s="613"/>
      <c r="GS649" s="613"/>
      <c r="GT649" s="613"/>
      <c r="GU649" s="613"/>
      <c r="GV649" s="613"/>
      <c r="GW649" s="613"/>
      <c r="GX649" s="613"/>
      <c r="GY649" s="613"/>
      <c r="GZ649" s="613"/>
      <c r="HA649" s="613"/>
      <c r="HB649" s="613"/>
      <c r="HC649" s="613"/>
      <c r="HD649" s="613"/>
      <c r="HE649" s="613"/>
      <c r="HF649" s="613"/>
      <c r="HG649" s="613"/>
      <c r="HH649" s="613"/>
      <c r="HI649" s="613"/>
      <c r="HJ649" s="613"/>
      <c r="HK649" s="613"/>
      <c r="HL649" s="613"/>
      <c r="HM649" s="613"/>
      <c r="HN649" s="613"/>
    </row>
    <row r="650" s="606" customFormat="1" ht="18" customHeight="1" spans="1:8">
      <c r="A650" s="383" t="s">
        <v>499</v>
      </c>
      <c r="B650" s="321"/>
      <c r="C650" s="624">
        <f t="shared" si="52"/>
        <v>0</v>
      </c>
      <c r="D650" s="355">
        <v>0</v>
      </c>
      <c r="E650" s="622"/>
      <c r="F650" s="355">
        <f>SUM(F651:F652)</f>
        <v>0</v>
      </c>
      <c r="G650" s="637"/>
      <c r="H650" s="624"/>
    </row>
    <row r="651" s="520" customFormat="1" spans="1:222">
      <c r="A651" s="382" t="s">
        <v>500</v>
      </c>
      <c r="B651" s="321"/>
      <c r="C651" s="625">
        <f t="shared" si="52"/>
        <v>0</v>
      </c>
      <c r="D651" s="257">
        <v>0</v>
      </c>
      <c r="E651" s="636"/>
      <c r="F651" s="257"/>
      <c r="G651" s="637"/>
      <c r="H651" s="612"/>
      <c r="I651" s="606"/>
      <c r="J651" s="613"/>
      <c r="K651" s="613"/>
      <c r="GI651" s="613"/>
      <c r="GJ651" s="613"/>
      <c r="GK651" s="613"/>
      <c r="GL651" s="613"/>
      <c r="GM651" s="613"/>
      <c r="GN651" s="613"/>
      <c r="GO651" s="613"/>
      <c r="GP651" s="613"/>
      <c r="GQ651" s="613"/>
      <c r="GR651" s="613"/>
      <c r="GS651" s="613"/>
      <c r="GT651" s="613"/>
      <c r="GU651" s="613"/>
      <c r="GV651" s="613"/>
      <c r="GW651" s="613"/>
      <c r="GX651" s="613"/>
      <c r="GY651" s="613"/>
      <c r="GZ651" s="613"/>
      <c r="HA651" s="613"/>
      <c r="HB651" s="613"/>
      <c r="HC651" s="613"/>
      <c r="HD651" s="613"/>
      <c r="HE651" s="613"/>
      <c r="HF651" s="613"/>
      <c r="HG651" s="613"/>
      <c r="HH651" s="613"/>
      <c r="HI651" s="613"/>
      <c r="HJ651" s="613"/>
      <c r="HK651" s="613"/>
      <c r="HL651" s="613"/>
      <c r="HM651" s="613"/>
      <c r="HN651" s="613"/>
    </row>
    <row r="652" s="606" customFormat="1" spans="1:8">
      <c r="A652" s="382" t="s">
        <v>501</v>
      </c>
      <c r="B652" s="321"/>
      <c r="C652" s="625">
        <f t="shared" si="52"/>
        <v>0</v>
      </c>
      <c r="D652" s="257">
        <v>0</v>
      </c>
      <c r="E652" s="636"/>
      <c r="F652" s="257"/>
      <c r="G652" s="637"/>
      <c r="H652" s="638"/>
    </row>
    <row r="653" s="606" customFormat="1" ht="18" customHeight="1" spans="1:8">
      <c r="A653" s="383" t="s">
        <v>502</v>
      </c>
      <c r="B653" s="321"/>
      <c r="C653" s="624">
        <f t="shared" si="52"/>
        <v>0</v>
      </c>
      <c r="D653" s="355">
        <v>0</v>
      </c>
      <c r="E653" s="622"/>
      <c r="F653" s="355">
        <f>SUM(F654:F655)</f>
        <v>0</v>
      </c>
      <c r="G653" s="637"/>
      <c r="H653" s="624"/>
    </row>
    <row r="654" s="520" customFormat="1" ht="18" customHeight="1" spans="1:222">
      <c r="A654" s="382" t="s">
        <v>503</v>
      </c>
      <c r="B654" s="321"/>
      <c r="C654" s="625">
        <f t="shared" si="52"/>
        <v>0</v>
      </c>
      <c r="D654" s="257">
        <v>0</v>
      </c>
      <c r="E654" s="636"/>
      <c r="F654" s="257"/>
      <c r="G654" s="637"/>
      <c r="H654" s="612"/>
      <c r="I654" s="606"/>
      <c r="J654" s="613"/>
      <c r="K654" s="613"/>
      <c r="GI654" s="613"/>
      <c r="GJ654" s="613"/>
      <c r="GK654" s="613"/>
      <c r="GL654" s="613"/>
      <c r="GM654" s="613"/>
      <c r="GN654" s="613"/>
      <c r="GO654" s="613"/>
      <c r="GP654" s="613"/>
      <c r="GQ654" s="613"/>
      <c r="GR654" s="613"/>
      <c r="GS654" s="613"/>
      <c r="GT654" s="613"/>
      <c r="GU654" s="613"/>
      <c r="GV654" s="613"/>
      <c r="GW654" s="613"/>
      <c r="GX654" s="613"/>
      <c r="GY654" s="613"/>
      <c r="GZ654" s="613"/>
      <c r="HA654" s="613"/>
      <c r="HB654" s="613"/>
      <c r="HC654" s="613"/>
      <c r="HD654" s="613"/>
      <c r="HE654" s="613"/>
      <c r="HF654" s="613"/>
      <c r="HG654" s="613"/>
      <c r="HH654" s="613"/>
      <c r="HI654" s="613"/>
      <c r="HJ654" s="613"/>
      <c r="HK654" s="613"/>
      <c r="HL654" s="613"/>
      <c r="HM654" s="613"/>
      <c r="HN654" s="613"/>
    </row>
    <row r="655" s="607" customFormat="1" ht="18" customHeight="1" spans="1:222">
      <c r="A655" s="382" t="s">
        <v>504</v>
      </c>
      <c r="B655" s="321"/>
      <c r="C655" s="625">
        <f t="shared" si="52"/>
        <v>0</v>
      </c>
      <c r="D655" s="257">
        <v>0</v>
      </c>
      <c r="E655" s="636"/>
      <c r="F655" s="257"/>
      <c r="G655" s="637"/>
      <c r="H655" s="612"/>
      <c r="I655" s="606"/>
      <c r="J655" s="613"/>
      <c r="K655" s="613"/>
      <c r="GI655" s="613"/>
      <c r="GJ655" s="613"/>
      <c r="GK655" s="613"/>
      <c r="GL655" s="613"/>
      <c r="GM655" s="613"/>
      <c r="GN655" s="613"/>
      <c r="GO655" s="613"/>
      <c r="GP655" s="613"/>
      <c r="GQ655" s="613"/>
      <c r="GR655" s="613"/>
      <c r="GS655" s="613"/>
      <c r="GT655" s="613"/>
      <c r="GU655" s="613"/>
      <c r="GV655" s="613"/>
      <c r="GW655" s="613"/>
      <c r="GX655" s="613"/>
      <c r="GY655" s="613"/>
      <c r="GZ655" s="613"/>
      <c r="HA655" s="613"/>
      <c r="HB655" s="613"/>
      <c r="HC655" s="613"/>
      <c r="HD655" s="613"/>
      <c r="HE655" s="613"/>
      <c r="HF655" s="613"/>
      <c r="HG655" s="613"/>
      <c r="HH655" s="613"/>
      <c r="HI655" s="613"/>
      <c r="HJ655" s="613"/>
      <c r="HK655" s="613"/>
      <c r="HL655" s="613"/>
      <c r="HM655" s="613"/>
      <c r="HN655" s="613"/>
    </row>
    <row r="656" s="606" customFormat="1" ht="18" customHeight="1" spans="1:8">
      <c r="A656" s="383" t="s">
        <v>505</v>
      </c>
      <c r="B656" s="321"/>
      <c r="C656" s="624">
        <f t="shared" si="52"/>
        <v>0</v>
      </c>
      <c r="D656" s="355">
        <v>0</v>
      </c>
      <c r="E656" s="622"/>
      <c r="F656" s="355">
        <f>SUM(F657:F658)</f>
        <v>0</v>
      </c>
      <c r="G656" s="637"/>
      <c r="H656" s="624"/>
    </row>
    <row r="657" s="520" customFormat="1" ht="18" customHeight="1" spans="1:222">
      <c r="A657" s="382" t="s">
        <v>506</v>
      </c>
      <c r="B657" s="321"/>
      <c r="C657" s="625">
        <f t="shared" si="52"/>
        <v>0</v>
      </c>
      <c r="D657" s="257">
        <v>0</v>
      </c>
      <c r="E657" s="636"/>
      <c r="F657" s="257"/>
      <c r="G657" s="637"/>
      <c r="H657" s="612"/>
      <c r="I657" s="606"/>
      <c r="J657" s="613"/>
      <c r="K657" s="613"/>
      <c r="GI657" s="613"/>
      <c r="GJ657" s="613"/>
      <c r="GK657" s="613"/>
      <c r="GL657" s="613"/>
      <c r="GM657" s="613"/>
      <c r="GN657" s="613"/>
      <c r="GO657" s="613"/>
      <c r="GP657" s="613"/>
      <c r="GQ657" s="613"/>
      <c r="GR657" s="613"/>
      <c r="GS657" s="613"/>
      <c r="GT657" s="613"/>
      <c r="GU657" s="613"/>
      <c r="GV657" s="613"/>
      <c r="GW657" s="613"/>
      <c r="GX657" s="613"/>
      <c r="GY657" s="613"/>
      <c r="GZ657" s="613"/>
      <c r="HA657" s="613"/>
      <c r="HB657" s="613"/>
      <c r="HC657" s="613"/>
      <c r="HD657" s="613"/>
      <c r="HE657" s="613"/>
      <c r="HF657" s="613"/>
      <c r="HG657" s="613"/>
      <c r="HH657" s="613"/>
      <c r="HI657" s="613"/>
      <c r="HJ657" s="613"/>
      <c r="HK657" s="613"/>
      <c r="HL657" s="613"/>
      <c r="HM657" s="613"/>
      <c r="HN657" s="613"/>
    </row>
    <row r="658" s="607" customFormat="1" ht="18" customHeight="1" spans="1:222">
      <c r="A658" s="382" t="s">
        <v>507</v>
      </c>
      <c r="B658" s="321"/>
      <c r="C658" s="625">
        <f t="shared" si="52"/>
        <v>0</v>
      </c>
      <c r="D658" s="257">
        <v>0</v>
      </c>
      <c r="E658" s="636"/>
      <c r="F658" s="257"/>
      <c r="G658" s="637"/>
      <c r="H658" s="612"/>
      <c r="I658" s="606"/>
      <c r="J658" s="613"/>
      <c r="K658" s="613"/>
      <c r="GI658" s="613"/>
      <c r="GJ658" s="613"/>
      <c r="GK658" s="613"/>
      <c r="GL658" s="613"/>
      <c r="GM658" s="613"/>
      <c r="GN658" s="613"/>
      <c r="GO658" s="613"/>
      <c r="GP658" s="613"/>
      <c r="GQ658" s="613"/>
      <c r="GR658" s="613"/>
      <c r="GS658" s="613"/>
      <c r="GT658" s="613"/>
      <c r="GU658" s="613"/>
      <c r="GV658" s="613"/>
      <c r="GW658" s="613"/>
      <c r="GX658" s="613"/>
      <c r="GY658" s="613"/>
      <c r="GZ658" s="613"/>
      <c r="HA658" s="613"/>
      <c r="HB658" s="613"/>
      <c r="HC658" s="613"/>
      <c r="HD658" s="613"/>
      <c r="HE658" s="613"/>
      <c r="HF658" s="613"/>
      <c r="HG658" s="613"/>
      <c r="HH658" s="613"/>
      <c r="HI658" s="613"/>
      <c r="HJ658" s="613"/>
      <c r="HK658" s="613"/>
      <c r="HL658" s="613"/>
      <c r="HM658" s="613"/>
      <c r="HN658" s="613"/>
    </row>
    <row r="659" s="606" customFormat="1" ht="18" customHeight="1" spans="1:8">
      <c r="A659" s="383" t="s">
        <v>508</v>
      </c>
      <c r="B659" s="321"/>
      <c r="C659" s="624">
        <f t="shared" si="52"/>
        <v>0</v>
      </c>
      <c r="D659" s="355">
        <v>0</v>
      </c>
      <c r="E659" s="622"/>
      <c r="F659" s="355">
        <f>SUM(F660:F661)</f>
        <v>0</v>
      </c>
      <c r="G659" s="637"/>
      <c r="H659" s="624"/>
    </row>
    <row r="660" s="606" customFormat="1" ht="18" customHeight="1" spans="1:8">
      <c r="A660" s="382" t="s">
        <v>509</v>
      </c>
      <c r="B660" s="321"/>
      <c r="C660" s="625">
        <f t="shared" si="52"/>
        <v>0</v>
      </c>
      <c r="D660" s="257">
        <v>0</v>
      </c>
      <c r="E660" s="636"/>
      <c r="F660" s="257"/>
      <c r="G660" s="637"/>
      <c r="H660" s="638"/>
    </row>
    <row r="661" s="607" customFormat="1" ht="18" customHeight="1" spans="1:222">
      <c r="A661" s="382" t="s">
        <v>510</v>
      </c>
      <c r="B661" s="321"/>
      <c r="C661" s="625">
        <f t="shared" si="52"/>
        <v>0</v>
      </c>
      <c r="D661" s="257">
        <v>0</v>
      </c>
      <c r="E661" s="636"/>
      <c r="F661" s="257"/>
      <c r="G661" s="637"/>
      <c r="H661" s="612"/>
      <c r="I661" s="606"/>
      <c r="J661" s="613"/>
      <c r="K661" s="613"/>
      <c r="GI661" s="613"/>
      <c r="GJ661" s="613"/>
      <c r="GK661" s="613"/>
      <c r="GL661" s="613"/>
      <c r="GM661" s="613"/>
      <c r="GN661" s="613"/>
      <c r="GO661" s="613"/>
      <c r="GP661" s="613"/>
      <c r="GQ661" s="613"/>
      <c r="GR661" s="613"/>
      <c r="GS661" s="613"/>
      <c r="GT661" s="613"/>
      <c r="GU661" s="613"/>
      <c r="GV661" s="613"/>
      <c r="GW661" s="613"/>
      <c r="GX661" s="613"/>
      <c r="GY661" s="613"/>
      <c r="GZ661" s="613"/>
      <c r="HA661" s="613"/>
      <c r="HB661" s="613"/>
      <c r="HC661" s="613"/>
      <c r="HD661" s="613"/>
      <c r="HE661" s="613"/>
      <c r="HF661" s="613"/>
      <c r="HG661" s="613"/>
      <c r="HH661" s="613"/>
      <c r="HI661" s="613"/>
      <c r="HJ661" s="613"/>
      <c r="HK661" s="613"/>
      <c r="HL661" s="613"/>
      <c r="HM661" s="613"/>
      <c r="HN661" s="613"/>
    </row>
    <row r="662" s="606" customFormat="1" ht="18" customHeight="1" spans="1:8">
      <c r="A662" s="383" t="s">
        <v>511</v>
      </c>
      <c r="B662" s="321"/>
      <c r="C662" s="624">
        <f t="shared" si="52"/>
        <v>0</v>
      </c>
      <c r="D662" s="355">
        <v>0</v>
      </c>
      <c r="E662" s="622"/>
      <c r="F662" s="355">
        <f>SUM(F663:F664)</f>
        <v>0</v>
      </c>
      <c r="G662" s="637"/>
      <c r="H662" s="624"/>
    </row>
    <row r="663" s="520" customFormat="1" ht="18" customHeight="1" spans="1:222">
      <c r="A663" s="382" t="s">
        <v>512</v>
      </c>
      <c r="B663" s="321"/>
      <c r="C663" s="625">
        <f t="shared" si="52"/>
        <v>0</v>
      </c>
      <c r="D663" s="257">
        <v>0</v>
      </c>
      <c r="E663" s="636"/>
      <c r="F663" s="257"/>
      <c r="G663" s="637"/>
      <c r="H663" s="612"/>
      <c r="I663" s="606"/>
      <c r="J663" s="613"/>
      <c r="K663" s="613"/>
      <c r="GI663" s="613"/>
      <c r="GJ663" s="613"/>
      <c r="GK663" s="613"/>
      <c r="GL663" s="613"/>
      <c r="GM663" s="613"/>
      <c r="GN663" s="613"/>
      <c r="GO663" s="613"/>
      <c r="GP663" s="613"/>
      <c r="GQ663" s="613"/>
      <c r="GR663" s="613"/>
      <c r="GS663" s="613"/>
      <c r="GT663" s="613"/>
      <c r="GU663" s="613"/>
      <c r="GV663" s="613"/>
      <c r="GW663" s="613"/>
      <c r="GX663" s="613"/>
      <c r="GY663" s="613"/>
      <c r="GZ663" s="613"/>
      <c r="HA663" s="613"/>
      <c r="HB663" s="613"/>
      <c r="HC663" s="613"/>
      <c r="HD663" s="613"/>
      <c r="HE663" s="613"/>
      <c r="HF663" s="613"/>
      <c r="HG663" s="613"/>
      <c r="HH663" s="613"/>
      <c r="HI663" s="613"/>
      <c r="HJ663" s="613"/>
      <c r="HK663" s="613"/>
      <c r="HL663" s="613"/>
      <c r="HM663" s="613"/>
      <c r="HN663" s="613"/>
    </row>
    <row r="664" s="607" customFormat="1" ht="18" customHeight="1" spans="1:222">
      <c r="A664" s="382" t="s">
        <v>513</v>
      </c>
      <c r="B664" s="321"/>
      <c r="C664" s="625">
        <f t="shared" si="52"/>
        <v>0</v>
      </c>
      <c r="D664" s="257">
        <v>0</v>
      </c>
      <c r="E664" s="636"/>
      <c r="F664" s="257"/>
      <c r="G664" s="637"/>
      <c r="H664" s="612"/>
      <c r="I664" s="606"/>
      <c r="J664" s="613"/>
      <c r="K664" s="613"/>
      <c r="GI664" s="613"/>
      <c r="GJ664" s="613"/>
      <c r="GK664" s="613"/>
      <c r="GL664" s="613"/>
      <c r="GM664" s="613"/>
      <c r="GN664" s="613"/>
      <c r="GO664" s="613"/>
      <c r="GP664" s="613"/>
      <c r="GQ664" s="613"/>
      <c r="GR664" s="613"/>
      <c r="GS664" s="613"/>
      <c r="GT664" s="613"/>
      <c r="GU664" s="613"/>
      <c r="GV664" s="613"/>
      <c r="GW664" s="613"/>
      <c r="GX664" s="613"/>
      <c r="GY664" s="613"/>
      <c r="GZ664" s="613"/>
      <c r="HA664" s="613"/>
      <c r="HB664" s="613"/>
      <c r="HC664" s="613"/>
      <c r="HD664" s="613"/>
      <c r="HE664" s="613"/>
      <c r="HF664" s="613"/>
      <c r="HG664" s="613"/>
      <c r="HH664" s="613"/>
      <c r="HI664" s="613"/>
      <c r="HJ664" s="613"/>
      <c r="HK664" s="613"/>
      <c r="HL664" s="613"/>
      <c r="HM664" s="613"/>
      <c r="HN664" s="613"/>
    </row>
    <row r="665" s="606" customFormat="1" ht="18" customHeight="1" spans="1:8">
      <c r="A665" s="383" t="s">
        <v>514</v>
      </c>
      <c r="B665" s="321"/>
      <c r="C665" s="624">
        <f t="shared" si="52"/>
        <v>0</v>
      </c>
      <c r="D665" s="355">
        <v>0</v>
      </c>
      <c r="E665" s="622"/>
      <c r="F665" s="355">
        <f>SUM(F666:F668)</f>
        <v>0</v>
      </c>
      <c r="G665" s="637"/>
      <c r="H665" s="624"/>
    </row>
    <row r="666" s="606" customFormat="1" ht="18" customHeight="1" spans="1:8">
      <c r="A666" s="382" t="s">
        <v>515</v>
      </c>
      <c r="B666" s="321"/>
      <c r="C666" s="625">
        <f t="shared" si="52"/>
        <v>0</v>
      </c>
      <c r="D666" s="257">
        <v>0</v>
      </c>
      <c r="E666" s="636"/>
      <c r="F666" s="257"/>
      <c r="G666" s="637"/>
      <c r="H666" s="638"/>
    </row>
    <row r="667" s="520" customFormat="1" ht="18" customHeight="1" spans="1:222">
      <c r="A667" s="382" t="s">
        <v>516</v>
      </c>
      <c r="B667" s="321"/>
      <c r="C667" s="625">
        <f t="shared" si="52"/>
        <v>0</v>
      </c>
      <c r="D667" s="257">
        <v>0</v>
      </c>
      <c r="E667" s="636"/>
      <c r="F667" s="257"/>
      <c r="G667" s="637"/>
      <c r="H667" s="612"/>
      <c r="I667" s="606"/>
      <c r="J667" s="613"/>
      <c r="K667" s="613"/>
      <c r="GI667" s="613"/>
      <c r="GJ667" s="613"/>
      <c r="GK667" s="613"/>
      <c r="GL667" s="613"/>
      <c r="GM667" s="613"/>
      <c r="GN667" s="613"/>
      <c r="GO667" s="613"/>
      <c r="GP667" s="613"/>
      <c r="GQ667" s="613"/>
      <c r="GR667" s="613"/>
      <c r="GS667" s="613"/>
      <c r="GT667" s="613"/>
      <c r="GU667" s="613"/>
      <c r="GV667" s="613"/>
      <c r="GW667" s="613"/>
      <c r="GX667" s="613"/>
      <c r="GY667" s="613"/>
      <c r="GZ667" s="613"/>
      <c r="HA667" s="613"/>
      <c r="HB667" s="613"/>
      <c r="HC667" s="613"/>
      <c r="HD667" s="613"/>
      <c r="HE667" s="613"/>
      <c r="HF667" s="613"/>
      <c r="HG667" s="613"/>
      <c r="HH667" s="613"/>
      <c r="HI667" s="613"/>
      <c r="HJ667" s="613"/>
      <c r="HK667" s="613"/>
      <c r="HL667" s="613"/>
      <c r="HM667" s="613"/>
      <c r="HN667" s="613"/>
    </row>
    <row r="668" s="607" customFormat="1" ht="18" customHeight="1" spans="1:222">
      <c r="A668" s="382" t="s">
        <v>517</v>
      </c>
      <c r="B668" s="321"/>
      <c r="C668" s="625">
        <f t="shared" si="52"/>
        <v>0</v>
      </c>
      <c r="D668" s="257">
        <v>0</v>
      </c>
      <c r="E668" s="636"/>
      <c r="F668" s="257"/>
      <c r="G668" s="637"/>
      <c r="H668" s="612"/>
      <c r="I668" s="606"/>
      <c r="J668" s="613"/>
      <c r="K668" s="613"/>
      <c r="GI668" s="613"/>
      <c r="GJ668" s="613"/>
      <c r="GK668" s="613"/>
      <c r="GL668" s="613"/>
      <c r="GM668" s="613"/>
      <c r="GN668" s="613"/>
      <c r="GO668" s="613"/>
      <c r="GP668" s="613"/>
      <c r="GQ668" s="613"/>
      <c r="GR668" s="613"/>
      <c r="GS668" s="613"/>
      <c r="GT668" s="613"/>
      <c r="GU668" s="613"/>
      <c r="GV668" s="613"/>
      <c r="GW668" s="613"/>
      <c r="GX668" s="613"/>
      <c r="GY668" s="613"/>
      <c r="GZ668" s="613"/>
      <c r="HA668" s="613"/>
      <c r="HB668" s="613"/>
      <c r="HC668" s="613"/>
      <c r="HD668" s="613"/>
      <c r="HE668" s="613"/>
      <c r="HF668" s="613"/>
      <c r="HG668" s="613"/>
      <c r="HH668" s="613"/>
      <c r="HI668" s="613"/>
      <c r="HJ668" s="613"/>
      <c r="HK668" s="613"/>
      <c r="HL668" s="613"/>
      <c r="HM668" s="613"/>
      <c r="HN668" s="613"/>
    </row>
    <row r="669" s="606" customFormat="1" ht="18" customHeight="1" spans="1:8">
      <c r="A669" s="383" t="s">
        <v>518</v>
      </c>
      <c r="B669" s="321"/>
      <c r="C669" s="624">
        <f t="shared" si="52"/>
        <v>0</v>
      </c>
      <c r="D669" s="355">
        <v>0</v>
      </c>
      <c r="E669" s="622"/>
      <c r="F669" s="355">
        <f>SUM(F670:F673)</f>
        <v>0</v>
      </c>
      <c r="G669" s="637"/>
      <c r="H669" s="624"/>
    </row>
    <row r="670" s="520" customFormat="1" ht="18" customHeight="1" spans="1:222">
      <c r="A670" s="382" t="s">
        <v>519</v>
      </c>
      <c r="B670" s="321"/>
      <c r="C670" s="625">
        <f t="shared" si="52"/>
        <v>0</v>
      </c>
      <c r="D670" s="257">
        <v>0</v>
      </c>
      <c r="E670" s="636"/>
      <c r="F670" s="257"/>
      <c r="G670" s="637"/>
      <c r="H670" s="612"/>
      <c r="I670" s="606"/>
      <c r="J670" s="613"/>
      <c r="K670" s="613"/>
      <c r="GI670" s="613"/>
      <c r="GJ670" s="613"/>
      <c r="GK670" s="613"/>
      <c r="GL670" s="613"/>
      <c r="GM670" s="613"/>
      <c r="GN670" s="613"/>
      <c r="GO670" s="613"/>
      <c r="GP670" s="613"/>
      <c r="GQ670" s="613"/>
      <c r="GR670" s="613"/>
      <c r="GS670" s="613"/>
      <c r="GT670" s="613"/>
      <c r="GU670" s="613"/>
      <c r="GV670" s="613"/>
      <c r="GW670" s="613"/>
      <c r="GX670" s="613"/>
      <c r="GY670" s="613"/>
      <c r="GZ670" s="613"/>
      <c r="HA670" s="613"/>
      <c r="HB670" s="613"/>
      <c r="HC670" s="613"/>
      <c r="HD670" s="613"/>
      <c r="HE670" s="613"/>
      <c r="HF670" s="613"/>
      <c r="HG670" s="613"/>
      <c r="HH670" s="613"/>
      <c r="HI670" s="613"/>
      <c r="HJ670" s="613"/>
      <c r="HK670" s="613"/>
      <c r="HL670" s="613"/>
      <c r="HM670" s="613"/>
      <c r="HN670" s="613"/>
    </row>
    <row r="671" s="606" customFormat="1" ht="18" customHeight="1" spans="1:8">
      <c r="A671" s="382" t="s">
        <v>520</v>
      </c>
      <c r="B671" s="321"/>
      <c r="C671" s="625">
        <f t="shared" si="52"/>
        <v>0</v>
      </c>
      <c r="D671" s="257">
        <v>0</v>
      </c>
      <c r="E671" s="636"/>
      <c r="F671" s="257"/>
      <c r="G671" s="637"/>
      <c r="H671" s="638"/>
    </row>
    <row r="672" s="520" customFormat="1" ht="18" customHeight="1" spans="1:222">
      <c r="A672" s="382" t="s">
        <v>521</v>
      </c>
      <c r="B672" s="321"/>
      <c r="C672" s="625">
        <f t="shared" si="52"/>
        <v>0</v>
      </c>
      <c r="D672" s="257"/>
      <c r="E672" s="636"/>
      <c r="F672" s="257"/>
      <c r="G672" s="637"/>
      <c r="H672" s="612"/>
      <c r="I672" s="606"/>
      <c r="J672" s="613"/>
      <c r="K672" s="613"/>
      <c r="GI672" s="613"/>
      <c r="GJ672" s="613"/>
      <c r="GK672" s="613"/>
      <c r="GL672" s="613"/>
      <c r="GM672" s="613"/>
      <c r="GN672" s="613"/>
      <c r="GO672" s="613"/>
      <c r="GP672" s="613"/>
      <c r="GQ672" s="613"/>
      <c r="GR672" s="613"/>
      <c r="GS672" s="613"/>
      <c r="GT672" s="613"/>
      <c r="GU672" s="613"/>
      <c r="GV672" s="613"/>
      <c r="GW672" s="613"/>
      <c r="GX672" s="613"/>
      <c r="GY672" s="613"/>
      <c r="GZ672" s="613"/>
      <c r="HA672" s="613"/>
      <c r="HB672" s="613"/>
      <c r="HC672" s="613"/>
      <c r="HD672" s="613"/>
      <c r="HE672" s="613"/>
      <c r="HF672" s="613"/>
      <c r="HG672" s="613"/>
      <c r="HH672" s="613"/>
      <c r="HI672" s="613"/>
      <c r="HJ672" s="613"/>
      <c r="HK672" s="613"/>
      <c r="HL672" s="613"/>
      <c r="HM672" s="613"/>
      <c r="HN672" s="613"/>
    </row>
    <row r="673" s="606" customFormat="1" ht="18" customHeight="1" spans="1:8">
      <c r="A673" s="382" t="s">
        <v>522</v>
      </c>
      <c r="B673" s="321"/>
      <c r="C673" s="625">
        <f t="shared" si="52"/>
        <v>0</v>
      </c>
      <c r="D673" s="257">
        <v>0</v>
      </c>
      <c r="E673" s="636"/>
      <c r="F673" s="257"/>
      <c r="G673" s="637"/>
      <c r="H673" s="638"/>
    </row>
    <row r="674" s="606" customFormat="1" ht="18" customHeight="1" spans="1:8">
      <c r="A674" s="383" t="s">
        <v>523</v>
      </c>
      <c r="B674" s="321">
        <v>209</v>
      </c>
      <c r="C674" s="624">
        <f>SUM(C675:C681)</f>
        <v>216</v>
      </c>
      <c r="D674" s="355">
        <v>216</v>
      </c>
      <c r="E674" s="622">
        <f t="shared" ref="E674:E678" si="53">D674/C674</f>
        <v>1</v>
      </c>
      <c r="F674" s="355">
        <f>SUM(F675:F681)</f>
        <v>160</v>
      </c>
      <c r="G674" s="635">
        <f>D674/F674-1</f>
        <v>0.35</v>
      </c>
      <c r="H674" s="624"/>
    </row>
    <row r="675" s="520" customFormat="1" ht="18" customHeight="1" spans="1:222">
      <c r="A675" s="382" t="s">
        <v>47</v>
      </c>
      <c r="B675" s="320">
        <v>61</v>
      </c>
      <c r="C675" s="625">
        <v>64</v>
      </c>
      <c r="D675" s="257">
        <v>64</v>
      </c>
      <c r="E675" s="636">
        <f t="shared" si="53"/>
        <v>1</v>
      </c>
      <c r="F675" s="257">
        <v>56</v>
      </c>
      <c r="G675" s="637">
        <f>D675/F675-1</f>
        <v>0.142857142857143</v>
      </c>
      <c r="H675" s="612"/>
      <c r="I675" s="606"/>
      <c r="J675" s="613"/>
      <c r="K675" s="613"/>
      <c r="GI675" s="613"/>
      <c r="GJ675" s="613"/>
      <c r="GK675" s="613"/>
      <c r="GL675" s="613"/>
      <c r="GM675" s="613"/>
      <c r="GN675" s="613"/>
      <c r="GO675" s="613"/>
      <c r="GP675" s="613"/>
      <c r="GQ675" s="613"/>
      <c r="GR675" s="613"/>
      <c r="GS675" s="613"/>
      <c r="GT675" s="613"/>
      <c r="GU675" s="613"/>
      <c r="GV675" s="613"/>
      <c r="GW675" s="613"/>
      <c r="GX675" s="613"/>
      <c r="GY675" s="613"/>
      <c r="GZ675" s="613"/>
      <c r="HA675" s="613"/>
      <c r="HB675" s="613"/>
      <c r="HC675" s="613"/>
      <c r="HD675" s="613"/>
      <c r="HE675" s="613"/>
      <c r="HF675" s="613"/>
      <c r="HG675" s="613"/>
      <c r="HH675" s="613"/>
      <c r="HI675" s="613"/>
      <c r="HJ675" s="613"/>
      <c r="HK675" s="613"/>
      <c r="HL675" s="613"/>
      <c r="HM675" s="613"/>
      <c r="HN675" s="613"/>
    </row>
    <row r="676" s="520" customFormat="1" ht="18" customHeight="1" spans="1:222">
      <c r="A676" s="382" t="s">
        <v>48</v>
      </c>
      <c r="B676" s="321"/>
      <c r="C676" s="625">
        <v>0</v>
      </c>
      <c r="D676" s="257">
        <v>0</v>
      </c>
      <c r="E676" s="636"/>
      <c r="F676" s="257"/>
      <c r="G676" s="637"/>
      <c r="H676" s="612"/>
      <c r="I676" s="606"/>
      <c r="J676" s="613"/>
      <c r="K676" s="613"/>
      <c r="GI676" s="613"/>
      <c r="GJ676" s="613"/>
      <c r="GK676" s="613"/>
      <c r="GL676" s="613"/>
      <c r="GM676" s="613"/>
      <c r="GN676" s="613"/>
      <c r="GO676" s="613"/>
      <c r="GP676" s="613"/>
      <c r="GQ676" s="613"/>
      <c r="GR676" s="613"/>
      <c r="GS676" s="613"/>
      <c r="GT676" s="613"/>
      <c r="GU676" s="613"/>
      <c r="GV676" s="613"/>
      <c r="GW676" s="613"/>
      <c r="GX676" s="613"/>
      <c r="GY676" s="613"/>
      <c r="GZ676" s="613"/>
      <c r="HA676" s="613"/>
      <c r="HB676" s="613"/>
      <c r="HC676" s="613"/>
      <c r="HD676" s="613"/>
      <c r="HE676" s="613"/>
      <c r="HF676" s="613"/>
      <c r="HG676" s="613"/>
      <c r="HH676" s="613"/>
      <c r="HI676" s="613"/>
      <c r="HJ676" s="613"/>
      <c r="HK676" s="613"/>
      <c r="HL676" s="613"/>
      <c r="HM676" s="613"/>
      <c r="HN676" s="613"/>
    </row>
    <row r="677" s="520" customFormat="1" ht="18" customHeight="1" spans="1:222">
      <c r="A677" s="382" t="s">
        <v>49</v>
      </c>
      <c r="B677" s="321"/>
      <c r="C677" s="625">
        <v>0</v>
      </c>
      <c r="D677" s="257">
        <v>0</v>
      </c>
      <c r="E677" s="636"/>
      <c r="F677" s="257"/>
      <c r="G677" s="637"/>
      <c r="H677" s="612"/>
      <c r="I677" s="606"/>
      <c r="J677" s="613"/>
      <c r="K677" s="613"/>
      <c r="GI677" s="613"/>
      <c r="GJ677" s="613"/>
      <c r="GK677" s="613"/>
      <c r="GL677" s="613"/>
      <c r="GM677" s="613"/>
      <c r="GN677" s="613"/>
      <c r="GO677" s="613"/>
      <c r="GP677" s="613"/>
      <c r="GQ677" s="613"/>
      <c r="GR677" s="613"/>
      <c r="GS677" s="613"/>
      <c r="GT677" s="613"/>
      <c r="GU677" s="613"/>
      <c r="GV677" s="613"/>
      <c r="GW677" s="613"/>
      <c r="GX677" s="613"/>
      <c r="GY677" s="613"/>
      <c r="GZ677" s="613"/>
      <c r="HA677" s="613"/>
      <c r="HB677" s="613"/>
      <c r="HC677" s="613"/>
      <c r="HD677" s="613"/>
      <c r="HE677" s="613"/>
      <c r="HF677" s="613"/>
      <c r="HG677" s="613"/>
      <c r="HH677" s="613"/>
      <c r="HI677" s="613"/>
      <c r="HJ677" s="613"/>
      <c r="HK677" s="613"/>
      <c r="HL677" s="613"/>
      <c r="HM677" s="613"/>
      <c r="HN677" s="613"/>
    </row>
    <row r="678" s="520" customFormat="1" ht="18" customHeight="1" spans="1:222">
      <c r="A678" s="382" t="s">
        <v>524</v>
      </c>
      <c r="B678" s="320">
        <v>92</v>
      </c>
      <c r="C678" s="625">
        <v>84</v>
      </c>
      <c r="D678" s="257">
        <v>84</v>
      </c>
      <c r="E678" s="636">
        <f t="shared" si="53"/>
        <v>1</v>
      </c>
      <c r="F678" s="257">
        <v>53</v>
      </c>
      <c r="G678" s="637">
        <f>D678/F678-1</f>
        <v>0.584905660377359</v>
      </c>
      <c r="H678" s="612"/>
      <c r="I678" s="606"/>
      <c r="J678" s="613"/>
      <c r="K678" s="613"/>
      <c r="GI678" s="613"/>
      <c r="GJ678" s="613"/>
      <c r="GK678" s="613"/>
      <c r="GL678" s="613"/>
      <c r="GM678" s="613"/>
      <c r="GN678" s="613"/>
      <c r="GO678" s="613"/>
      <c r="GP678" s="613"/>
      <c r="GQ678" s="613"/>
      <c r="GR678" s="613"/>
      <c r="GS678" s="613"/>
      <c r="GT678" s="613"/>
      <c r="GU678" s="613"/>
      <c r="GV678" s="613"/>
      <c r="GW678" s="613"/>
      <c r="GX678" s="613"/>
      <c r="GY678" s="613"/>
      <c r="GZ678" s="613"/>
      <c r="HA678" s="613"/>
      <c r="HB678" s="613"/>
      <c r="HC678" s="613"/>
      <c r="HD678" s="613"/>
      <c r="HE678" s="613"/>
      <c r="HF678" s="613"/>
      <c r="HG678" s="613"/>
      <c r="HH678" s="613"/>
      <c r="HI678" s="613"/>
      <c r="HJ678" s="613"/>
      <c r="HK678" s="613"/>
      <c r="HL678" s="613"/>
      <c r="HM678" s="613"/>
      <c r="HN678" s="613"/>
    </row>
    <row r="679" s="520" customFormat="1" ht="18" customHeight="1" spans="1:222">
      <c r="A679" s="382" t="s">
        <v>525</v>
      </c>
      <c r="B679" s="320"/>
      <c r="C679" s="625">
        <v>0</v>
      </c>
      <c r="D679" s="257">
        <v>0</v>
      </c>
      <c r="E679" s="636"/>
      <c r="F679" s="257"/>
      <c r="G679" s="637"/>
      <c r="H679" s="612"/>
      <c r="I679" s="606"/>
      <c r="J679" s="613"/>
      <c r="K679" s="613"/>
      <c r="GI679" s="613"/>
      <c r="GJ679" s="613"/>
      <c r="GK679" s="613"/>
      <c r="GL679" s="613"/>
      <c r="GM679" s="613"/>
      <c r="GN679" s="613"/>
      <c r="GO679" s="613"/>
      <c r="GP679" s="613"/>
      <c r="GQ679" s="613"/>
      <c r="GR679" s="613"/>
      <c r="GS679" s="613"/>
      <c r="GT679" s="613"/>
      <c r="GU679" s="613"/>
      <c r="GV679" s="613"/>
      <c r="GW679" s="613"/>
      <c r="GX679" s="613"/>
      <c r="GY679" s="613"/>
      <c r="GZ679" s="613"/>
      <c r="HA679" s="613"/>
      <c r="HB679" s="613"/>
      <c r="HC679" s="613"/>
      <c r="HD679" s="613"/>
      <c r="HE679" s="613"/>
      <c r="HF679" s="613"/>
      <c r="HG679" s="613"/>
      <c r="HH679" s="613"/>
      <c r="HI679" s="613"/>
      <c r="HJ679" s="613"/>
      <c r="HK679" s="613"/>
      <c r="HL679" s="613"/>
      <c r="HM679" s="613"/>
      <c r="HN679" s="613"/>
    </row>
    <row r="680" s="520" customFormat="1" ht="18" customHeight="1" spans="1:222">
      <c r="A680" s="382" t="s">
        <v>56</v>
      </c>
      <c r="B680" s="320">
        <v>55</v>
      </c>
      <c r="C680" s="625">
        <v>68</v>
      </c>
      <c r="D680" s="257">
        <v>68</v>
      </c>
      <c r="E680" s="636">
        <f t="shared" ref="E680:E683" si="54">D680/C680</f>
        <v>1</v>
      </c>
      <c r="F680" s="257">
        <v>50</v>
      </c>
      <c r="G680" s="637">
        <f>D680/F680-1</f>
        <v>0.36</v>
      </c>
      <c r="H680" s="612"/>
      <c r="I680" s="606"/>
      <c r="J680" s="613"/>
      <c r="K680" s="613"/>
      <c r="GI680" s="613"/>
      <c r="GJ680" s="613"/>
      <c r="GK680" s="613"/>
      <c r="GL680" s="613"/>
      <c r="GM680" s="613"/>
      <c r="GN680" s="613"/>
      <c r="GO680" s="613"/>
      <c r="GP680" s="613"/>
      <c r="GQ680" s="613"/>
      <c r="GR680" s="613"/>
      <c r="GS680" s="613"/>
      <c r="GT680" s="613"/>
      <c r="GU680" s="613"/>
      <c r="GV680" s="613"/>
      <c r="GW680" s="613"/>
      <c r="GX680" s="613"/>
      <c r="GY680" s="613"/>
      <c r="GZ680" s="613"/>
      <c r="HA680" s="613"/>
      <c r="HB680" s="613"/>
      <c r="HC680" s="613"/>
      <c r="HD680" s="613"/>
      <c r="HE680" s="613"/>
      <c r="HF680" s="613"/>
      <c r="HG680" s="613"/>
      <c r="HH680" s="613"/>
      <c r="HI680" s="613"/>
      <c r="HJ680" s="613"/>
      <c r="HK680" s="613"/>
      <c r="HL680" s="613"/>
      <c r="HM680" s="613"/>
      <c r="HN680" s="613"/>
    </row>
    <row r="681" s="520" customFormat="1" ht="18" customHeight="1" spans="1:222">
      <c r="A681" s="382" t="s">
        <v>526</v>
      </c>
      <c r="B681" s="320">
        <v>1</v>
      </c>
      <c r="C681" s="625">
        <f t="shared" si="52"/>
        <v>0</v>
      </c>
      <c r="D681" s="257">
        <v>0</v>
      </c>
      <c r="E681" s="636"/>
      <c r="F681" s="257">
        <v>1</v>
      </c>
      <c r="G681" s="637"/>
      <c r="H681" s="612"/>
      <c r="I681" s="606"/>
      <c r="J681" s="613"/>
      <c r="K681" s="613"/>
      <c r="GI681" s="613"/>
      <c r="GJ681" s="613"/>
      <c r="GK681" s="613"/>
      <c r="GL681" s="613"/>
      <c r="GM681" s="613"/>
      <c r="GN681" s="613"/>
      <c r="GO681" s="613"/>
      <c r="GP681" s="613"/>
      <c r="GQ681" s="613"/>
      <c r="GR681" s="613"/>
      <c r="GS681" s="613"/>
      <c r="GT681" s="613"/>
      <c r="GU681" s="613"/>
      <c r="GV681" s="613"/>
      <c r="GW681" s="613"/>
      <c r="GX681" s="613"/>
      <c r="GY681" s="613"/>
      <c r="GZ681" s="613"/>
      <c r="HA681" s="613"/>
      <c r="HB681" s="613"/>
      <c r="HC681" s="613"/>
      <c r="HD681" s="613"/>
      <c r="HE681" s="613"/>
      <c r="HF681" s="613"/>
      <c r="HG681" s="613"/>
      <c r="HH681" s="613"/>
      <c r="HI681" s="613"/>
      <c r="HJ681" s="613"/>
      <c r="HK681" s="613"/>
      <c r="HL681" s="613"/>
      <c r="HM681" s="613"/>
      <c r="HN681" s="613"/>
    </row>
    <row r="682" s="606" customFormat="1" ht="18" customHeight="1" spans="1:8">
      <c r="A682" s="383" t="s">
        <v>527</v>
      </c>
      <c r="B682" s="321"/>
      <c r="C682" s="624">
        <f>SUM(C683:C684)</f>
        <v>25</v>
      </c>
      <c r="D682" s="355">
        <v>25</v>
      </c>
      <c r="E682" s="622">
        <f t="shared" si="54"/>
        <v>1</v>
      </c>
      <c r="F682" s="355">
        <f>SUM(F683:F684)</f>
        <v>11</v>
      </c>
      <c r="G682" s="635">
        <f>D682/F682-1</f>
        <v>1.27272727272727</v>
      </c>
      <c r="H682" s="624"/>
    </row>
    <row r="683" s="520" customFormat="1" ht="18" customHeight="1" spans="1:222">
      <c r="A683" s="382" t="s">
        <v>528</v>
      </c>
      <c r="B683" s="321"/>
      <c r="C683" s="625">
        <v>25</v>
      </c>
      <c r="D683" s="257">
        <v>25</v>
      </c>
      <c r="E683" s="636">
        <f t="shared" si="54"/>
        <v>1</v>
      </c>
      <c r="F683" s="257">
        <v>11</v>
      </c>
      <c r="G683" s="637">
        <f>D683/F683-1</f>
        <v>1.27272727272727</v>
      </c>
      <c r="H683" s="612"/>
      <c r="I683" s="606"/>
      <c r="J683" s="613"/>
      <c r="K683" s="613"/>
      <c r="GI683" s="613"/>
      <c r="GJ683" s="613"/>
      <c r="GK683" s="613"/>
      <c r="GL683" s="613"/>
      <c r="GM683" s="613"/>
      <c r="GN683" s="613"/>
      <c r="GO683" s="613"/>
      <c r="GP683" s="613"/>
      <c r="GQ683" s="613"/>
      <c r="GR683" s="613"/>
      <c r="GS683" s="613"/>
      <c r="GT683" s="613"/>
      <c r="GU683" s="613"/>
      <c r="GV683" s="613"/>
      <c r="GW683" s="613"/>
      <c r="GX683" s="613"/>
      <c r="GY683" s="613"/>
      <c r="GZ683" s="613"/>
      <c r="HA683" s="613"/>
      <c r="HB683" s="613"/>
      <c r="HC683" s="613"/>
      <c r="HD683" s="613"/>
      <c r="HE683" s="613"/>
      <c r="HF683" s="613"/>
      <c r="HG683" s="613"/>
      <c r="HH683" s="613"/>
      <c r="HI683" s="613"/>
      <c r="HJ683" s="613"/>
      <c r="HK683" s="613"/>
      <c r="HL683" s="613"/>
      <c r="HM683" s="613"/>
      <c r="HN683" s="613"/>
    </row>
    <row r="684" s="606" customFormat="1" ht="18" customHeight="1" spans="1:8">
      <c r="A684" s="382" t="s">
        <v>529</v>
      </c>
      <c r="B684" s="321"/>
      <c r="C684" s="625">
        <f t="shared" si="52"/>
        <v>0</v>
      </c>
      <c r="D684" s="257">
        <v>0</v>
      </c>
      <c r="E684" s="636"/>
      <c r="F684" s="257"/>
      <c r="G684" s="637"/>
      <c r="H684" s="638"/>
    </row>
    <row r="685" s="606" customFormat="1" ht="18" customHeight="1" spans="1:8">
      <c r="A685" s="383" t="s">
        <v>530</v>
      </c>
      <c r="B685" s="321">
        <v>500</v>
      </c>
      <c r="C685" s="624">
        <f>SUM(C686)</f>
        <v>2095</v>
      </c>
      <c r="D685" s="355">
        <v>1982</v>
      </c>
      <c r="E685" s="622">
        <f t="shared" ref="E685:E689" si="55">D685/C685</f>
        <v>0.946062052505967</v>
      </c>
      <c r="F685" s="355">
        <f>F686</f>
        <v>1983</v>
      </c>
      <c r="G685" s="635">
        <f>D685/F685-1</f>
        <v>-0.000504286434694912</v>
      </c>
      <c r="H685" s="624"/>
    </row>
    <row r="686" s="607" customFormat="1" ht="18" customHeight="1" spans="1:222">
      <c r="A686" s="382" t="s">
        <v>531</v>
      </c>
      <c r="B686" s="320">
        <v>500</v>
      </c>
      <c r="C686" s="625">
        <f>D686+H686</f>
        <v>2095</v>
      </c>
      <c r="D686" s="257">
        <v>1982</v>
      </c>
      <c r="E686" s="636">
        <f t="shared" si="55"/>
        <v>0.946062052505967</v>
      </c>
      <c r="F686" s="257">
        <v>1983</v>
      </c>
      <c r="G686" s="637">
        <f>D686/F686-1</f>
        <v>-0.000504286434694912</v>
      </c>
      <c r="H686" s="612">
        <v>113</v>
      </c>
      <c r="I686" s="606"/>
      <c r="J686" s="613"/>
      <c r="K686" s="613"/>
      <c r="GI686" s="613"/>
      <c r="GJ686" s="613"/>
      <c r="GK686" s="613"/>
      <c r="GL686" s="613"/>
      <c r="GM686" s="613"/>
      <c r="GN686" s="613"/>
      <c r="GO686" s="613"/>
      <c r="GP686" s="613"/>
      <c r="GQ686" s="613"/>
      <c r="GR686" s="613"/>
      <c r="GS686" s="613"/>
      <c r="GT686" s="613"/>
      <c r="GU686" s="613"/>
      <c r="GV686" s="613"/>
      <c r="GW686" s="613"/>
      <c r="GX686" s="613"/>
      <c r="GY686" s="613"/>
      <c r="GZ686" s="613"/>
      <c r="HA686" s="613"/>
      <c r="HB686" s="613"/>
      <c r="HC686" s="613"/>
      <c r="HD686" s="613"/>
      <c r="HE686" s="613"/>
      <c r="HF686" s="613"/>
      <c r="HG686" s="613"/>
      <c r="HH686" s="613"/>
      <c r="HI686" s="613"/>
      <c r="HJ686" s="613"/>
      <c r="HK686" s="613"/>
      <c r="HL686" s="613"/>
      <c r="HM686" s="613"/>
      <c r="HN686" s="613"/>
    </row>
    <row r="687" s="606" customFormat="1" ht="18" customHeight="1" spans="1:8">
      <c r="A687" s="383" t="s">
        <v>532</v>
      </c>
      <c r="B687" s="321">
        <v>6634</v>
      </c>
      <c r="C687" s="624">
        <f>C688+C693+C707+C711+C723+C726+C730+C735+C739+C743+C746+C755+C757</f>
        <v>10772</v>
      </c>
      <c r="D687" s="355">
        <v>10053</v>
      </c>
      <c r="E687" s="622">
        <f t="shared" si="55"/>
        <v>0.933252877831415</v>
      </c>
      <c r="F687" s="355">
        <f>F688+F693+F707+F711+F723+F726+F730+F735+F739+F743+F746+F755+F757</f>
        <v>7843</v>
      </c>
      <c r="G687" s="635">
        <f>D687/F687-1</f>
        <v>0.281779931148795</v>
      </c>
      <c r="H687" s="624">
        <f>H688+H693+H707+H711+H723+H726+H730+H735+H739+H743+H746+H755+H757</f>
        <v>719</v>
      </c>
    </row>
    <row r="688" s="606" customFormat="1" ht="18" customHeight="1" spans="1:8">
      <c r="A688" s="383" t="s">
        <v>533</v>
      </c>
      <c r="B688" s="321">
        <v>669</v>
      </c>
      <c r="C688" s="624">
        <f>SUM(C689:C706)</f>
        <v>563</v>
      </c>
      <c r="D688" s="355">
        <v>563</v>
      </c>
      <c r="E688" s="622">
        <f t="shared" si="55"/>
        <v>1</v>
      </c>
      <c r="F688" s="355">
        <f>SUM(F689:F692)</f>
        <v>361</v>
      </c>
      <c r="G688" s="635">
        <f>D688/F688-1</f>
        <v>0.559556786703601</v>
      </c>
      <c r="H688" s="624">
        <f>SUM(H689:H692)</f>
        <v>0</v>
      </c>
    </row>
    <row r="689" s="520" customFormat="1" ht="18" customHeight="1" spans="1:222">
      <c r="A689" s="382" t="s">
        <v>47</v>
      </c>
      <c r="B689" s="320">
        <v>526</v>
      </c>
      <c r="C689" s="625">
        <v>371</v>
      </c>
      <c r="D689" s="257">
        <v>371</v>
      </c>
      <c r="E689" s="636">
        <f t="shared" si="55"/>
        <v>1</v>
      </c>
      <c r="F689" s="257">
        <v>361</v>
      </c>
      <c r="G689" s="637">
        <f>D689/F689-1</f>
        <v>0.0277008310249307</v>
      </c>
      <c r="H689" s="612"/>
      <c r="I689" s="606"/>
      <c r="J689" s="613"/>
      <c r="K689" s="613"/>
      <c r="GI689" s="613"/>
      <c r="GJ689" s="613"/>
      <c r="GK689" s="613"/>
      <c r="GL689" s="613"/>
      <c r="GM689" s="613"/>
      <c r="GN689" s="613"/>
      <c r="GO689" s="613"/>
      <c r="GP689" s="613"/>
      <c r="GQ689" s="613"/>
      <c r="GR689" s="613"/>
      <c r="GS689" s="613"/>
      <c r="GT689" s="613"/>
      <c r="GU689" s="613"/>
      <c r="GV689" s="613"/>
      <c r="GW689" s="613"/>
      <c r="GX689" s="613"/>
      <c r="GY689" s="613"/>
      <c r="GZ689" s="613"/>
      <c r="HA689" s="613"/>
      <c r="HB689" s="613"/>
      <c r="HC689" s="613"/>
      <c r="HD689" s="613"/>
      <c r="HE689" s="613"/>
      <c r="HF689" s="613"/>
      <c r="HG689" s="613"/>
      <c r="HH689" s="613"/>
      <c r="HI689" s="613"/>
      <c r="HJ689" s="613"/>
      <c r="HK689" s="613"/>
      <c r="HL689" s="613"/>
      <c r="HM689" s="613"/>
      <c r="HN689" s="613"/>
    </row>
    <row r="690" s="606" customFormat="1" ht="18" customHeight="1" spans="1:8">
      <c r="A690" s="382" t="s">
        <v>48</v>
      </c>
      <c r="B690" s="320"/>
      <c r="C690" s="625">
        <v>0</v>
      </c>
      <c r="D690" s="257">
        <v>0</v>
      </c>
      <c r="E690" s="636"/>
      <c r="F690" s="257"/>
      <c r="G690" s="637"/>
      <c r="H690" s="638"/>
    </row>
    <row r="691" s="520" customFormat="1" ht="18" customHeight="1" spans="1:222">
      <c r="A691" s="382" t="s">
        <v>49</v>
      </c>
      <c r="B691" s="320"/>
      <c r="C691" s="625">
        <v>0</v>
      </c>
      <c r="D691" s="257">
        <v>0</v>
      </c>
      <c r="E691" s="636"/>
      <c r="F691" s="257"/>
      <c r="G691" s="637"/>
      <c r="H691" s="612"/>
      <c r="I691" s="606"/>
      <c r="J691" s="613"/>
      <c r="K691" s="613"/>
      <c r="GI691" s="613"/>
      <c r="GJ691" s="613"/>
      <c r="GK691" s="613"/>
      <c r="GL691" s="613"/>
      <c r="GM691" s="613"/>
      <c r="GN691" s="613"/>
      <c r="GO691" s="613"/>
      <c r="GP691" s="613"/>
      <c r="GQ691" s="613"/>
      <c r="GR691" s="613"/>
      <c r="GS691" s="613"/>
      <c r="GT691" s="613"/>
      <c r="GU691" s="613"/>
      <c r="GV691" s="613"/>
      <c r="GW691" s="613"/>
      <c r="GX691" s="613"/>
      <c r="GY691" s="613"/>
      <c r="GZ691" s="613"/>
      <c r="HA691" s="613"/>
      <c r="HB691" s="613"/>
      <c r="HC691" s="613"/>
      <c r="HD691" s="613"/>
      <c r="HE691" s="613"/>
      <c r="HF691" s="613"/>
      <c r="HG691" s="613"/>
      <c r="HH691" s="613"/>
      <c r="HI691" s="613"/>
      <c r="HJ691" s="613"/>
      <c r="HK691" s="613"/>
      <c r="HL691" s="613"/>
      <c r="HM691" s="613"/>
      <c r="HN691" s="613"/>
    </row>
    <row r="692" s="607" customFormat="1" ht="18" customHeight="1" spans="1:222">
      <c r="A692" s="382" t="s">
        <v>534</v>
      </c>
      <c r="B692" s="320">
        <v>143</v>
      </c>
      <c r="C692" s="625">
        <v>192</v>
      </c>
      <c r="D692" s="257">
        <v>192</v>
      </c>
      <c r="E692" s="636"/>
      <c r="F692" s="257"/>
      <c r="G692" s="637"/>
      <c r="H692" s="612"/>
      <c r="I692" s="606"/>
      <c r="J692" s="613"/>
      <c r="K692" s="613"/>
      <c r="GI692" s="613"/>
      <c r="GJ692" s="613"/>
      <c r="GK692" s="613"/>
      <c r="GL692" s="613"/>
      <c r="GM692" s="613"/>
      <c r="GN692" s="613"/>
      <c r="GO692" s="613"/>
      <c r="GP692" s="613"/>
      <c r="GQ692" s="613"/>
      <c r="GR692" s="613"/>
      <c r="GS692" s="613"/>
      <c r="GT692" s="613"/>
      <c r="GU692" s="613"/>
      <c r="GV692" s="613"/>
      <c r="GW692" s="613"/>
      <c r="GX692" s="613"/>
      <c r="GY692" s="613"/>
      <c r="GZ692" s="613"/>
      <c r="HA692" s="613"/>
      <c r="HB692" s="613"/>
      <c r="HC692" s="613"/>
      <c r="HD692" s="613"/>
      <c r="HE692" s="613"/>
      <c r="HF692" s="613"/>
      <c r="HG692" s="613"/>
      <c r="HH692" s="613"/>
      <c r="HI692" s="613"/>
      <c r="HJ692" s="613"/>
      <c r="HK692" s="613"/>
      <c r="HL692" s="613"/>
      <c r="HM692" s="613"/>
      <c r="HN692" s="613"/>
    </row>
    <row r="693" s="606" customFormat="1" ht="18" customHeight="1" spans="1:8">
      <c r="A693" s="383" t="s">
        <v>535</v>
      </c>
      <c r="B693" s="321"/>
      <c r="C693" s="624">
        <f t="shared" si="52"/>
        <v>0</v>
      </c>
      <c r="D693" s="355">
        <v>0</v>
      </c>
      <c r="E693" s="622"/>
      <c r="F693" s="355">
        <f>SUM(F694:F706)</f>
        <v>0</v>
      </c>
      <c r="G693" s="637"/>
      <c r="H693" s="624">
        <f>SUM(H694:H706)</f>
        <v>0</v>
      </c>
    </row>
    <row r="694" ht="18" customHeight="1" spans="1:9">
      <c r="A694" s="382" t="s">
        <v>536</v>
      </c>
      <c r="B694" s="321"/>
      <c r="C694" s="625">
        <f t="shared" si="52"/>
        <v>0</v>
      </c>
      <c r="D694" s="257">
        <v>0</v>
      </c>
      <c r="E694" s="636"/>
      <c r="F694" s="257"/>
      <c r="G694" s="637"/>
      <c r="I694" s="606"/>
    </row>
    <row r="695" s="606" customFormat="1" ht="18" customHeight="1" spans="1:8">
      <c r="A695" s="382" t="s">
        <v>537</v>
      </c>
      <c r="B695" s="321"/>
      <c r="C695" s="625">
        <f t="shared" si="52"/>
        <v>0</v>
      </c>
      <c r="D695" s="257">
        <v>0</v>
      </c>
      <c r="E695" s="636"/>
      <c r="F695" s="257"/>
      <c r="G695" s="637"/>
      <c r="H695" s="638"/>
    </row>
    <row r="696" ht="18" customHeight="1" spans="1:9">
      <c r="A696" s="382" t="s">
        <v>538</v>
      </c>
      <c r="B696" s="321"/>
      <c r="C696" s="625">
        <f t="shared" si="52"/>
        <v>0</v>
      </c>
      <c r="D696" s="257">
        <v>0</v>
      </c>
      <c r="E696" s="636"/>
      <c r="F696" s="257"/>
      <c r="G696" s="637"/>
      <c r="I696" s="606"/>
    </row>
    <row r="697" ht="18" customHeight="1" spans="1:9">
      <c r="A697" s="382" t="s">
        <v>539</v>
      </c>
      <c r="B697" s="321"/>
      <c r="C697" s="625">
        <f t="shared" si="52"/>
        <v>0</v>
      </c>
      <c r="D697" s="257">
        <v>0</v>
      </c>
      <c r="E697" s="636"/>
      <c r="F697" s="257"/>
      <c r="G697" s="637"/>
      <c r="I697" s="606"/>
    </row>
    <row r="698" s="606" customFormat="1" ht="18" customHeight="1" spans="1:8">
      <c r="A698" s="382" t="s">
        <v>540</v>
      </c>
      <c r="B698" s="321"/>
      <c r="C698" s="625">
        <f t="shared" si="52"/>
        <v>0</v>
      </c>
      <c r="D698" s="257">
        <v>0</v>
      </c>
      <c r="E698" s="636"/>
      <c r="F698" s="257"/>
      <c r="G698" s="637"/>
      <c r="H698" s="638"/>
    </row>
    <row r="699" ht="18" customHeight="1" spans="1:9">
      <c r="A699" s="382" t="s">
        <v>541</v>
      </c>
      <c r="B699" s="321"/>
      <c r="C699" s="625">
        <f t="shared" si="52"/>
        <v>0</v>
      </c>
      <c r="D699" s="257">
        <v>0</v>
      </c>
      <c r="E699" s="636"/>
      <c r="F699" s="257"/>
      <c r="G699" s="637"/>
      <c r="I699" s="606"/>
    </row>
    <row r="700" ht="18" customHeight="1" spans="1:9">
      <c r="A700" s="382" t="s">
        <v>542</v>
      </c>
      <c r="B700" s="321"/>
      <c r="C700" s="625">
        <f t="shared" si="52"/>
        <v>0</v>
      </c>
      <c r="D700" s="257">
        <v>0</v>
      </c>
      <c r="E700" s="636"/>
      <c r="F700" s="257"/>
      <c r="G700" s="637"/>
      <c r="I700" s="606"/>
    </row>
    <row r="701" s="606" customFormat="1" ht="18" customHeight="1" spans="1:8">
      <c r="A701" s="382" t="s">
        <v>543</v>
      </c>
      <c r="B701" s="321"/>
      <c r="C701" s="625">
        <f t="shared" si="52"/>
        <v>0</v>
      </c>
      <c r="D701" s="257">
        <v>0</v>
      </c>
      <c r="E701" s="636"/>
      <c r="F701" s="257"/>
      <c r="G701" s="637"/>
      <c r="H701" s="638"/>
    </row>
    <row r="702" ht="18" customHeight="1" spans="1:9">
      <c r="A702" s="382" t="s">
        <v>544</v>
      </c>
      <c r="B702" s="321"/>
      <c r="C702" s="625">
        <f t="shared" si="52"/>
        <v>0</v>
      </c>
      <c r="D702" s="257">
        <v>0</v>
      </c>
      <c r="E702" s="636"/>
      <c r="F702" s="257"/>
      <c r="G702" s="637"/>
      <c r="I702" s="606"/>
    </row>
    <row r="703" s="606" customFormat="1" ht="18" customHeight="1" spans="1:8">
      <c r="A703" s="382" t="s">
        <v>545</v>
      </c>
      <c r="B703" s="321"/>
      <c r="C703" s="625">
        <f t="shared" si="52"/>
        <v>0</v>
      </c>
      <c r="D703" s="257">
        <v>0</v>
      </c>
      <c r="E703" s="636"/>
      <c r="F703" s="257"/>
      <c r="G703" s="637"/>
      <c r="H703" s="638"/>
    </row>
    <row r="704" s="606" customFormat="1" ht="18" customHeight="1" spans="1:8">
      <c r="A704" s="382" t="s">
        <v>546</v>
      </c>
      <c r="B704" s="321"/>
      <c r="C704" s="625">
        <f t="shared" si="52"/>
        <v>0</v>
      </c>
      <c r="D704" s="257">
        <v>0</v>
      </c>
      <c r="E704" s="636"/>
      <c r="F704" s="257"/>
      <c r="G704" s="637"/>
      <c r="H704" s="638"/>
    </row>
    <row r="705" s="607" customFormat="1" ht="18" customHeight="1" spans="1:222">
      <c r="A705" s="382" t="s">
        <v>547</v>
      </c>
      <c r="B705" s="321"/>
      <c r="C705" s="625">
        <f t="shared" si="52"/>
        <v>0</v>
      </c>
      <c r="D705" s="257">
        <v>0</v>
      </c>
      <c r="E705" s="636"/>
      <c r="F705" s="257"/>
      <c r="G705" s="637"/>
      <c r="H705" s="612"/>
      <c r="I705" s="606"/>
      <c r="J705" s="613"/>
      <c r="K705" s="613"/>
      <c r="GI705" s="613"/>
      <c r="GJ705" s="613"/>
      <c r="GK705" s="613"/>
      <c r="GL705" s="613"/>
      <c r="GM705" s="613"/>
      <c r="GN705" s="613"/>
      <c r="GO705" s="613"/>
      <c r="GP705" s="613"/>
      <c r="GQ705" s="613"/>
      <c r="GR705" s="613"/>
      <c r="GS705" s="613"/>
      <c r="GT705" s="613"/>
      <c r="GU705" s="613"/>
      <c r="GV705" s="613"/>
      <c r="GW705" s="613"/>
      <c r="GX705" s="613"/>
      <c r="GY705" s="613"/>
      <c r="GZ705" s="613"/>
      <c r="HA705" s="613"/>
      <c r="HB705" s="613"/>
      <c r="HC705" s="613"/>
      <c r="HD705" s="613"/>
      <c r="HE705" s="613"/>
      <c r="HF705" s="613"/>
      <c r="HG705" s="613"/>
      <c r="HH705" s="613"/>
      <c r="HI705" s="613"/>
      <c r="HJ705" s="613"/>
      <c r="HK705" s="613"/>
      <c r="HL705" s="613"/>
      <c r="HM705" s="613"/>
      <c r="HN705" s="613"/>
    </row>
    <row r="706" s="520" customFormat="1" ht="18" customHeight="1" spans="1:222">
      <c r="A706" s="382" t="s">
        <v>548</v>
      </c>
      <c r="B706" s="321"/>
      <c r="C706" s="625">
        <f t="shared" si="52"/>
        <v>0</v>
      </c>
      <c r="D706" s="257">
        <v>0</v>
      </c>
      <c r="E706" s="636"/>
      <c r="F706" s="257"/>
      <c r="G706" s="637"/>
      <c r="H706" s="612"/>
      <c r="I706" s="606"/>
      <c r="J706" s="613"/>
      <c r="K706" s="613"/>
      <c r="GI706" s="613"/>
      <c r="GJ706" s="613"/>
      <c r="GK706" s="613"/>
      <c r="GL706" s="613"/>
      <c r="GM706" s="613"/>
      <c r="GN706" s="613"/>
      <c r="GO706" s="613"/>
      <c r="GP706" s="613"/>
      <c r="GQ706" s="613"/>
      <c r="GR706" s="613"/>
      <c r="GS706" s="613"/>
      <c r="GT706" s="613"/>
      <c r="GU706" s="613"/>
      <c r="GV706" s="613"/>
      <c r="GW706" s="613"/>
      <c r="GX706" s="613"/>
      <c r="GY706" s="613"/>
      <c r="GZ706" s="613"/>
      <c r="HA706" s="613"/>
      <c r="HB706" s="613"/>
      <c r="HC706" s="613"/>
      <c r="HD706" s="613"/>
      <c r="HE706" s="613"/>
      <c r="HF706" s="613"/>
      <c r="HG706" s="613"/>
      <c r="HH706" s="613"/>
      <c r="HI706" s="613"/>
      <c r="HJ706" s="613"/>
      <c r="HK706" s="613"/>
      <c r="HL706" s="613"/>
      <c r="HM706" s="613"/>
      <c r="HN706" s="613"/>
    </row>
    <row r="707" s="606" customFormat="1" ht="18" customHeight="1" spans="1:8">
      <c r="A707" s="383" t="s">
        <v>549</v>
      </c>
      <c r="B707" s="321">
        <v>132</v>
      </c>
      <c r="C707" s="624">
        <f>SUM(C708:C710)</f>
        <v>347</v>
      </c>
      <c r="D707" s="355">
        <v>194</v>
      </c>
      <c r="E707" s="622">
        <f t="shared" ref="E707:E714" si="56">D707/C707</f>
        <v>0.559077809798271</v>
      </c>
      <c r="F707" s="355">
        <f>SUM(F708:F710)</f>
        <v>1699</v>
      </c>
      <c r="G707" s="635">
        <f>D707/F707-1</f>
        <v>-0.885815185403178</v>
      </c>
      <c r="H707" s="624">
        <f>SUM(H708:H710)</f>
        <v>153</v>
      </c>
    </row>
    <row r="708" s="520" customFormat="1" ht="18" customHeight="1" spans="1:222">
      <c r="A708" s="382" t="s">
        <v>550</v>
      </c>
      <c r="B708" s="321"/>
      <c r="C708" s="625">
        <f t="shared" si="52"/>
        <v>0</v>
      </c>
      <c r="D708" s="257">
        <v>0</v>
      </c>
      <c r="E708" s="636"/>
      <c r="F708" s="257"/>
      <c r="G708" s="637"/>
      <c r="H708" s="612"/>
      <c r="I708" s="606"/>
      <c r="J708" s="613"/>
      <c r="K708" s="613"/>
      <c r="GI708" s="613"/>
      <c r="GJ708" s="613"/>
      <c r="GK708" s="613"/>
      <c r="GL708" s="613"/>
      <c r="GM708" s="613"/>
      <c r="GN708" s="613"/>
      <c r="GO708" s="613"/>
      <c r="GP708" s="613"/>
      <c r="GQ708" s="613"/>
      <c r="GR708" s="613"/>
      <c r="GS708" s="613"/>
      <c r="GT708" s="613"/>
      <c r="GU708" s="613"/>
      <c r="GV708" s="613"/>
      <c r="GW708" s="613"/>
      <c r="GX708" s="613"/>
      <c r="GY708" s="613"/>
      <c r="GZ708" s="613"/>
      <c r="HA708" s="613"/>
      <c r="HB708" s="613"/>
      <c r="HC708" s="613"/>
      <c r="HD708" s="613"/>
      <c r="HE708" s="613"/>
      <c r="HF708" s="613"/>
      <c r="HG708" s="613"/>
      <c r="HH708" s="613"/>
      <c r="HI708" s="613"/>
      <c r="HJ708" s="613"/>
      <c r="HK708" s="613"/>
      <c r="HL708" s="613"/>
      <c r="HM708" s="613"/>
      <c r="HN708" s="613"/>
    </row>
    <row r="709" s="607" customFormat="1" ht="18" customHeight="1" spans="1:222">
      <c r="A709" s="382" t="s">
        <v>551</v>
      </c>
      <c r="B709" s="321"/>
      <c r="C709" s="625">
        <f t="shared" si="52"/>
        <v>0</v>
      </c>
      <c r="D709" s="257">
        <v>0</v>
      </c>
      <c r="E709" s="636"/>
      <c r="F709" s="257"/>
      <c r="G709" s="637"/>
      <c r="H709" s="612"/>
      <c r="I709" s="606"/>
      <c r="J709" s="613"/>
      <c r="K709" s="613"/>
      <c r="GI709" s="613"/>
      <c r="GJ709" s="613"/>
      <c r="GK709" s="613"/>
      <c r="GL709" s="613"/>
      <c r="GM709" s="613"/>
      <c r="GN709" s="613"/>
      <c r="GO709" s="613"/>
      <c r="GP709" s="613"/>
      <c r="GQ709" s="613"/>
      <c r="GR709" s="613"/>
      <c r="GS709" s="613"/>
      <c r="GT709" s="613"/>
      <c r="GU709" s="613"/>
      <c r="GV709" s="613"/>
      <c r="GW709" s="613"/>
      <c r="GX709" s="613"/>
      <c r="GY709" s="613"/>
      <c r="GZ709" s="613"/>
      <c r="HA709" s="613"/>
      <c r="HB709" s="613"/>
      <c r="HC709" s="613"/>
      <c r="HD709" s="613"/>
      <c r="HE709" s="613"/>
      <c r="HF709" s="613"/>
      <c r="HG709" s="613"/>
      <c r="HH709" s="613"/>
      <c r="HI709" s="613"/>
      <c r="HJ709" s="613"/>
      <c r="HK709" s="613"/>
      <c r="HL709" s="613"/>
      <c r="HM709" s="613"/>
      <c r="HN709" s="613"/>
    </row>
    <row r="710" s="606" customFormat="1" ht="18" customHeight="1" spans="1:8">
      <c r="A710" s="382" t="s">
        <v>552</v>
      </c>
      <c r="B710" s="320">
        <v>132</v>
      </c>
      <c r="C710" s="625">
        <v>347</v>
      </c>
      <c r="D710" s="257">
        <v>194</v>
      </c>
      <c r="E710" s="636">
        <f t="shared" si="56"/>
        <v>0.559077809798271</v>
      </c>
      <c r="F710" s="257">
        <v>1699</v>
      </c>
      <c r="G710" s="637">
        <f>D710/F710-1</f>
        <v>-0.885815185403178</v>
      </c>
      <c r="H710" s="638">
        <v>153</v>
      </c>
    </row>
    <row r="711" s="606" customFormat="1" ht="18" customHeight="1" spans="1:8">
      <c r="A711" s="383" t="s">
        <v>553</v>
      </c>
      <c r="B711" s="321">
        <v>2179</v>
      </c>
      <c r="C711" s="624">
        <f>SUM(C712:C722)</f>
        <v>3958</v>
      </c>
      <c r="D711" s="355">
        <v>3437</v>
      </c>
      <c r="E711" s="622">
        <f t="shared" si="56"/>
        <v>0.868367862556847</v>
      </c>
      <c r="F711" s="355">
        <f>SUM(F712:F722)</f>
        <v>2277</v>
      </c>
      <c r="G711" s="635">
        <f>D711/F711-1</f>
        <v>0.509442248572683</v>
      </c>
      <c r="H711" s="624">
        <f>SUM(H712:H722)</f>
        <v>521</v>
      </c>
    </row>
    <row r="712" s="606" customFormat="1" ht="18" customHeight="1" spans="1:8">
      <c r="A712" s="382" t="s">
        <v>554</v>
      </c>
      <c r="B712" s="320">
        <v>547</v>
      </c>
      <c r="C712" s="625">
        <v>522</v>
      </c>
      <c r="D712" s="257">
        <v>522</v>
      </c>
      <c r="E712" s="636">
        <f t="shared" si="56"/>
        <v>1</v>
      </c>
      <c r="F712" s="257">
        <v>372</v>
      </c>
      <c r="G712" s="637">
        <f>D712/F712-1</f>
        <v>0.403225806451613</v>
      </c>
      <c r="H712" s="638"/>
    </row>
    <row r="713" s="606" customFormat="1" ht="18" customHeight="1" spans="1:8">
      <c r="A713" s="382" t="s">
        <v>555</v>
      </c>
      <c r="B713" s="320">
        <v>4</v>
      </c>
      <c r="C713" s="625">
        <v>4</v>
      </c>
      <c r="D713" s="257">
        <v>4</v>
      </c>
      <c r="E713" s="636">
        <f t="shared" si="56"/>
        <v>1</v>
      </c>
      <c r="F713" s="257">
        <v>5</v>
      </c>
      <c r="G713" s="637">
        <f>D713/F713-1</f>
        <v>-0.2</v>
      </c>
      <c r="H713" s="638"/>
    </row>
    <row r="714" s="520" customFormat="1" ht="18" customHeight="1" spans="1:222">
      <c r="A714" s="382" t="s">
        <v>556</v>
      </c>
      <c r="B714" s="320">
        <v>172</v>
      </c>
      <c r="C714" s="625">
        <v>225</v>
      </c>
      <c r="D714" s="257">
        <v>225</v>
      </c>
      <c r="E714" s="636">
        <f t="shared" si="56"/>
        <v>1</v>
      </c>
      <c r="F714" s="257">
        <v>185</v>
      </c>
      <c r="G714" s="637">
        <f>D714/F714-1</f>
        <v>0.216216216216216</v>
      </c>
      <c r="H714" s="612"/>
      <c r="I714" s="606"/>
      <c r="J714" s="613"/>
      <c r="K714" s="613"/>
      <c r="GI714" s="613"/>
      <c r="GJ714" s="613"/>
      <c r="GK714" s="613"/>
      <c r="GL714" s="613"/>
      <c r="GM714" s="613"/>
      <c r="GN714" s="613"/>
      <c r="GO714" s="613"/>
      <c r="GP714" s="613"/>
      <c r="GQ714" s="613"/>
      <c r="GR714" s="613"/>
      <c r="GS714" s="613"/>
      <c r="GT714" s="613"/>
      <c r="GU714" s="613"/>
      <c r="GV714" s="613"/>
      <c r="GW714" s="613"/>
      <c r="GX714" s="613"/>
      <c r="GY714" s="613"/>
      <c r="GZ714" s="613"/>
      <c r="HA714" s="613"/>
      <c r="HB714" s="613"/>
      <c r="HC714" s="613"/>
      <c r="HD714" s="613"/>
      <c r="HE714" s="613"/>
      <c r="HF714" s="613"/>
      <c r="HG714" s="613"/>
      <c r="HH714" s="613"/>
      <c r="HI714" s="613"/>
      <c r="HJ714" s="613"/>
      <c r="HK714" s="613"/>
      <c r="HL714" s="613"/>
      <c r="HM714" s="613"/>
      <c r="HN714" s="613"/>
    </row>
    <row r="715" s="520" customFormat="1" ht="18" customHeight="1" spans="1:222">
      <c r="A715" s="382" t="s">
        <v>557</v>
      </c>
      <c r="B715" s="320"/>
      <c r="C715" s="625">
        <v>0</v>
      </c>
      <c r="D715" s="257">
        <v>0</v>
      </c>
      <c r="E715" s="636"/>
      <c r="F715" s="257"/>
      <c r="G715" s="637"/>
      <c r="H715" s="612"/>
      <c r="I715" s="606"/>
      <c r="J715" s="613"/>
      <c r="K715" s="613"/>
      <c r="GI715" s="613"/>
      <c r="GJ715" s="613"/>
      <c r="GK715" s="613"/>
      <c r="GL715" s="613"/>
      <c r="GM715" s="613"/>
      <c r="GN715" s="613"/>
      <c r="GO715" s="613"/>
      <c r="GP715" s="613"/>
      <c r="GQ715" s="613"/>
      <c r="GR715" s="613"/>
      <c r="GS715" s="613"/>
      <c r="GT715" s="613"/>
      <c r="GU715" s="613"/>
      <c r="GV715" s="613"/>
      <c r="GW715" s="613"/>
      <c r="GX715" s="613"/>
      <c r="GY715" s="613"/>
      <c r="GZ715" s="613"/>
      <c r="HA715" s="613"/>
      <c r="HB715" s="613"/>
      <c r="HC715" s="613"/>
      <c r="HD715" s="613"/>
      <c r="HE715" s="613"/>
      <c r="HF715" s="613"/>
      <c r="HG715" s="613"/>
      <c r="HH715" s="613"/>
      <c r="HI715" s="613"/>
      <c r="HJ715" s="613"/>
      <c r="HK715" s="613"/>
      <c r="HL715" s="613"/>
      <c r="HM715" s="613"/>
      <c r="HN715" s="613"/>
    </row>
    <row r="716" s="520" customFormat="1" ht="18" customHeight="1" spans="1:222">
      <c r="A716" s="382" t="s">
        <v>558</v>
      </c>
      <c r="B716" s="320"/>
      <c r="C716" s="625">
        <v>0</v>
      </c>
      <c r="D716" s="257">
        <v>0</v>
      </c>
      <c r="E716" s="636"/>
      <c r="F716" s="257"/>
      <c r="G716" s="637"/>
      <c r="H716" s="612"/>
      <c r="I716" s="606"/>
      <c r="J716" s="613"/>
      <c r="K716" s="613"/>
      <c r="GI716" s="613"/>
      <c r="GJ716" s="613"/>
      <c r="GK716" s="613"/>
      <c r="GL716" s="613"/>
      <c r="GM716" s="613"/>
      <c r="GN716" s="613"/>
      <c r="GO716" s="613"/>
      <c r="GP716" s="613"/>
      <c r="GQ716" s="613"/>
      <c r="GR716" s="613"/>
      <c r="GS716" s="613"/>
      <c r="GT716" s="613"/>
      <c r="GU716" s="613"/>
      <c r="GV716" s="613"/>
      <c r="GW716" s="613"/>
      <c r="GX716" s="613"/>
      <c r="GY716" s="613"/>
      <c r="GZ716" s="613"/>
      <c r="HA716" s="613"/>
      <c r="HB716" s="613"/>
      <c r="HC716" s="613"/>
      <c r="HD716" s="613"/>
      <c r="HE716" s="613"/>
      <c r="HF716" s="613"/>
      <c r="HG716" s="613"/>
      <c r="HH716" s="613"/>
      <c r="HI716" s="613"/>
      <c r="HJ716" s="613"/>
      <c r="HK716" s="613"/>
      <c r="HL716" s="613"/>
      <c r="HM716" s="613"/>
      <c r="HN716" s="613"/>
    </row>
    <row r="717" s="520" customFormat="1" ht="18" customHeight="1" spans="1:222">
      <c r="A717" s="382" t="s">
        <v>559</v>
      </c>
      <c r="B717" s="320"/>
      <c r="C717" s="625">
        <v>0</v>
      </c>
      <c r="D717" s="257">
        <v>0</v>
      </c>
      <c r="E717" s="636"/>
      <c r="F717" s="257"/>
      <c r="G717" s="637"/>
      <c r="H717" s="612"/>
      <c r="I717" s="606"/>
      <c r="J717" s="613"/>
      <c r="K717" s="613"/>
      <c r="GI717" s="613"/>
      <c r="GJ717" s="613"/>
      <c r="GK717" s="613"/>
      <c r="GL717" s="613"/>
      <c r="GM717" s="613"/>
      <c r="GN717" s="613"/>
      <c r="GO717" s="613"/>
      <c r="GP717" s="613"/>
      <c r="GQ717" s="613"/>
      <c r="GR717" s="613"/>
      <c r="GS717" s="613"/>
      <c r="GT717" s="613"/>
      <c r="GU717" s="613"/>
      <c r="GV717" s="613"/>
      <c r="GW717" s="613"/>
      <c r="GX717" s="613"/>
      <c r="GY717" s="613"/>
      <c r="GZ717" s="613"/>
      <c r="HA717" s="613"/>
      <c r="HB717" s="613"/>
      <c r="HC717" s="613"/>
      <c r="HD717" s="613"/>
      <c r="HE717" s="613"/>
      <c r="HF717" s="613"/>
      <c r="HG717" s="613"/>
      <c r="HH717" s="613"/>
      <c r="HI717" s="613"/>
      <c r="HJ717" s="613"/>
      <c r="HK717" s="613"/>
      <c r="HL717" s="613"/>
      <c r="HM717" s="613"/>
      <c r="HN717" s="613"/>
    </row>
    <row r="718" s="606" customFormat="1" ht="18" customHeight="1" spans="1:8">
      <c r="A718" s="382" t="s">
        <v>560</v>
      </c>
      <c r="B718" s="320">
        <v>1314</v>
      </c>
      <c r="C718" s="625">
        <v>1442</v>
      </c>
      <c r="D718" s="257">
        <v>1442</v>
      </c>
      <c r="E718" s="636">
        <f t="shared" ref="E718:E720" si="57">D718/C718</f>
        <v>1</v>
      </c>
      <c r="F718" s="257">
        <v>280</v>
      </c>
      <c r="G718" s="637">
        <f>D718/F718-1</f>
        <v>4.15</v>
      </c>
      <c r="H718" s="638"/>
    </row>
    <row r="719" s="606" customFormat="1" ht="18" customHeight="1" spans="1:8">
      <c r="A719" s="382" t="s">
        <v>561</v>
      </c>
      <c r="B719" s="320">
        <v>74</v>
      </c>
      <c r="C719" s="625">
        <v>1387</v>
      </c>
      <c r="D719" s="257">
        <v>1101</v>
      </c>
      <c r="E719" s="636">
        <f t="shared" si="57"/>
        <v>0.79379956741168</v>
      </c>
      <c r="F719" s="257">
        <v>1057</v>
      </c>
      <c r="G719" s="637">
        <f>D719/F719-1</f>
        <v>0.0416272469252601</v>
      </c>
      <c r="H719" s="638">
        <v>286</v>
      </c>
    </row>
    <row r="720" s="520" customFormat="1" ht="18" customHeight="1" spans="1:222">
      <c r="A720" s="382" t="s">
        <v>562</v>
      </c>
      <c r="B720" s="320">
        <v>38</v>
      </c>
      <c r="C720" s="625">
        <v>364</v>
      </c>
      <c r="D720" s="257">
        <v>131</v>
      </c>
      <c r="E720" s="636">
        <f t="shared" si="57"/>
        <v>0.35989010989011</v>
      </c>
      <c r="F720" s="257">
        <v>244</v>
      </c>
      <c r="G720" s="637">
        <f>D720/F720-1</f>
        <v>-0.463114754098361</v>
      </c>
      <c r="H720" s="612">
        <v>233</v>
      </c>
      <c r="I720" s="606"/>
      <c r="J720" s="613"/>
      <c r="K720" s="613"/>
      <c r="GI720" s="613"/>
      <c r="GJ720" s="613"/>
      <c r="GK720" s="613"/>
      <c r="GL720" s="613"/>
      <c r="GM720" s="613"/>
      <c r="GN720" s="613"/>
      <c r="GO720" s="613"/>
      <c r="GP720" s="613"/>
      <c r="GQ720" s="613"/>
      <c r="GR720" s="613"/>
      <c r="GS720" s="613"/>
      <c r="GT720" s="613"/>
      <c r="GU720" s="613"/>
      <c r="GV720" s="613"/>
      <c r="GW720" s="613"/>
      <c r="GX720" s="613"/>
      <c r="GY720" s="613"/>
      <c r="GZ720" s="613"/>
      <c r="HA720" s="613"/>
      <c r="HB720" s="613"/>
      <c r="HC720" s="613"/>
      <c r="HD720" s="613"/>
      <c r="HE720" s="613"/>
      <c r="HF720" s="613"/>
      <c r="HG720" s="613"/>
      <c r="HH720" s="613"/>
      <c r="HI720" s="613"/>
      <c r="HJ720" s="613"/>
      <c r="HK720" s="613"/>
      <c r="HL720" s="613"/>
      <c r="HM720" s="613"/>
      <c r="HN720" s="613"/>
    </row>
    <row r="721" s="607" customFormat="1" spans="1:222">
      <c r="A721" s="382" t="s">
        <v>563</v>
      </c>
      <c r="B721" s="320"/>
      <c r="C721" s="625">
        <v>2</v>
      </c>
      <c r="D721" s="257">
        <v>0</v>
      </c>
      <c r="E721" s="636"/>
      <c r="F721" s="257">
        <v>1</v>
      </c>
      <c r="G721" s="637"/>
      <c r="H721" s="612">
        <v>2</v>
      </c>
      <c r="I721" s="606"/>
      <c r="J721" s="613"/>
      <c r="K721" s="613"/>
      <c r="GI721" s="613"/>
      <c r="GJ721" s="613"/>
      <c r="GK721" s="613"/>
      <c r="GL721" s="613"/>
      <c r="GM721" s="613"/>
      <c r="GN721" s="613"/>
      <c r="GO721" s="613"/>
      <c r="GP721" s="613"/>
      <c r="GQ721" s="613"/>
      <c r="GR721" s="613"/>
      <c r="GS721" s="613"/>
      <c r="GT721" s="613"/>
      <c r="GU721" s="613"/>
      <c r="GV721" s="613"/>
      <c r="GW721" s="613"/>
      <c r="GX721" s="613"/>
      <c r="GY721" s="613"/>
      <c r="GZ721" s="613"/>
      <c r="HA721" s="613"/>
      <c r="HB721" s="613"/>
      <c r="HC721" s="613"/>
      <c r="HD721" s="613"/>
      <c r="HE721" s="613"/>
      <c r="HF721" s="613"/>
      <c r="HG721" s="613"/>
      <c r="HH721" s="613"/>
      <c r="HI721" s="613"/>
      <c r="HJ721" s="613"/>
      <c r="HK721" s="613"/>
      <c r="HL721" s="613"/>
      <c r="HM721" s="613"/>
      <c r="HN721" s="613"/>
    </row>
    <row r="722" s="606" customFormat="1" ht="18" customHeight="1" spans="1:8">
      <c r="A722" s="382" t="s">
        <v>564</v>
      </c>
      <c r="B722" s="320">
        <v>30</v>
      </c>
      <c r="C722" s="625">
        <v>12</v>
      </c>
      <c r="D722" s="257">
        <v>12</v>
      </c>
      <c r="E722" s="636">
        <f t="shared" ref="E722:E724" si="58">D722/C722</f>
        <v>1</v>
      </c>
      <c r="F722" s="257">
        <v>133</v>
      </c>
      <c r="G722" s="637">
        <f>D722/F722-1</f>
        <v>-0.909774436090226</v>
      </c>
      <c r="H722" s="638"/>
    </row>
    <row r="723" s="606" customFormat="1" ht="18" customHeight="1" spans="1:8">
      <c r="A723" s="383" t="s">
        <v>565</v>
      </c>
      <c r="B723" s="321"/>
      <c r="C723" s="624">
        <f>D723+H723</f>
        <v>0</v>
      </c>
      <c r="D723" s="355">
        <v>0</v>
      </c>
      <c r="E723" s="622"/>
      <c r="F723" s="355">
        <f>SUM(F724:F725)</f>
        <v>9</v>
      </c>
      <c r="G723" s="635"/>
      <c r="H723" s="624">
        <f>SUM(H724:H725)</f>
        <v>0</v>
      </c>
    </row>
    <row r="724" s="607" customFormat="1" ht="18" customHeight="1" spans="1:222">
      <c r="A724" s="382" t="s">
        <v>566</v>
      </c>
      <c r="B724" s="321"/>
      <c r="C724" s="625">
        <f>D724+H724</f>
        <v>0</v>
      </c>
      <c r="D724" s="257">
        <v>0</v>
      </c>
      <c r="E724" s="636"/>
      <c r="F724" s="257">
        <v>9</v>
      </c>
      <c r="G724" s="637"/>
      <c r="H724" s="612"/>
      <c r="I724" s="606"/>
      <c r="J724" s="613"/>
      <c r="K724" s="613"/>
      <c r="GI724" s="613"/>
      <c r="GJ724" s="613"/>
      <c r="GK724" s="613"/>
      <c r="GL724" s="613"/>
      <c r="GM724" s="613"/>
      <c r="GN724" s="613"/>
      <c r="GO724" s="613"/>
      <c r="GP724" s="613"/>
      <c r="GQ724" s="613"/>
      <c r="GR724" s="613"/>
      <c r="GS724" s="613"/>
      <c r="GT724" s="613"/>
      <c r="GU724" s="613"/>
      <c r="GV724" s="613"/>
      <c r="GW724" s="613"/>
      <c r="GX724" s="613"/>
      <c r="GY724" s="613"/>
      <c r="GZ724" s="613"/>
      <c r="HA724" s="613"/>
      <c r="HB724" s="613"/>
      <c r="HC724" s="613"/>
      <c r="HD724" s="613"/>
      <c r="HE724" s="613"/>
      <c r="HF724" s="613"/>
      <c r="HG724" s="613"/>
      <c r="HH724" s="613"/>
      <c r="HI724" s="613"/>
      <c r="HJ724" s="613"/>
      <c r="HK724" s="613"/>
      <c r="HL724" s="613"/>
      <c r="HM724" s="613"/>
      <c r="HN724" s="613"/>
    </row>
    <row r="725" s="520" customFormat="1" ht="18" customHeight="1" spans="1:222">
      <c r="A725" s="382" t="s">
        <v>567</v>
      </c>
      <c r="B725" s="321"/>
      <c r="C725" s="625">
        <f>D725+H725</f>
        <v>0</v>
      </c>
      <c r="D725" s="257">
        <v>0</v>
      </c>
      <c r="E725" s="636"/>
      <c r="F725" s="257"/>
      <c r="G725" s="637"/>
      <c r="H725" s="612"/>
      <c r="I725" s="606"/>
      <c r="J725" s="613"/>
      <c r="K725" s="613"/>
      <c r="GI725" s="613"/>
      <c r="GJ725" s="613"/>
      <c r="GK725" s="613"/>
      <c r="GL725" s="613"/>
      <c r="GM725" s="613"/>
      <c r="GN725" s="613"/>
      <c r="GO725" s="613"/>
      <c r="GP725" s="613"/>
      <c r="GQ725" s="613"/>
      <c r="GR725" s="613"/>
      <c r="GS725" s="613"/>
      <c r="GT725" s="613"/>
      <c r="GU725" s="613"/>
      <c r="GV725" s="613"/>
      <c r="GW725" s="613"/>
      <c r="GX725" s="613"/>
      <c r="GY725" s="613"/>
      <c r="GZ725" s="613"/>
      <c r="HA725" s="613"/>
      <c r="HB725" s="613"/>
      <c r="HC725" s="613"/>
      <c r="HD725" s="613"/>
      <c r="HE725" s="613"/>
      <c r="HF725" s="613"/>
      <c r="HG725" s="613"/>
      <c r="HH725" s="613"/>
      <c r="HI725" s="613"/>
      <c r="HJ725" s="613"/>
      <c r="HK725" s="613"/>
      <c r="HL725" s="613"/>
      <c r="HM725" s="613"/>
      <c r="HN725" s="613"/>
    </row>
    <row r="726" s="606" customFormat="1" ht="18" customHeight="1" spans="1:8">
      <c r="A726" s="383" t="s">
        <v>568</v>
      </c>
      <c r="B726" s="321">
        <v>180</v>
      </c>
      <c r="C726" s="624">
        <f>SUM(C727:C729)</f>
        <v>762</v>
      </c>
      <c r="D726" s="355">
        <v>761</v>
      </c>
      <c r="E726" s="622">
        <f t="shared" ref="E726:E734" si="59">D726/C726</f>
        <v>0.998687664041995</v>
      </c>
      <c r="F726" s="355">
        <f>SUM(F727:F729)</f>
        <v>621</v>
      </c>
      <c r="G726" s="635">
        <f>D726/F726-1</f>
        <v>0.225442834138486</v>
      </c>
      <c r="H726" s="624">
        <f>SUM(H727:H729)</f>
        <v>1</v>
      </c>
    </row>
    <row r="727" s="520" customFormat="1" ht="18" customHeight="1" spans="1:222">
      <c r="A727" s="382" t="s">
        <v>569</v>
      </c>
      <c r="B727" s="321"/>
      <c r="C727" s="625">
        <f>D727+H727</f>
        <v>0</v>
      </c>
      <c r="D727" s="257">
        <v>0</v>
      </c>
      <c r="E727" s="636"/>
      <c r="F727" s="257"/>
      <c r="G727" s="637"/>
      <c r="H727" s="612"/>
      <c r="I727" s="606"/>
      <c r="J727" s="613"/>
      <c r="K727" s="613"/>
      <c r="GI727" s="613"/>
      <c r="GJ727" s="613"/>
      <c r="GK727" s="613"/>
      <c r="GL727" s="613"/>
      <c r="GM727" s="613"/>
      <c r="GN727" s="613"/>
      <c r="GO727" s="613"/>
      <c r="GP727" s="613"/>
      <c r="GQ727" s="613"/>
      <c r="GR727" s="613"/>
      <c r="GS727" s="613"/>
      <c r="GT727" s="613"/>
      <c r="GU727" s="613"/>
      <c r="GV727" s="613"/>
      <c r="GW727" s="613"/>
      <c r="GX727" s="613"/>
      <c r="GY727" s="613"/>
      <c r="GZ727" s="613"/>
      <c r="HA727" s="613"/>
      <c r="HB727" s="613"/>
      <c r="HC727" s="613"/>
      <c r="HD727" s="613"/>
      <c r="HE727" s="613"/>
      <c r="HF727" s="613"/>
      <c r="HG727" s="613"/>
      <c r="HH727" s="613"/>
      <c r="HI727" s="613"/>
      <c r="HJ727" s="613"/>
      <c r="HK727" s="613"/>
      <c r="HL727" s="613"/>
      <c r="HM727" s="613"/>
      <c r="HN727" s="613"/>
    </row>
    <row r="728" s="607" customFormat="1" ht="18" customHeight="1" spans="1:222">
      <c r="A728" s="382" t="s">
        <v>570</v>
      </c>
      <c r="B728" s="320">
        <v>180</v>
      </c>
      <c r="C728" s="625">
        <v>287</v>
      </c>
      <c r="D728" s="257">
        <v>286</v>
      </c>
      <c r="E728" s="636">
        <f t="shared" si="59"/>
        <v>0.996515679442509</v>
      </c>
      <c r="F728" s="257">
        <v>316</v>
      </c>
      <c r="G728" s="637">
        <f t="shared" ref="G728:G734" si="60">D728/F728-1</f>
        <v>-0.0949367088607594</v>
      </c>
      <c r="H728" s="612">
        <v>1</v>
      </c>
      <c r="I728" s="606"/>
      <c r="J728" s="613"/>
      <c r="K728" s="613"/>
      <c r="GI728" s="613"/>
      <c r="GJ728" s="613"/>
      <c r="GK728" s="613"/>
      <c r="GL728" s="613"/>
      <c r="GM728" s="613"/>
      <c r="GN728" s="613"/>
      <c r="GO728" s="613"/>
      <c r="GP728" s="613"/>
      <c r="GQ728" s="613"/>
      <c r="GR728" s="613"/>
      <c r="GS728" s="613"/>
      <c r="GT728" s="613"/>
      <c r="GU728" s="613"/>
      <c r="GV728" s="613"/>
      <c r="GW728" s="613"/>
      <c r="GX728" s="613"/>
      <c r="GY728" s="613"/>
      <c r="GZ728" s="613"/>
      <c r="HA728" s="613"/>
      <c r="HB728" s="613"/>
      <c r="HC728" s="613"/>
      <c r="HD728" s="613"/>
      <c r="HE728" s="613"/>
      <c r="HF728" s="613"/>
      <c r="HG728" s="613"/>
      <c r="HH728" s="613"/>
      <c r="HI728" s="613"/>
      <c r="HJ728" s="613"/>
      <c r="HK728" s="613"/>
      <c r="HL728" s="613"/>
      <c r="HM728" s="613"/>
      <c r="HN728" s="613"/>
    </row>
    <row r="729" s="520" customFormat="1" ht="18" customHeight="1" spans="1:222">
      <c r="A729" s="382" t="s">
        <v>571</v>
      </c>
      <c r="B729" s="321"/>
      <c r="C729" s="625">
        <v>475</v>
      </c>
      <c r="D729" s="257">
        <v>475</v>
      </c>
      <c r="E729" s="636">
        <f t="shared" si="59"/>
        <v>1</v>
      </c>
      <c r="F729" s="257">
        <v>305</v>
      </c>
      <c r="G729" s="637">
        <f t="shared" si="60"/>
        <v>0.557377049180328</v>
      </c>
      <c r="H729" s="612"/>
      <c r="I729" s="606"/>
      <c r="J729" s="613"/>
      <c r="K729" s="613"/>
      <c r="GI729" s="613"/>
      <c r="GJ729" s="613"/>
      <c r="GK729" s="613"/>
      <c r="GL729" s="613"/>
      <c r="GM729" s="613"/>
      <c r="GN729" s="613"/>
      <c r="GO729" s="613"/>
      <c r="GP729" s="613"/>
      <c r="GQ729" s="613"/>
      <c r="GR729" s="613"/>
      <c r="GS729" s="613"/>
      <c r="GT729" s="613"/>
      <c r="GU729" s="613"/>
      <c r="GV729" s="613"/>
      <c r="GW729" s="613"/>
      <c r="GX729" s="613"/>
      <c r="GY729" s="613"/>
      <c r="GZ729" s="613"/>
      <c r="HA729" s="613"/>
      <c r="HB729" s="613"/>
      <c r="HC729" s="613"/>
      <c r="HD729" s="613"/>
      <c r="HE729" s="613"/>
      <c r="HF729" s="613"/>
      <c r="HG729" s="613"/>
      <c r="HH729" s="613"/>
      <c r="HI729" s="613"/>
      <c r="HJ729" s="613"/>
      <c r="HK729" s="613"/>
      <c r="HL729" s="613"/>
      <c r="HM729" s="613"/>
      <c r="HN729" s="613"/>
    </row>
    <row r="730" s="606" customFormat="1" ht="18" customHeight="1" spans="1:8">
      <c r="A730" s="383" t="s">
        <v>572</v>
      </c>
      <c r="B730" s="321">
        <v>3029</v>
      </c>
      <c r="C730" s="624">
        <f>SUM(C731:C734)</f>
        <v>4195</v>
      </c>
      <c r="D730" s="355">
        <v>4195</v>
      </c>
      <c r="E730" s="622">
        <f t="shared" si="59"/>
        <v>1</v>
      </c>
      <c r="F730" s="355">
        <f>SUM(F731:F734)</f>
        <v>2237</v>
      </c>
      <c r="G730" s="635">
        <f t="shared" si="60"/>
        <v>0.875279392042915</v>
      </c>
      <c r="H730" s="624">
        <f>SUM(H731:H734)</f>
        <v>0</v>
      </c>
    </row>
    <row r="731" s="606" customFormat="1" ht="18" customHeight="1" spans="1:8">
      <c r="A731" s="382" t="s">
        <v>573</v>
      </c>
      <c r="B731" s="320">
        <v>859</v>
      </c>
      <c r="C731" s="625">
        <v>754</v>
      </c>
      <c r="D731" s="257">
        <v>754</v>
      </c>
      <c r="E731" s="636">
        <f t="shared" si="59"/>
        <v>1</v>
      </c>
      <c r="F731" s="257">
        <v>689</v>
      </c>
      <c r="G731" s="637">
        <f t="shared" si="60"/>
        <v>0.0943396226415094</v>
      </c>
      <c r="H731" s="638"/>
    </row>
    <row r="732" s="520" customFormat="1" ht="18" customHeight="1" spans="1:222">
      <c r="A732" s="382" t="s">
        <v>574</v>
      </c>
      <c r="B732" s="320">
        <v>1866</v>
      </c>
      <c r="C732" s="625">
        <v>1493</v>
      </c>
      <c r="D732" s="257">
        <v>1493</v>
      </c>
      <c r="E732" s="636">
        <f t="shared" si="59"/>
        <v>1</v>
      </c>
      <c r="F732" s="257">
        <v>1265</v>
      </c>
      <c r="G732" s="637">
        <f t="shared" si="60"/>
        <v>0.180237154150198</v>
      </c>
      <c r="H732" s="612"/>
      <c r="I732" s="606"/>
      <c r="J732" s="613"/>
      <c r="K732" s="613"/>
      <c r="GI732" s="613"/>
      <c r="GJ732" s="613"/>
      <c r="GK732" s="613"/>
      <c r="GL732" s="613"/>
      <c r="GM732" s="613"/>
      <c r="GN732" s="613"/>
      <c r="GO732" s="613"/>
      <c r="GP732" s="613"/>
      <c r="GQ732" s="613"/>
      <c r="GR732" s="613"/>
      <c r="GS732" s="613"/>
      <c r="GT732" s="613"/>
      <c r="GU732" s="613"/>
      <c r="GV732" s="613"/>
      <c r="GW732" s="613"/>
      <c r="GX732" s="613"/>
      <c r="GY732" s="613"/>
      <c r="GZ732" s="613"/>
      <c r="HA732" s="613"/>
      <c r="HB732" s="613"/>
      <c r="HC732" s="613"/>
      <c r="HD732" s="613"/>
      <c r="HE732" s="613"/>
      <c r="HF732" s="613"/>
      <c r="HG732" s="613"/>
      <c r="HH732" s="613"/>
      <c r="HI732" s="613"/>
      <c r="HJ732" s="613"/>
      <c r="HK732" s="613"/>
      <c r="HL732" s="613"/>
      <c r="HM732" s="613"/>
      <c r="HN732" s="613"/>
    </row>
    <row r="733" s="607" customFormat="1" ht="18" customHeight="1" spans="1:222">
      <c r="A733" s="382" t="s">
        <v>575</v>
      </c>
      <c r="B733" s="320">
        <v>75</v>
      </c>
      <c r="C733" s="625">
        <v>553</v>
      </c>
      <c r="D733" s="257">
        <v>553</v>
      </c>
      <c r="E733" s="636">
        <f t="shared" si="59"/>
        <v>1</v>
      </c>
      <c r="F733" s="257">
        <v>74</v>
      </c>
      <c r="G733" s="637">
        <f t="shared" si="60"/>
        <v>6.47297297297297</v>
      </c>
      <c r="H733" s="612"/>
      <c r="I733" s="606"/>
      <c r="J733" s="613"/>
      <c r="K733" s="613"/>
      <c r="GI733" s="613"/>
      <c r="GJ733" s="613"/>
      <c r="GK733" s="613"/>
      <c r="GL733" s="613"/>
      <c r="GM733" s="613"/>
      <c r="GN733" s="613"/>
      <c r="GO733" s="613"/>
      <c r="GP733" s="613"/>
      <c r="GQ733" s="613"/>
      <c r="GR733" s="613"/>
      <c r="GS733" s="613"/>
      <c r="GT733" s="613"/>
      <c r="GU733" s="613"/>
      <c r="GV733" s="613"/>
      <c r="GW733" s="613"/>
      <c r="GX733" s="613"/>
      <c r="GY733" s="613"/>
      <c r="GZ733" s="613"/>
      <c r="HA733" s="613"/>
      <c r="HB733" s="613"/>
      <c r="HC733" s="613"/>
      <c r="HD733" s="613"/>
      <c r="HE733" s="613"/>
      <c r="HF733" s="613"/>
      <c r="HG733" s="613"/>
      <c r="HH733" s="613"/>
      <c r="HI733" s="613"/>
      <c r="HJ733" s="613"/>
      <c r="HK733" s="613"/>
      <c r="HL733" s="613"/>
      <c r="HM733" s="613"/>
      <c r="HN733" s="613"/>
    </row>
    <row r="734" s="520" customFormat="1" ht="18" customHeight="1" spans="1:222">
      <c r="A734" s="382" t="s">
        <v>576</v>
      </c>
      <c r="B734" s="320">
        <v>229</v>
      </c>
      <c r="C734" s="625">
        <v>1395</v>
      </c>
      <c r="D734" s="257">
        <v>1395</v>
      </c>
      <c r="E734" s="636">
        <f t="shared" si="59"/>
        <v>1</v>
      </c>
      <c r="F734" s="257">
        <v>209</v>
      </c>
      <c r="G734" s="637">
        <f t="shared" si="60"/>
        <v>5.67464114832536</v>
      </c>
      <c r="H734" s="612"/>
      <c r="I734" s="606"/>
      <c r="J734" s="613"/>
      <c r="K734" s="613"/>
      <c r="GI734" s="613"/>
      <c r="GJ734" s="613"/>
      <c r="GK734" s="613"/>
      <c r="GL734" s="613"/>
      <c r="GM734" s="613"/>
      <c r="GN734" s="613"/>
      <c r="GO734" s="613"/>
      <c r="GP734" s="613"/>
      <c r="GQ734" s="613"/>
      <c r="GR734" s="613"/>
      <c r="GS734" s="613"/>
      <c r="GT734" s="613"/>
      <c r="GU734" s="613"/>
      <c r="GV734" s="613"/>
      <c r="GW734" s="613"/>
      <c r="GX734" s="613"/>
      <c r="GY734" s="613"/>
      <c r="GZ734" s="613"/>
      <c r="HA734" s="613"/>
      <c r="HB734" s="613"/>
      <c r="HC734" s="613"/>
      <c r="HD734" s="613"/>
      <c r="HE734" s="613"/>
      <c r="HF734" s="613"/>
      <c r="HG734" s="613"/>
      <c r="HH734" s="613"/>
      <c r="HI734" s="613"/>
      <c r="HJ734" s="613"/>
      <c r="HK734" s="613"/>
      <c r="HL734" s="613"/>
      <c r="HM734" s="613"/>
      <c r="HN734" s="613"/>
    </row>
    <row r="735" s="606" customFormat="1" ht="18" customHeight="1" spans="1:8">
      <c r="A735" s="383" t="s">
        <v>577</v>
      </c>
      <c r="B735" s="321"/>
      <c r="C735" s="624">
        <f>D735+H735</f>
        <v>0</v>
      </c>
      <c r="D735" s="355">
        <v>0</v>
      </c>
      <c r="E735" s="622"/>
      <c r="F735" s="355">
        <f>SUM(F736:F738)</f>
        <v>0</v>
      </c>
      <c r="G735" s="637"/>
      <c r="H735" s="624"/>
    </row>
    <row r="736" s="520" customFormat="1" ht="18" customHeight="1" spans="1:222">
      <c r="A736" s="382" t="s">
        <v>578</v>
      </c>
      <c r="B736" s="321"/>
      <c r="C736" s="625">
        <f>D736+H736</f>
        <v>0</v>
      </c>
      <c r="D736" s="257">
        <v>0</v>
      </c>
      <c r="E736" s="636"/>
      <c r="F736" s="257"/>
      <c r="G736" s="637"/>
      <c r="H736" s="612"/>
      <c r="I736" s="606"/>
      <c r="J736" s="613"/>
      <c r="K736" s="613"/>
      <c r="GI736" s="613"/>
      <c r="GJ736" s="613"/>
      <c r="GK736" s="613"/>
      <c r="GL736" s="613"/>
      <c r="GM736" s="613"/>
      <c r="GN736" s="613"/>
      <c r="GO736" s="613"/>
      <c r="GP736" s="613"/>
      <c r="GQ736" s="613"/>
      <c r="GR736" s="613"/>
      <c r="GS736" s="613"/>
      <c r="GT736" s="613"/>
      <c r="GU736" s="613"/>
      <c r="GV736" s="613"/>
      <c r="GW736" s="613"/>
      <c r="GX736" s="613"/>
      <c r="GY736" s="613"/>
      <c r="GZ736" s="613"/>
      <c r="HA736" s="613"/>
      <c r="HB736" s="613"/>
      <c r="HC736" s="613"/>
      <c r="HD736" s="613"/>
      <c r="HE736" s="613"/>
      <c r="HF736" s="613"/>
      <c r="HG736" s="613"/>
      <c r="HH736" s="613"/>
      <c r="HI736" s="613"/>
      <c r="HJ736" s="613"/>
      <c r="HK736" s="613"/>
      <c r="HL736" s="613"/>
      <c r="HM736" s="613"/>
      <c r="HN736" s="613"/>
    </row>
    <row r="737" s="607" customFormat="1" ht="18" customHeight="1" spans="1:222">
      <c r="A737" s="382" t="s">
        <v>579</v>
      </c>
      <c r="B737" s="321"/>
      <c r="C737" s="625">
        <f>D737+H737</f>
        <v>0</v>
      </c>
      <c r="D737" s="257">
        <v>0</v>
      </c>
      <c r="E737" s="636"/>
      <c r="F737" s="257"/>
      <c r="G737" s="637"/>
      <c r="H737" s="612"/>
      <c r="I737" s="606"/>
      <c r="J737" s="613"/>
      <c r="K737" s="613"/>
      <c r="GI737" s="613"/>
      <c r="GJ737" s="613"/>
      <c r="GK737" s="613"/>
      <c r="GL737" s="613"/>
      <c r="GM737" s="613"/>
      <c r="GN737" s="613"/>
      <c r="GO737" s="613"/>
      <c r="GP737" s="613"/>
      <c r="GQ737" s="613"/>
      <c r="GR737" s="613"/>
      <c r="GS737" s="613"/>
      <c r="GT737" s="613"/>
      <c r="GU737" s="613"/>
      <c r="GV737" s="613"/>
      <c r="GW737" s="613"/>
      <c r="GX737" s="613"/>
      <c r="GY737" s="613"/>
      <c r="GZ737" s="613"/>
      <c r="HA737" s="613"/>
      <c r="HB737" s="613"/>
      <c r="HC737" s="613"/>
      <c r="HD737" s="613"/>
      <c r="HE737" s="613"/>
      <c r="HF737" s="613"/>
      <c r="HG737" s="613"/>
      <c r="HH737" s="613"/>
      <c r="HI737" s="613"/>
      <c r="HJ737" s="613"/>
      <c r="HK737" s="613"/>
      <c r="HL737" s="613"/>
      <c r="HM737" s="613"/>
      <c r="HN737" s="613"/>
    </row>
    <row r="738" s="520" customFormat="1" ht="18" customHeight="1" spans="1:222">
      <c r="A738" s="382" t="s">
        <v>580</v>
      </c>
      <c r="B738" s="321"/>
      <c r="C738" s="625">
        <f>D738+H738</f>
        <v>0</v>
      </c>
      <c r="D738" s="257">
        <v>0</v>
      </c>
      <c r="E738" s="636"/>
      <c r="F738" s="257"/>
      <c r="G738" s="637"/>
      <c r="H738" s="612"/>
      <c r="I738" s="606"/>
      <c r="J738" s="613"/>
      <c r="K738" s="613"/>
      <c r="GI738" s="613"/>
      <c r="GJ738" s="613"/>
      <c r="GK738" s="613"/>
      <c r="GL738" s="613"/>
      <c r="GM738" s="613"/>
      <c r="GN738" s="613"/>
      <c r="GO738" s="613"/>
      <c r="GP738" s="613"/>
      <c r="GQ738" s="613"/>
      <c r="GR738" s="613"/>
      <c r="GS738" s="613"/>
      <c r="GT738" s="613"/>
      <c r="GU738" s="613"/>
      <c r="GV738" s="613"/>
      <c r="GW738" s="613"/>
      <c r="GX738" s="613"/>
      <c r="GY738" s="613"/>
      <c r="GZ738" s="613"/>
      <c r="HA738" s="613"/>
      <c r="HB738" s="613"/>
      <c r="HC738" s="613"/>
      <c r="HD738" s="613"/>
      <c r="HE738" s="613"/>
      <c r="HF738" s="613"/>
      <c r="HG738" s="613"/>
      <c r="HH738" s="613"/>
      <c r="HI738" s="613"/>
      <c r="HJ738" s="613"/>
      <c r="HK738" s="613"/>
      <c r="HL738" s="613"/>
      <c r="HM738" s="613"/>
      <c r="HN738" s="613"/>
    </row>
    <row r="739" s="606" customFormat="1" ht="18" customHeight="1" spans="1:8">
      <c r="A739" s="383" t="s">
        <v>581</v>
      </c>
      <c r="B739" s="321">
        <v>2</v>
      </c>
      <c r="C739" s="624">
        <f>SUM(C740:C742)</f>
        <v>238</v>
      </c>
      <c r="D739" s="355">
        <v>238</v>
      </c>
      <c r="E739" s="622"/>
      <c r="F739" s="355">
        <f>SUM(F740:F742)</f>
        <v>71</v>
      </c>
      <c r="G739" s="635">
        <f>D739/F739-1</f>
        <v>2.35211267605634</v>
      </c>
      <c r="H739" s="624">
        <f>SUM(H740:H742)</f>
        <v>0</v>
      </c>
    </row>
    <row r="740" s="520" customFormat="1" ht="18" customHeight="1" spans="1:222">
      <c r="A740" s="382" t="s">
        <v>582</v>
      </c>
      <c r="B740" s="320">
        <v>2</v>
      </c>
      <c r="C740" s="625">
        <v>238</v>
      </c>
      <c r="D740" s="257">
        <v>238</v>
      </c>
      <c r="E740" s="636"/>
      <c r="F740" s="257">
        <v>71</v>
      </c>
      <c r="G740" s="637">
        <f>D740/F740-1</f>
        <v>2.35211267605634</v>
      </c>
      <c r="H740" s="612"/>
      <c r="I740" s="606"/>
      <c r="J740" s="613"/>
      <c r="K740" s="613"/>
      <c r="GI740" s="613"/>
      <c r="GJ740" s="613"/>
      <c r="GK740" s="613"/>
      <c r="GL740" s="613"/>
      <c r="GM740" s="613"/>
      <c r="GN740" s="613"/>
      <c r="GO740" s="613"/>
      <c r="GP740" s="613"/>
      <c r="GQ740" s="613"/>
      <c r="GR740" s="613"/>
      <c r="GS740" s="613"/>
      <c r="GT740" s="613"/>
      <c r="GU740" s="613"/>
      <c r="GV740" s="613"/>
      <c r="GW740" s="613"/>
      <c r="GX740" s="613"/>
      <c r="GY740" s="613"/>
      <c r="GZ740" s="613"/>
      <c r="HA740" s="613"/>
      <c r="HB740" s="613"/>
      <c r="HC740" s="613"/>
      <c r="HD740" s="613"/>
      <c r="HE740" s="613"/>
      <c r="HF740" s="613"/>
      <c r="HG740" s="613"/>
      <c r="HH740" s="613"/>
      <c r="HI740" s="613"/>
      <c r="HJ740" s="613"/>
      <c r="HK740" s="613"/>
      <c r="HL740" s="613"/>
      <c r="HM740" s="613"/>
      <c r="HN740" s="613"/>
    </row>
    <row r="741" s="607" customFormat="1" ht="18" customHeight="1" spans="1:222">
      <c r="A741" s="382" t="s">
        <v>583</v>
      </c>
      <c r="B741" s="321"/>
      <c r="C741" s="625">
        <f>D741+H741</f>
        <v>0</v>
      </c>
      <c r="D741" s="257">
        <v>0</v>
      </c>
      <c r="E741" s="636"/>
      <c r="F741" s="257"/>
      <c r="G741" s="637"/>
      <c r="H741" s="612"/>
      <c r="I741" s="606"/>
      <c r="J741" s="613"/>
      <c r="K741" s="613"/>
      <c r="GI741" s="613"/>
      <c r="GJ741" s="613"/>
      <c r="GK741" s="613"/>
      <c r="GL741" s="613"/>
      <c r="GM741" s="613"/>
      <c r="GN741" s="613"/>
      <c r="GO741" s="613"/>
      <c r="GP741" s="613"/>
      <c r="GQ741" s="613"/>
      <c r="GR741" s="613"/>
      <c r="GS741" s="613"/>
      <c r="GT741" s="613"/>
      <c r="GU741" s="613"/>
      <c r="GV741" s="613"/>
      <c r="GW741" s="613"/>
      <c r="GX741" s="613"/>
      <c r="GY741" s="613"/>
      <c r="GZ741" s="613"/>
      <c r="HA741" s="613"/>
      <c r="HB741" s="613"/>
      <c r="HC741" s="613"/>
      <c r="HD741" s="613"/>
      <c r="HE741" s="613"/>
      <c r="HF741" s="613"/>
      <c r="HG741" s="613"/>
      <c r="HH741" s="613"/>
      <c r="HI741" s="613"/>
      <c r="HJ741" s="613"/>
      <c r="HK741" s="613"/>
      <c r="HL741" s="613"/>
      <c r="HM741" s="613"/>
      <c r="HN741" s="613"/>
    </row>
    <row r="742" s="606" customFormat="1" ht="18" customHeight="1" spans="1:8">
      <c r="A742" s="382" t="s">
        <v>584</v>
      </c>
      <c r="B742" s="321"/>
      <c r="C742" s="625">
        <f>D742+H742</f>
        <v>0</v>
      </c>
      <c r="D742" s="257">
        <v>0</v>
      </c>
      <c r="E742" s="636"/>
      <c r="F742" s="257"/>
      <c r="G742" s="637"/>
      <c r="H742" s="638"/>
    </row>
    <row r="743" s="606" customFormat="1" ht="18" customHeight="1" spans="1:8">
      <c r="A743" s="383" t="s">
        <v>585</v>
      </c>
      <c r="B743" s="321">
        <v>1</v>
      </c>
      <c r="C743" s="624">
        <f>SUM(C744:C745)</f>
        <v>15</v>
      </c>
      <c r="D743" s="355">
        <v>11</v>
      </c>
      <c r="E743" s="622">
        <f t="shared" ref="E743:E747" si="61">D743/C743</f>
        <v>0.733333333333333</v>
      </c>
      <c r="F743" s="355">
        <f>SUM(F744:F745)</f>
        <v>14</v>
      </c>
      <c r="G743" s="635">
        <f>D743/F743-1</f>
        <v>-0.214285714285714</v>
      </c>
      <c r="H743" s="624">
        <f>SUM(H744:H745)</f>
        <v>4</v>
      </c>
    </row>
    <row r="744" s="607" customFormat="1" ht="18" customHeight="1" spans="1:222">
      <c r="A744" s="382" t="s">
        <v>586</v>
      </c>
      <c r="B744" s="320">
        <v>1</v>
      </c>
      <c r="C744" s="625">
        <v>15</v>
      </c>
      <c r="D744" s="257">
        <v>11</v>
      </c>
      <c r="E744" s="636">
        <f t="shared" si="61"/>
        <v>0.733333333333333</v>
      </c>
      <c r="F744" s="257">
        <v>14</v>
      </c>
      <c r="G744" s="637">
        <f>D744/F744-1</f>
        <v>-0.214285714285714</v>
      </c>
      <c r="H744" s="612">
        <v>4</v>
      </c>
      <c r="I744" s="606"/>
      <c r="J744" s="613"/>
      <c r="K744" s="613"/>
      <c r="GI744" s="613"/>
      <c r="GJ744" s="613"/>
      <c r="GK744" s="613"/>
      <c r="GL744" s="613"/>
      <c r="GM744" s="613"/>
      <c r="GN744" s="613"/>
      <c r="GO744" s="613"/>
      <c r="GP744" s="613"/>
      <c r="GQ744" s="613"/>
      <c r="GR744" s="613"/>
      <c r="GS744" s="613"/>
      <c r="GT744" s="613"/>
      <c r="GU744" s="613"/>
      <c r="GV744" s="613"/>
      <c r="GW744" s="613"/>
      <c r="GX744" s="613"/>
      <c r="GY744" s="613"/>
      <c r="GZ744" s="613"/>
      <c r="HA744" s="613"/>
      <c r="HB744" s="613"/>
      <c r="HC744" s="613"/>
      <c r="HD744" s="613"/>
      <c r="HE744" s="613"/>
      <c r="HF744" s="613"/>
      <c r="HG744" s="613"/>
      <c r="HH744" s="613"/>
      <c r="HI744" s="613"/>
      <c r="HJ744" s="613"/>
      <c r="HK744" s="613"/>
      <c r="HL744" s="613"/>
      <c r="HM744" s="613"/>
      <c r="HN744" s="613"/>
    </row>
    <row r="745" ht="18" customHeight="1" spans="1:9">
      <c r="A745" s="382" t="s">
        <v>587</v>
      </c>
      <c r="B745" s="321"/>
      <c r="C745" s="625">
        <f>D745+H745</f>
        <v>0</v>
      </c>
      <c r="D745" s="257">
        <v>0</v>
      </c>
      <c r="E745" s="636"/>
      <c r="F745" s="257"/>
      <c r="G745" s="637"/>
      <c r="I745" s="606"/>
    </row>
    <row r="746" s="606" customFormat="1" ht="18" customHeight="1" spans="1:8">
      <c r="A746" s="383" t="s">
        <v>588</v>
      </c>
      <c r="B746" s="321">
        <v>442</v>
      </c>
      <c r="C746" s="624">
        <f>SUM(C747:C754)</f>
        <v>492</v>
      </c>
      <c r="D746" s="355">
        <v>492</v>
      </c>
      <c r="E746" s="622">
        <f t="shared" si="61"/>
        <v>1</v>
      </c>
      <c r="F746" s="355">
        <f>SUM(F747:F754)</f>
        <v>413</v>
      </c>
      <c r="G746" s="635">
        <f>D746/F746-1</f>
        <v>0.191283292978208</v>
      </c>
      <c r="H746" s="624">
        <f>SUM(H747:H754)</f>
        <v>0</v>
      </c>
    </row>
    <row r="747" ht="18" customHeight="1" spans="1:9">
      <c r="A747" s="382" t="s">
        <v>47</v>
      </c>
      <c r="B747" s="320">
        <v>208</v>
      </c>
      <c r="C747" s="625">
        <v>232</v>
      </c>
      <c r="D747" s="257">
        <v>232</v>
      </c>
      <c r="E747" s="636">
        <f t="shared" si="61"/>
        <v>1</v>
      </c>
      <c r="F747" s="257">
        <v>195</v>
      </c>
      <c r="G747" s="637">
        <f>D747/F747-1</f>
        <v>0.18974358974359</v>
      </c>
      <c r="I747" s="606"/>
    </row>
    <row r="748" ht="18" customHeight="1" spans="1:9">
      <c r="A748" s="382" t="s">
        <v>48</v>
      </c>
      <c r="B748" s="320"/>
      <c r="C748" s="625">
        <v>0</v>
      </c>
      <c r="D748" s="257">
        <v>0</v>
      </c>
      <c r="E748" s="636"/>
      <c r="F748" s="257"/>
      <c r="G748" s="637"/>
      <c r="I748" s="606"/>
    </row>
    <row r="749" ht="18" customHeight="1" spans="1:9">
      <c r="A749" s="382" t="s">
        <v>49</v>
      </c>
      <c r="B749" s="320"/>
      <c r="C749" s="625">
        <v>0</v>
      </c>
      <c r="D749" s="257">
        <v>0</v>
      </c>
      <c r="E749" s="636"/>
      <c r="F749" s="257"/>
      <c r="G749" s="637"/>
      <c r="I749" s="606"/>
    </row>
    <row r="750" ht="18" customHeight="1" spans="1:9">
      <c r="A750" s="382" t="s">
        <v>88</v>
      </c>
      <c r="B750" s="320"/>
      <c r="C750" s="625">
        <v>0</v>
      </c>
      <c r="D750" s="257">
        <v>0</v>
      </c>
      <c r="E750" s="636"/>
      <c r="F750" s="257"/>
      <c r="G750" s="637"/>
      <c r="I750" s="606"/>
    </row>
    <row r="751" ht="18" customHeight="1" spans="1:9">
      <c r="A751" s="382" t="s">
        <v>589</v>
      </c>
      <c r="B751" s="320"/>
      <c r="C751" s="625">
        <v>0</v>
      </c>
      <c r="D751" s="257">
        <v>0</v>
      </c>
      <c r="E751" s="636"/>
      <c r="F751" s="257"/>
      <c r="G751" s="637"/>
      <c r="I751" s="606"/>
    </row>
    <row r="752" ht="18" customHeight="1" spans="1:9">
      <c r="A752" s="382" t="s">
        <v>590</v>
      </c>
      <c r="B752" s="320"/>
      <c r="C752" s="625">
        <v>0</v>
      </c>
      <c r="D752" s="257">
        <v>0</v>
      </c>
      <c r="E752" s="636"/>
      <c r="F752" s="257">
        <v>1</v>
      </c>
      <c r="G752" s="637"/>
      <c r="I752" s="606"/>
    </row>
    <row r="753" s="606" customFormat="1" ht="18" customHeight="1" spans="1:8">
      <c r="A753" s="382" t="s">
        <v>56</v>
      </c>
      <c r="B753" s="320">
        <v>33</v>
      </c>
      <c r="C753" s="625">
        <v>41</v>
      </c>
      <c r="D753" s="257">
        <v>41</v>
      </c>
      <c r="E753" s="636">
        <f t="shared" ref="E752:E754" si="62">D753/C753</f>
        <v>1</v>
      </c>
      <c r="F753" s="257">
        <v>25</v>
      </c>
      <c r="G753" s="637">
        <f>D753/F753-1</f>
        <v>0.64</v>
      </c>
      <c r="H753" s="638"/>
    </row>
    <row r="754" s="520" customFormat="1" ht="18" customHeight="1" spans="1:222">
      <c r="A754" s="382" t="s">
        <v>591</v>
      </c>
      <c r="B754" s="320">
        <v>201</v>
      </c>
      <c r="C754" s="625">
        <v>219</v>
      </c>
      <c r="D754" s="257">
        <v>219</v>
      </c>
      <c r="E754" s="636">
        <f t="shared" si="62"/>
        <v>1</v>
      </c>
      <c r="F754" s="257">
        <v>192</v>
      </c>
      <c r="G754" s="637">
        <f>D754/F754-1</f>
        <v>0.140625</v>
      </c>
      <c r="H754" s="612"/>
      <c r="I754" s="606"/>
      <c r="J754" s="613"/>
      <c r="K754" s="613"/>
      <c r="GI754" s="613"/>
      <c r="GJ754" s="613"/>
      <c r="GK754" s="613"/>
      <c r="GL754" s="613"/>
      <c r="GM754" s="613"/>
      <c r="GN754" s="613"/>
      <c r="GO754" s="613"/>
      <c r="GP754" s="613"/>
      <c r="GQ754" s="613"/>
      <c r="GR754" s="613"/>
      <c r="GS754" s="613"/>
      <c r="GT754" s="613"/>
      <c r="GU754" s="613"/>
      <c r="GV754" s="613"/>
      <c r="GW754" s="613"/>
      <c r="GX754" s="613"/>
      <c r="GY754" s="613"/>
      <c r="GZ754" s="613"/>
      <c r="HA754" s="613"/>
      <c r="HB754" s="613"/>
      <c r="HC754" s="613"/>
      <c r="HD754" s="613"/>
      <c r="HE754" s="613"/>
      <c r="HF754" s="613"/>
      <c r="HG754" s="613"/>
      <c r="HH754" s="613"/>
      <c r="HI754" s="613"/>
      <c r="HJ754" s="613"/>
      <c r="HK754" s="613"/>
      <c r="HL754" s="613"/>
      <c r="HM754" s="613"/>
      <c r="HN754" s="613"/>
    </row>
    <row r="755" s="606" customFormat="1" ht="18" customHeight="1" spans="1:8">
      <c r="A755" s="383" t="s">
        <v>592</v>
      </c>
      <c r="B755" s="321"/>
      <c r="C755" s="624">
        <f>D755+H755</f>
        <v>0</v>
      </c>
      <c r="D755" s="355">
        <v>0</v>
      </c>
      <c r="E755" s="622"/>
      <c r="F755" s="355">
        <f>F756</f>
        <v>0</v>
      </c>
      <c r="G755" s="637"/>
      <c r="H755" s="624">
        <f>H756</f>
        <v>0</v>
      </c>
    </row>
    <row r="756" s="606" customFormat="1" ht="18" customHeight="1" spans="1:8">
      <c r="A756" s="382" t="s">
        <v>593</v>
      </c>
      <c r="B756" s="321"/>
      <c r="C756" s="625">
        <f>D756+H756</f>
        <v>0</v>
      </c>
      <c r="D756" s="257">
        <v>0</v>
      </c>
      <c r="E756" s="636"/>
      <c r="F756" s="257"/>
      <c r="G756" s="637"/>
      <c r="H756" s="638"/>
    </row>
    <row r="757" s="606" customFormat="1" ht="18" customHeight="1" spans="1:8">
      <c r="A757" s="383" t="s">
        <v>594</v>
      </c>
      <c r="B757" s="321"/>
      <c r="C757" s="624">
        <f>SUM(C758)</f>
        <v>202</v>
      </c>
      <c r="D757" s="355">
        <v>162</v>
      </c>
      <c r="E757" s="622"/>
      <c r="F757" s="355">
        <f>F758</f>
        <v>141</v>
      </c>
      <c r="G757" s="635">
        <f>D757/F757-1</f>
        <v>0.148936170212766</v>
      </c>
      <c r="H757" s="624">
        <f>H758</f>
        <v>40</v>
      </c>
    </row>
    <row r="758" s="607" customFormat="1" ht="18" customHeight="1" spans="1:222">
      <c r="A758" s="382" t="s">
        <v>595</v>
      </c>
      <c r="B758" s="321"/>
      <c r="C758" s="625">
        <v>202</v>
      </c>
      <c r="D758" s="257">
        <v>162</v>
      </c>
      <c r="E758" s="636"/>
      <c r="F758" s="257">
        <v>141</v>
      </c>
      <c r="G758" s="637">
        <f>D758/F758-1</f>
        <v>0.148936170212766</v>
      </c>
      <c r="H758" s="612">
        <v>40</v>
      </c>
      <c r="I758" s="606"/>
      <c r="J758" s="613"/>
      <c r="K758" s="613"/>
      <c r="GI758" s="613"/>
      <c r="GJ758" s="613"/>
      <c r="GK758" s="613"/>
      <c r="GL758" s="613"/>
      <c r="GM758" s="613"/>
      <c r="GN758" s="613"/>
      <c r="GO758" s="613"/>
      <c r="GP758" s="613"/>
      <c r="GQ758" s="613"/>
      <c r="GR758" s="613"/>
      <c r="GS758" s="613"/>
      <c r="GT758" s="613"/>
      <c r="GU758" s="613"/>
      <c r="GV758" s="613"/>
      <c r="GW758" s="613"/>
      <c r="GX758" s="613"/>
      <c r="GY758" s="613"/>
      <c r="GZ758" s="613"/>
      <c r="HA758" s="613"/>
      <c r="HB758" s="613"/>
      <c r="HC758" s="613"/>
      <c r="HD758" s="613"/>
      <c r="HE758" s="613"/>
      <c r="HF758" s="613"/>
      <c r="HG758" s="613"/>
      <c r="HH758" s="613"/>
      <c r="HI758" s="613"/>
      <c r="HJ758" s="613"/>
      <c r="HK758" s="613"/>
      <c r="HL758" s="613"/>
      <c r="HM758" s="613"/>
      <c r="HN758" s="613"/>
    </row>
    <row r="759" s="606" customFormat="1" ht="18" customHeight="1" spans="1:8">
      <c r="A759" s="383" t="s">
        <v>596</v>
      </c>
      <c r="B759" s="321">
        <v>113</v>
      </c>
      <c r="C759" s="624">
        <f>C760+C770+C774+C782+C787+C794+C800+C803+C806+C808+C810+C816+C818+C820+C835</f>
        <v>3120</v>
      </c>
      <c r="D759" s="355">
        <v>582</v>
      </c>
      <c r="E759" s="622">
        <f t="shared" ref="E759:E761" si="63">D759/C759</f>
        <v>0.186538461538462</v>
      </c>
      <c r="F759" s="355">
        <f>F760+F770+F774+F782+F787+F794+F800+F803+F806+F808+F810+F816+F818+F820+F835</f>
        <v>1051</v>
      </c>
      <c r="G759" s="635">
        <f>D759/F759-1</f>
        <v>-0.446241674595623</v>
      </c>
      <c r="H759" s="624">
        <f>H760+H770+H774+H782+H787+H794+H800+H803+H806+H808+H810+H816+H818+H820+H835</f>
        <v>2538</v>
      </c>
    </row>
    <row r="760" s="606" customFormat="1" ht="18" customHeight="1" spans="1:8">
      <c r="A760" s="383" t="s">
        <v>597</v>
      </c>
      <c r="B760" s="321">
        <v>113</v>
      </c>
      <c r="C760" s="624">
        <f>SUM(C761:C773)</f>
        <v>205</v>
      </c>
      <c r="D760" s="355">
        <v>205</v>
      </c>
      <c r="E760" s="622">
        <f t="shared" si="63"/>
        <v>1</v>
      </c>
      <c r="F760" s="355">
        <f>SUM(F761:F769)</f>
        <v>157</v>
      </c>
      <c r="G760" s="635">
        <f>D760/F760-1</f>
        <v>0.305732484076433</v>
      </c>
      <c r="H760" s="624">
        <f>SUM(H761:H769)</f>
        <v>0</v>
      </c>
    </row>
    <row r="761" s="520" customFormat="1" ht="18" customHeight="1" spans="1:222">
      <c r="A761" s="382" t="s">
        <v>47</v>
      </c>
      <c r="B761" s="320">
        <v>82</v>
      </c>
      <c r="C761" s="625">
        <v>111</v>
      </c>
      <c r="D761" s="257">
        <v>111</v>
      </c>
      <c r="E761" s="636">
        <f t="shared" si="63"/>
        <v>1</v>
      </c>
      <c r="F761" s="257">
        <v>108</v>
      </c>
      <c r="G761" s="637">
        <f>D761/F761-1</f>
        <v>0.0277777777777777</v>
      </c>
      <c r="H761" s="612"/>
      <c r="I761" s="606"/>
      <c r="J761" s="613"/>
      <c r="K761" s="613"/>
      <c r="GI761" s="613"/>
      <c r="GJ761" s="613"/>
      <c r="GK761" s="613"/>
      <c r="GL761" s="613"/>
      <c r="GM761" s="613"/>
      <c r="GN761" s="613"/>
      <c r="GO761" s="613"/>
      <c r="GP761" s="613"/>
      <c r="GQ761" s="613"/>
      <c r="GR761" s="613"/>
      <c r="GS761" s="613"/>
      <c r="GT761" s="613"/>
      <c r="GU761" s="613"/>
      <c r="GV761" s="613"/>
      <c r="GW761" s="613"/>
      <c r="GX761" s="613"/>
      <c r="GY761" s="613"/>
      <c r="GZ761" s="613"/>
      <c r="HA761" s="613"/>
      <c r="HB761" s="613"/>
      <c r="HC761" s="613"/>
      <c r="HD761" s="613"/>
      <c r="HE761" s="613"/>
      <c r="HF761" s="613"/>
      <c r="HG761" s="613"/>
      <c r="HH761" s="613"/>
      <c r="HI761" s="613"/>
      <c r="HJ761" s="613"/>
      <c r="HK761" s="613"/>
      <c r="HL761" s="613"/>
      <c r="HM761" s="613"/>
      <c r="HN761" s="613"/>
    </row>
    <row r="762" s="520" customFormat="1" ht="18" customHeight="1" spans="1:222">
      <c r="A762" s="382" t="s">
        <v>48</v>
      </c>
      <c r="B762" s="320"/>
      <c r="C762" s="625">
        <f t="shared" ref="C762:C768" si="64">D762+H762</f>
        <v>0</v>
      </c>
      <c r="D762" s="257">
        <v>0</v>
      </c>
      <c r="E762" s="636"/>
      <c r="F762" s="257"/>
      <c r="G762" s="637"/>
      <c r="H762" s="612"/>
      <c r="I762" s="606"/>
      <c r="J762" s="613"/>
      <c r="K762" s="613"/>
      <c r="GI762" s="613"/>
      <c r="GJ762" s="613"/>
      <c r="GK762" s="613"/>
      <c r="GL762" s="613"/>
      <c r="GM762" s="613"/>
      <c r="GN762" s="613"/>
      <c r="GO762" s="613"/>
      <c r="GP762" s="613"/>
      <c r="GQ762" s="613"/>
      <c r="GR762" s="613"/>
      <c r="GS762" s="613"/>
      <c r="GT762" s="613"/>
      <c r="GU762" s="613"/>
      <c r="GV762" s="613"/>
      <c r="GW762" s="613"/>
      <c r="GX762" s="613"/>
      <c r="GY762" s="613"/>
      <c r="GZ762" s="613"/>
      <c r="HA762" s="613"/>
      <c r="HB762" s="613"/>
      <c r="HC762" s="613"/>
      <c r="HD762" s="613"/>
      <c r="HE762" s="613"/>
      <c r="HF762" s="613"/>
      <c r="HG762" s="613"/>
      <c r="HH762" s="613"/>
      <c r="HI762" s="613"/>
      <c r="HJ762" s="613"/>
      <c r="HK762" s="613"/>
      <c r="HL762" s="613"/>
      <c r="HM762" s="613"/>
      <c r="HN762" s="613"/>
    </row>
    <row r="763" s="520" customFormat="1" ht="18" customHeight="1" spans="1:222">
      <c r="A763" s="382" t="s">
        <v>49</v>
      </c>
      <c r="B763" s="320"/>
      <c r="C763" s="625">
        <f t="shared" si="64"/>
        <v>0</v>
      </c>
      <c r="D763" s="257">
        <v>0</v>
      </c>
      <c r="E763" s="636"/>
      <c r="F763" s="257"/>
      <c r="G763" s="637"/>
      <c r="H763" s="612"/>
      <c r="I763" s="606"/>
      <c r="J763" s="613"/>
      <c r="K763" s="613"/>
      <c r="GI763" s="613"/>
      <c r="GJ763" s="613"/>
      <c r="GK763" s="613"/>
      <c r="GL763" s="613"/>
      <c r="GM763" s="613"/>
      <c r="GN763" s="613"/>
      <c r="GO763" s="613"/>
      <c r="GP763" s="613"/>
      <c r="GQ763" s="613"/>
      <c r="GR763" s="613"/>
      <c r="GS763" s="613"/>
      <c r="GT763" s="613"/>
      <c r="GU763" s="613"/>
      <c r="GV763" s="613"/>
      <c r="GW763" s="613"/>
      <c r="GX763" s="613"/>
      <c r="GY763" s="613"/>
      <c r="GZ763" s="613"/>
      <c r="HA763" s="613"/>
      <c r="HB763" s="613"/>
      <c r="HC763" s="613"/>
      <c r="HD763" s="613"/>
      <c r="HE763" s="613"/>
      <c r="HF763" s="613"/>
      <c r="HG763" s="613"/>
      <c r="HH763" s="613"/>
      <c r="HI763" s="613"/>
      <c r="HJ763" s="613"/>
      <c r="HK763" s="613"/>
      <c r="HL763" s="613"/>
      <c r="HM763" s="613"/>
      <c r="HN763" s="613"/>
    </row>
    <row r="764" s="606" customFormat="1" ht="18" customHeight="1" spans="1:8">
      <c r="A764" s="382" t="s">
        <v>598</v>
      </c>
      <c r="B764" s="320"/>
      <c r="C764" s="625">
        <f t="shared" si="64"/>
        <v>0</v>
      </c>
      <c r="D764" s="257">
        <v>0</v>
      </c>
      <c r="E764" s="636"/>
      <c r="F764" s="257"/>
      <c r="G764" s="637"/>
      <c r="H764" s="638"/>
    </row>
    <row r="765" s="520" customFormat="1" ht="18" customHeight="1" spans="1:222">
      <c r="A765" s="382" t="s">
        <v>599</v>
      </c>
      <c r="B765" s="320"/>
      <c r="C765" s="625">
        <f t="shared" si="64"/>
        <v>0</v>
      </c>
      <c r="D765" s="257">
        <v>0</v>
      </c>
      <c r="E765" s="636"/>
      <c r="F765" s="257"/>
      <c r="G765" s="637"/>
      <c r="H765" s="612"/>
      <c r="I765" s="606"/>
      <c r="J765" s="613"/>
      <c r="K765" s="613"/>
      <c r="GI765" s="613"/>
      <c r="GJ765" s="613"/>
      <c r="GK765" s="613"/>
      <c r="GL765" s="613"/>
      <c r="GM765" s="613"/>
      <c r="GN765" s="613"/>
      <c r="GO765" s="613"/>
      <c r="GP765" s="613"/>
      <c r="GQ765" s="613"/>
      <c r="GR765" s="613"/>
      <c r="GS765" s="613"/>
      <c r="GT765" s="613"/>
      <c r="GU765" s="613"/>
      <c r="GV765" s="613"/>
      <c r="GW765" s="613"/>
      <c r="GX765" s="613"/>
      <c r="GY765" s="613"/>
      <c r="GZ765" s="613"/>
      <c r="HA765" s="613"/>
      <c r="HB765" s="613"/>
      <c r="HC765" s="613"/>
      <c r="HD765" s="613"/>
      <c r="HE765" s="613"/>
      <c r="HF765" s="613"/>
      <c r="HG765" s="613"/>
      <c r="HH765" s="613"/>
      <c r="HI765" s="613"/>
      <c r="HJ765" s="613"/>
      <c r="HK765" s="613"/>
      <c r="HL765" s="613"/>
      <c r="HM765" s="613"/>
      <c r="HN765" s="613"/>
    </row>
    <row r="766" s="606" customFormat="1" ht="18" customHeight="1" spans="1:8">
      <c r="A766" s="382" t="s">
        <v>600</v>
      </c>
      <c r="B766" s="320"/>
      <c r="C766" s="625">
        <f t="shared" si="64"/>
        <v>0</v>
      </c>
      <c r="D766" s="257">
        <v>0</v>
      </c>
      <c r="E766" s="636"/>
      <c r="F766" s="257"/>
      <c r="G766" s="637"/>
      <c r="H766" s="638"/>
    </row>
    <row r="767" s="520" customFormat="1" ht="18" customHeight="1" spans="1:222">
      <c r="A767" s="382" t="s">
        <v>601</v>
      </c>
      <c r="B767" s="320"/>
      <c r="C767" s="625">
        <f t="shared" si="64"/>
        <v>0</v>
      </c>
      <c r="D767" s="257">
        <v>0</v>
      </c>
      <c r="E767" s="636"/>
      <c r="F767" s="257"/>
      <c r="G767" s="637"/>
      <c r="H767" s="612"/>
      <c r="I767" s="606"/>
      <c r="J767" s="613"/>
      <c r="K767" s="613"/>
      <c r="GI767" s="613"/>
      <c r="GJ767" s="613"/>
      <c r="GK767" s="613"/>
      <c r="GL767" s="613"/>
      <c r="GM767" s="613"/>
      <c r="GN767" s="613"/>
      <c r="GO767" s="613"/>
      <c r="GP767" s="613"/>
      <c r="GQ767" s="613"/>
      <c r="GR767" s="613"/>
      <c r="GS767" s="613"/>
      <c r="GT767" s="613"/>
      <c r="GU767" s="613"/>
      <c r="GV767" s="613"/>
      <c r="GW767" s="613"/>
      <c r="GX767" s="613"/>
      <c r="GY767" s="613"/>
      <c r="GZ767" s="613"/>
      <c r="HA767" s="613"/>
      <c r="HB767" s="613"/>
      <c r="HC767" s="613"/>
      <c r="HD767" s="613"/>
      <c r="HE767" s="613"/>
      <c r="HF767" s="613"/>
      <c r="HG767" s="613"/>
      <c r="HH767" s="613"/>
      <c r="HI767" s="613"/>
      <c r="HJ767" s="613"/>
      <c r="HK767" s="613"/>
      <c r="HL767" s="613"/>
      <c r="HM767" s="613"/>
      <c r="HN767" s="613"/>
    </row>
    <row r="768" s="607" customFormat="1" ht="18" customHeight="1" spans="1:222">
      <c r="A768" s="382" t="s">
        <v>602</v>
      </c>
      <c r="B768" s="320"/>
      <c r="C768" s="625">
        <f t="shared" si="64"/>
        <v>0</v>
      </c>
      <c r="D768" s="257">
        <v>0</v>
      </c>
      <c r="E768" s="636"/>
      <c r="F768" s="257"/>
      <c r="G768" s="637"/>
      <c r="H768" s="612"/>
      <c r="I768" s="606"/>
      <c r="J768" s="613"/>
      <c r="K768" s="613"/>
      <c r="GI768" s="613"/>
      <c r="GJ768" s="613"/>
      <c r="GK768" s="613"/>
      <c r="GL768" s="613"/>
      <c r="GM768" s="613"/>
      <c r="GN768" s="613"/>
      <c r="GO768" s="613"/>
      <c r="GP768" s="613"/>
      <c r="GQ768" s="613"/>
      <c r="GR768" s="613"/>
      <c r="GS768" s="613"/>
      <c r="GT768" s="613"/>
      <c r="GU768" s="613"/>
      <c r="GV768" s="613"/>
      <c r="GW768" s="613"/>
      <c r="GX768" s="613"/>
      <c r="GY768" s="613"/>
      <c r="GZ768" s="613"/>
      <c r="HA768" s="613"/>
      <c r="HB768" s="613"/>
      <c r="HC768" s="613"/>
      <c r="HD768" s="613"/>
      <c r="HE768" s="613"/>
      <c r="HF768" s="613"/>
      <c r="HG768" s="613"/>
      <c r="HH768" s="613"/>
      <c r="HI768" s="613"/>
      <c r="HJ768" s="613"/>
      <c r="HK768" s="613"/>
      <c r="HL768" s="613"/>
      <c r="HM768" s="613"/>
      <c r="HN768" s="613"/>
    </row>
    <row r="769" s="520" customFormat="1" ht="18" customHeight="1" spans="1:222">
      <c r="A769" s="382" t="s">
        <v>603</v>
      </c>
      <c r="B769" s="320">
        <v>31</v>
      </c>
      <c r="C769" s="625">
        <v>94</v>
      </c>
      <c r="D769" s="257">
        <v>94</v>
      </c>
      <c r="E769" s="636">
        <f t="shared" ref="E769:E771" si="65">D769/C769</f>
        <v>1</v>
      </c>
      <c r="F769" s="257">
        <v>49</v>
      </c>
      <c r="G769" s="637">
        <f>D769/F769-1</f>
        <v>0.918367346938775</v>
      </c>
      <c r="H769" s="612"/>
      <c r="I769" s="606"/>
      <c r="J769" s="613"/>
      <c r="K769" s="613"/>
      <c r="GI769" s="613"/>
      <c r="GJ769" s="613"/>
      <c r="GK769" s="613"/>
      <c r="GL769" s="613"/>
      <c r="GM769" s="613"/>
      <c r="GN769" s="613"/>
      <c r="GO769" s="613"/>
      <c r="GP769" s="613"/>
      <c r="GQ769" s="613"/>
      <c r="GR769" s="613"/>
      <c r="GS769" s="613"/>
      <c r="GT769" s="613"/>
      <c r="GU769" s="613"/>
      <c r="GV769" s="613"/>
      <c r="GW769" s="613"/>
      <c r="GX769" s="613"/>
      <c r="GY769" s="613"/>
      <c r="GZ769" s="613"/>
      <c r="HA769" s="613"/>
      <c r="HB769" s="613"/>
      <c r="HC769" s="613"/>
      <c r="HD769" s="613"/>
      <c r="HE769" s="613"/>
      <c r="HF769" s="613"/>
      <c r="HG769" s="613"/>
      <c r="HH769" s="613"/>
      <c r="HI769" s="613"/>
      <c r="HJ769" s="613"/>
      <c r="HK769" s="613"/>
      <c r="HL769" s="613"/>
      <c r="HM769" s="613"/>
      <c r="HN769" s="613"/>
    </row>
    <row r="770" s="606" customFormat="1" ht="18" customHeight="1" spans="1:8">
      <c r="A770" s="383" t="s">
        <v>604</v>
      </c>
      <c r="B770" s="321"/>
      <c r="C770" s="624">
        <f>D770+H770</f>
        <v>0</v>
      </c>
      <c r="D770" s="355">
        <v>0</v>
      </c>
      <c r="E770" s="622"/>
      <c r="F770" s="355">
        <f>SUM(F771:F773)</f>
        <v>0</v>
      </c>
      <c r="G770" s="637"/>
      <c r="H770" s="624"/>
    </row>
    <row r="771" s="520" customFormat="1" ht="18" customHeight="1" spans="1:222">
      <c r="A771" s="382" t="s">
        <v>605</v>
      </c>
      <c r="B771" s="321"/>
      <c r="C771" s="625">
        <f>D771+H771</f>
        <v>0</v>
      </c>
      <c r="D771" s="257">
        <v>0</v>
      </c>
      <c r="E771" s="636"/>
      <c r="F771" s="257"/>
      <c r="G771" s="637"/>
      <c r="H771" s="612"/>
      <c r="I771" s="606"/>
      <c r="J771" s="613"/>
      <c r="K771" s="613"/>
      <c r="GI771" s="613"/>
      <c r="GJ771" s="613"/>
      <c r="GK771" s="613"/>
      <c r="GL771" s="613"/>
      <c r="GM771" s="613"/>
      <c r="GN771" s="613"/>
      <c r="GO771" s="613"/>
      <c r="GP771" s="613"/>
      <c r="GQ771" s="613"/>
      <c r="GR771" s="613"/>
      <c r="GS771" s="613"/>
      <c r="GT771" s="613"/>
      <c r="GU771" s="613"/>
      <c r="GV771" s="613"/>
      <c r="GW771" s="613"/>
      <c r="GX771" s="613"/>
      <c r="GY771" s="613"/>
      <c r="GZ771" s="613"/>
      <c r="HA771" s="613"/>
      <c r="HB771" s="613"/>
      <c r="HC771" s="613"/>
      <c r="HD771" s="613"/>
      <c r="HE771" s="613"/>
      <c r="HF771" s="613"/>
      <c r="HG771" s="613"/>
      <c r="HH771" s="613"/>
      <c r="HI771" s="613"/>
      <c r="HJ771" s="613"/>
      <c r="HK771" s="613"/>
      <c r="HL771" s="613"/>
      <c r="HM771" s="613"/>
      <c r="HN771" s="613"/>
    </row>
    <row r="772" s="607" customFormat="1" ht="18" customHeight="1" spans="1:222">
      <c r="A772" s="382" t="s">
        <v>606</v>
      </c>
      <c r="B772" s="321"/>
      <c r="C772" s="625">
        <f>D772+H772</f>
        <v>0</v>
      </c>
      <c r="D772" s="257">
        <v>0</v>
      </c>
      <c r="E772" s="636"/>
      <c r="F772" s="257"/>
      <c r="G772" s="637"/>
      <c r="H772" s="612"/>
      <c r="I772" s="606"/>
      <c r="J772" s="613"/>
      <c r="K772" s="613"/>
      <c r="GI772" s="613"/>
      <c r="GJ772" s="613"/>
      <c r="GK772" s="613"/>
      <c r="GL772" s="613"/>
      <c r="GM772" s="613"/>
      <c r="GN772" s="613"/>
      <c r="GO772" s="613"/>
      <c r="GP772" s="613"/>
      <c r="GQ772" s="613"/>
      <c r="GR772" s="613"/>
      <c r="GS772" s="613"/>
      <c r="GT772" s="613"/>
      <c r="GU772" s="613"/>
      <c r="GV772" s="613"/>
      <c r="GW772" s="613"/>
      <c r="GX772" s="613"/>
      <c r="GY772" s="613"/>
      <c r="GZ772" s="613"/>
      <c r="HA772" s="613"/>
      <c r="HB772" s="613"/>
      <c r="HC772" s="613"/>
      <c r="HD772" s="613"/>
      <c r="HE772" s="613"/>
      <c r="HF772" s="613"/>
      <c r="HG772" s="613"/>
      <c r="HH772" s="613"/>
      <c r="HI772" s="613"/>
      <c r="HJ772" s="613"/>
      <c r="HK772" s="613"/>
      <c r="HL772" s="613"/>
      <c r="HM772" s="613"/>
      <c r="HN772" s="613"/>
    </row>
    <row r="773" s="520" customFormat="1" ht="18" customHeight="1" spans="1:222">
      <c r="A773" s="382" t="s">
        <v>607</v>
      </c>
      <c r="B773" s="321"/>
      <c r="C773" s="625">
        <f>D773+H773</f>
        <v>0</v>
      </c>
      <c r="D773" s="257">
        <v>0</v>
      </c>
      <c r="E773" s="636"/>
      <c r="F773" s="257"/>
      <c r="G773" s="637"/>
      <c r="H773" s="612"/>
      <c r="I773" s="606"/>
      <c r="J773" s="613"/>
      <c r="K773" s="613"/>
      <c r="GI773" s="613"/>
      <c r="GJ773" s="613"/>
      <c r="GK773" s="613"/>
      <c r="GL773" s="613"/>
      <c r="GM773" s="613"/>
      <c r="GN773" s="613"/>
      <c r="GO773" s="613"/>
      <c r="GP773" s="613"/>
      <c r="GQ773" s="613"/>
      <c r="GR773" s="613"/>
      <c r="GS773" s="613"/>
      <c r="GT773" s="613"/>
      <c r="GU773" s="613"/>
      <c r="GV773" s="613"/>
      <c r="GW773" s="613"/>
      <c r="GX773" s="613"/>
      <c r="GY773" s="613"/>
      <c r="GZ773" s="613"/>
      <c r="HA773" s="613"/>
      <c r="HB773" s="613"/>
      <c r="HC773" s="613"/>
      <c r="HD773" s="613"/>
      <c r="HE773" s="613"/>
      <c r="HF773" s="613"/>
      <c r="HG773" s="613"/>
      <c r="HH773" s="613"/>
      <c r="HI773" s="613"/>
      <c r="HJ773" s="613"/>
      <c r="HK773" s="613"/>
      <c r="HL773" s="613"/>
      <c r="HM773" s="613"/>
      <c r="HN773" s="613"/>
    </row>
    <row r="774" s="606" customFormat="1" ht="18" customHeight="1" spans="1:8">
      <c r="A774" s="383" t="s">
        <v>608</v>
      </c>
      <c r="B774" s="321"/>
      <c r="C774" s="624">
        <f>SUM(C775:C781)</f>
        <v>701</v>
      </c>
      <c r="D774" s="355">
        <v>124</v>
      </c>
      <c r="E774" s="622">
        <f>D774/C774</f>
        <v>0.176890156918688</v>
      </c>
      <c r="F774" s="355">
        <f>SUM(F775:F781)</f>
        <v>34</v>
      </c>
      <c r="G774" s="635">
        <f>D774/F774-1</f>
        <v>2.64705882352941</v>
      </c>
      <c r="H774" s="624">
        <f>SUM(H775:H781)</f>
        <v>577</v>
      </c>
    </row>
    <row r="775" s="520" customFormat="1" ht="18" customHeight="1" spans="1:222">
      <c r="A775" s="382" t="s">
        <v>609</v>
      </c>
      <c r="B775" s="321"/>
      <c r="C775" s="625">
        <f t="shared" ref="C775:C838" si="66">D775+H775</f>
        <v>0</v>
      </c>
      <c r="D775" s="257">
        <v>0</v>
      </c>
      <c r="E775" s="636"/>
      <c r="F775" s="257"/>
      <c r="G775" s="637"/>
      <c r="H775" s="612"/>
      <c r="I775" s="606"/>
      <c r="J775" s="613"/>
      <c r="K775" s="613"/>
      <c r="GI775" s="613"/>
      <c r="GJ775" s="613"/>
      <c r="GK775" s="613"/>
      <c r="GL775" s="613"/>
      <c r="GM775" s="613"/>
      <c r="GN775" s="613"/>
      <c r="GO775" s="613"/>
      <c r="GP775" s="613"/>
      <c r="GQ775" s="613"/>
      <c r="GR775" s="613"/>
      <c r="GS775" s="613"/>
      <c r="GT775" s="613"/>
      <c r="GU775" s="613"/>
      <c r="GV775" s="613"/>
      <c r="GW775" s="613"/>
      <c r="GX775" s="613"/>
      <c r="GY775" s="613"/>
      <c r="GZ775" s="613"/>
      <c r="HA775" s="613"/>
      <c r="HB775" s="613"/>
      <c r="HC775" s="613"/>
      <c r="HD775" s="613"/>
      <c r="HE775" s="613"/>
      <c r="HF775" s="613"/>
      <c r="HG775" s="613"/>
      <c r="HH775" s="613"/>
      <c r="HI775" s="613"/>
      <c r="HJ775" s="613"/>
      <c r="HK775" s="613"/>
      <c r="HL775" s="613"/>
      <c r="HM775" s="613"/>
      <c r="HN775" s="613"/>
    </row>
    <row r="776" s="520" customFormat="1" ht="18" customHeight="1" spans="1:222">
      <c r="A776" s="382" t="s">
        <v>610</v>
      </c>
      <c r="B776" s="321"/>
      <c r="C776" s="625">
        <f t="shared" si="66"/>
        <v>0</v>
      </c>
      <c r="D776" s="257">
        <v>0</v>
      </c>
      <c r="E776" s="636"/>
      <c r="F776" s="257"/>
      <c r="G776" s="637"/>
      <c r="H776" s="612"/>
      <c r="I776" s="606"/>
      <c r="J776" s="613"/>
      <c r="K776" s="613"/>
      <c r="GI776" s="613"/>
      <c r="GJ776" s="613"/>
      <c r="GK776" s="613"/>
      <c r="GL776" s="613"/>
      <c r="GM776" s="613"/>
      <c r="GN776" s="613"/>
      <c r="GO776" s="613"/>
      <c r="GP776" s="613"/>
      <c r="GQ776" s="613"/>
      <c r="GR776" s="613"/>
      <c r="GS776" s="613"/>
      <c r="GT776" s="613"/>
      <c r="GU776" s="613"/>
      <c r="GV776" s="613"/>
      <c r="GW776" s="613"/>
      <c r="GX776" s="613"/>
      <c r="GY776" s="613"/>
      <c r="GZ776" s="613"/>
      <c r="HA776" s="613"/>
      <c r="HB776" s="613"/>
      <c r="HC776" s="613"/>
      <c r="HD776" s="613"/>
      <c r="HE776" s="613"/>
      <c r="HF776" s="613"/>
      <c r="HG776" s="613"/>
      <c r="HH776" s="613"/>
      <c r="HI776" s="613"/>
      <c r="HJ776" s="613"/>
      <c r="HK776" s="613"/>
      <c r="HL776" s="613"/>
      <c r="HM776" s="613"/>
      <c r="HN776" s="613"/>
    </row>
    <row r="777" s="520" customFormat="1" ht="18" customHeight="1" spans="1:222">
      <c r="A777" s="382" t="s">
        <v>611</v>
      </c>
      <c r="B777" s="321"/>
      <c r="C777" s="625">
        <f t="shared" si="66"/>
        <v>0</v>
      </c>
      <c r="D777" s="257">
        <v>0</v>
      </c>
      <c r="E777" s="636"/>
      <c r="F777" s="257"/>
      <c r="G777" s="637"/>
      <c r="H777" s="612"/>
      <c r="I777" s="606"/>
      <c r="J777" s="613"/>
      <c r="K777" s="613"/>
      <c r="GI777" s="613"/>
      <c r="GJ777" s="613"/>
      <c r="GK777" s="613"/>
      <c r="GL777" s="613"/>
      <c r="GM777" s="613"/>
      <c r="GN777" s="613"/>
      <c r="GO777" s="613"/>
      <c r="GP777" s="613"/>
      <c r="GQ777" s="613"/>
      <c r="GR777" s="613"/>
      <c r="GS777" s="613"/>
      <c r="GT777" s="613"/>
      <c r="GU777" s="613"/>
      <c r="GV777" s="613"/>
      <c r="GW777" s="613"/>
      <c r="GX777" s="613"/>
      <c r="GY777" s="613"/>
      <c r="GZ777" s="613"/>
      <c r="HA777" s="613"/>
      <c r="HB777" s="613"/>
      <c r="HC777" s="613"/>
      <c r="HD777" s="613"/>
      <c r="HE777" s="613"/>
      <c r="HF777" s="613"/>
      <c r="HG777" s="613"/>
      <c r="HH777" s="613"/>
      <c r="HI777" s="613"/>
      <c r="HJ777" s="613"/>
      <c r="HK777" s="613"/>
      <c r="HL777" s="613"/>
      <c r="HM777" s="613"/>
      <c r="HN777" s="613"/>
    </row>
    <row r="778" s="606" customFormat="1" ht="18" customHeight="1" spans="1:8">
      <c r="A778" s="382" t="s">
        <v>612</v>
      </c>
      <c r="B778" s="321"/>
      <c r="C778" s="625">
        <f t="shared" si="66"/>
        <v>0</v>
      </c>
      <c r="D778" s="257">
        <v>0</v>
      </c>
      <c r="E778" s="636"/>
      <c r="F778" s="257"/>
      <c r="G778" s="637"/>
      <c r="H778" s="638"/>
    </row>
    <row r="779" s="520" customFormat="1" ht="18" customHeight="1" spans="1:222">
      <c r="A779" s="382" t="s">
        <v>613</v>
      </c>
      <c r="B779" s="321"/>
      <c r="C779" s="625">
        <f t="shared" si="66"/>
        <v>0</v>
      </c>
      <c r="D779" s="257">
        <v>0</v>
      </c>
      <c r="E779" s="636"/>
      <c r="F779" s="257"/>
      <c r="G779" s="637"/>
      <c r="H779" s="612"/>
      <c r="I779" s="606"/>
      <c r="J779" s="613"/>
      <c r="K779" s="613"/>
      <c r="GI779" s="613"/>
      <c r="GJ779" s="613"/>
      <c r="GK779" s="613"/>
      <c r="GL779" s="613"/>
      <c r="GM779" s="613"/>
      <c r="GN779" s="613"/>
      <c r="GO779" s="613"/>
      <c r="GP779" s="613"/>
      <c r="GQ779" s="613"/>
      <c r="GR779" s="613"/>
      <c r="GS779" s="613"/>
      <c r="GT779" s="613"/>
      <c r="GU779" s="613"/>
      <c r="GV779" s="613"/>
      <c r="GW779" s="613"/>
      <c r="GX779" s="613"/>
      <c r="GY779" s="613"/>
      <c r="GZ779" s="613"/>
      <c r="HA779" s="613"/>
      <c r="HB779" s="613"/>
      <c r="HC779" s="613"/>
      <c r="HD779" s="613"/>
      <c r="HE779" s="613"/>
      <c r="HF779" s="613"/>
      <c r="HG779" s="613"/>
      <c r="HH779" s="613"/>
      <c r="HI779" s="613"/>
      <c r="HJ779" s="613"/>
      <c r="HK779" s="613"/>
      <c r="HL779" s="613"/>
      <c r="HM779" s="613"/>
      <c r="HN779" s="613"/>
    </row>
    <row r="780" s="607" customFormat="1" ht="18" customHeight="1" spans="1:222">
      <c r="A780" s="382" t="s">
        <v>614</v>
      </c>
      <c r="B780" s="321"/>
      <c r="C780" s="625">
        <f t="shared" si="66"/>
        <v>0</v>
      </c>
      <c r="D780" s="257">
        <v>0</v>
      </c>
      <c r="E780" s="636"/>
      <c r="F780" s="257"/>
      <c r="G780" s="637"/>
      <c r="H780" s="612"/>
      <c r="I780" s="606"/>
      <c r="J780" s="613"/>
      <c r="K780" s="613"/>
      <c r="GI780" s="613"/>
      <c r="GJ780" s="613"/>
      <c r="GK780" s="613"/>
      <c r="GL780" s="613"/>
      <c r="GM780" s="613"/>
      <c r="GN780" s="613"/>
      <c r="GO780" s="613"/>
      <c r="GP780" s="613"/>
      <c r="GQ780" s="613"/>
      <c r="GR780" s="613"/>
      <c r="GS780" s="613"/>
      <c r="GT780" s="613"/>
      <c r="GU780" s="613"/>
      <c r="GV780" s="613"/>
      <c r="GW780" s="613"/>
      <c r="GX780" s="613"/>
      <c r="GY780" s="613"/>
      <c r="GZ780" s="613"/>
      <c r="HA780" s="613"/>
      <c r="HB780" s="613"/>
      <c r="HC780" s="613"/>
      <c r="HD780" s="613"/>
      <c r="HE780" s="613"/>
      <c r="HF780" s="613"/>
      <c r="HG780" s="613"/>
      <c r="HH780" s="613"/>
      <c r="HI780" s="613"/>
      <c r="HJ780" s="613"/>
      <c r="HK780" s="613"/>
      <c r="HL780" s="613"/>
      <c r="HM780" s="613"/>
      <c r="HN780" s="613"/>
    </row>
    <row r="781" s="520" customFormat="1" ht="18" customHeight="1" spans="1:222">
      <c r="A781" s="382" t="s">
        <v>615</v>
      </c>
      <c r="B781" s="321"/>
      <c r="C781" s="625">
        <v>701</v>
      </c>
      <c r="D781" s="257">
        <v>124</v>
      </c>
      <c r="E781" s="636">
        <f t="shared" ref="E781:E784" si="67">D781/C781</f>
        <v>0.176890156918688</v>
      </c>
      <c r="F781" s="257">
        <v>34</v>
      </c>
      <c r="G781" s="637">
        <f>D781/F781-1</f>
        <v>2.64705882352941</v>
      </c>
      <c r="H781" s="612">
        <v>577</v>
      </c>
      <c r="I781" s="606"/>
      <c r="J781" s="613"/>
      <c r="K781" s="613"/>
      <c r="GI781" s="613"/>
      <c r="GJ781" s="613"/>
      <c r="GK781" s="613"/>
      <c r="GL781" s="613"/>
      <c r="GM781" s="613"/>
      <c r="GN781" s="613"/>
      <c r="GO781" s="613"/>
      <c r="GP781" s="613"/>
      <c r="GQ781" s="613"/>
      <c r="GR781" s="613"/>
      <c r="GS781" s="613"/>
      <c r="GT781" s="613"/>
      <c r="GU781" s="613"/>
      <c r="GV781" s="613"/>
      <c r="GW781" s="613"/>
      <c r="GX781" s="613"/>
      <c r="GY781" s="613"/>
      <c r="GZ781" s="613"/>
      <c r="HA781" s="613"/>
      <c r="HB781" s="613"/>
      <c r="HC781" s="613"/>
      <c r="HD781" s="613"/>
      <c r="HE781" s="613"/>
      <c r="HF781" s="613"/>
      <c r="HG781" s="613"/>
      <c r="HH781" s="613"/>
      <c r="HI781" s="613"/>
      <c r="HJ781" s="613"/>
      <c r="HK781" s="613"/>
      <c r="HL781" s="613"/>
      <c r="HM781" s="613"/>
      <c r="HN781" s="613"/>
    </row>
    <row r="782" s="606" customFormat="1" ht="18" customHeight="1" spans="1:8">
      <c r="A782" s="383" t="s">
        <v>616</v>
      </c>
      <c r="B782" s="321"/>
      <c r="C782" s="624">
        <f>SUM(C783:C786)</f>
        <v>50</v>
      </c>
      <c r="D782" s="355">
        <v>0</v>
      </c>
      <c r="E782" s="622">
        <f t="shared" si="67"/>
        <v>0</v>
      </c>
      <c r="F782" s="355">
        <f>SUM(F783:F786)</f>
        <v>370</v>
      </c>
      <c r="G782" s="635"/>
      <c r="H782" s="624">
        <f>SUM(H783:H786)</f>
        <v>50</v>
      </c>
    </row>
    <row r="783" s="520" customFormat="1" ht="18" customHeight="1" spans="1:222">
      <c r="A783" s="382" t="s">
        <v>617</v>
      </c>
      <c r="B783" s="321"/>
      <c r="C783" s="625">
        <v>50</v>
      </c>
      <c r="D783" s="257">
        <v>0</v>
      </c>
      <c r="E783" s="636">
        <f t="shared" si="67"/>
        <v>0</v>
      </c>
      <c r="F783" s="257">
        <v>370</v>
      </c>
      <c r="G783" s="637"/>
      <c r="H783" s="612">
        <v>50</v>
      </c>
      <c r="I783" s="606"/>
      <c r="J783" s="613"/>
      <c r="K783" s="613"/>
      <c r="GI783" s="613"/>
      <c r="GJ783" s="613"/>
      <c r="GK783" s="613"/>
      <c r="GL783" s="613"/>
      <c r="GM783" s="613"/>
      <c r="GN783" s="613"/>
      <c r="GO783" s="613"/>
      <c r="GP783" s="613"/>
      <c r="GQ783" s="613"/>
      <c r="GR783" s="613"/>
      <c r="GS783" s="613"/>
      <c r="GT783" s="613"/>
      <c r="GU783" s="613"/>
      <c r="GV783" s="613"/>
      <c r="GW783" s="613"/>
      <c r="GX783" s="613"/>
      <c r="GY783" s="613"/>
      <c r="GZ783" s="613"/>
      <c r="HA783" s="613"/>
      <c r="HB783" s="613"/>
      <c r="HC783" s="613"/>
      <c r="HD783" s="613"/>
      <c r="HE783" s="613"/>
      <c r="HF783" s="613"/>
      <c r="HG783" s="613"/>
      <c r="HH783" s="613"/>
      <c r="HI783" s="613"/>
      <c r="HJ783" s="613"/>
      <c r="HK783" s="613"/>
      <c r="HL783" s="613"/>
      <c r="HM783" s="613"/>
      <c r="HN783" s="613"/>
    </row>
    <row r="784" s="520" customFormat="1" ht="18" customHeight="1" spans="1:222">
      <c r="A784" s="382" t="s">
        <v>618</v>
      </c>
      <c r="B784" s="321"/>
      <c r="C784" s="625">
        <f t="shared" si="66"/>
        <v>0</v>
      </c>
      <c r="D784" s="257">
        <v>0</v>
      </c>
      <c r="E784" s="636"/>
      <c r="F784" s="257"/>
      <c r="G784" s="637"/>
      <c r="H784" s="612"/>
      <c r="I784" s="606"/>
      <c r="J784" s="613"/>
      <c r="K784" s="613"/>
      <c r="GI784" s="613"/>
      <c r="GJ784" s="613"/>
      <c r="GK784" s="613"/>
      <c r="GL784" s="613"/>
      <c r="GM784" s="613"/>
      <c r="GN784" s="613"/>
      <c r="GO784" s="613"/>
      <c r="GP784" s="613"/>
      <c r="GQ784" s="613"/>
      <c r="GR784" s="613"/>
      <c r="GS784" s="613"/>
      <c r="GT784" s="613"/>
      <c r="GU784" s="613"/>
      <c r="GV784" s="613"/>
      <c r="GW784" s="613"/>
      <c r="GX784" s="613"/>
      <c r="GY784" s="613"/>
      <c r="GZ784" s="613"/>
      <c r="HA784" s="613"/>
      <c r="HB784" s="613"/>
      <c r="HC784" s="613"/>
      <c r="HD784" s="613"/>
      <c r="HE784" s="613"/>
      <c r="HF784" s="613"/>
      <c r="HG784" s="613"/>
      <c r="HH784" s="613"/>
      <c r="HI784" s="613"/>
      <c r="HJ784" s="613"/>
      <c r="HK784" s="613"/>
      <c r="HL784" s="613"/>
      <c r="HM784" s="613"/>
      <c r="HN784" s="613"/>
    </row>
    <row r="785" s="520" customFormat="1" ht="18" customHeight="1" spans="1:222">
      <c r="A785" s="382" t="s">
        <v>619</v>
      </c>
      <c r="B785" s="321"/>
      <c r="C785" s="625">
        <f t="shared" si="66"/>
        <v>0</v>
      </c>
      <c r="D785" s="257">
        <v>0</v>
      </c>
      <c r="E785" s="636"/>
      <c r="F785" s="257"/>
      <c r="G785" s="637"/>
      <c r="H785" s="612"/>
      <c r="I785" s="606"/>
      <c r="J785" s="613"/>
      <c r="K785" s="613"/>
      <c r="GI785" s="613"/>
      <c r="GJ785" s="613"/>
      <c r="GK785" s="613"/>
      <c r="GL785" s="613"/>
      <c r="GM785" s="613"/>
      <c r="GN785" s="613"/>
      <c r="GO785" s="613"/>
      <c r="GP785" s="613"/>
      <c r="GQ785" s="613"/>
      <c r="GR785" s="613"/>
      <c r="GS785" s="613"/>
      <c r="GT785" s="613"/>
      <c r="GU785" s="613"/>
      <c r="GV785" s="613"/>
      <c r="GW785" s="613"/>
      <c r="GX785" s="613"/>
      <c r="GY785" s="613"/>
      <c r="GZ785" s="613"/>
      <c r="HA785" s="613"/>
      <c r="HB785" s="613"/>
      <c r="HC785" s="613"/>
      <c r="HD785" s="613"/>
      <c r="HE785" s="613"/>
      <c r="HF785" s="613"/>
      <c r="HG785" s="613"/>
      <c r="HH785" s="613"/>
      <c r="HI785" s="613"/>
      <c r="HJ785" s="613"/>
      <c r="HK785" s="613"/>
      <c r="HL785" s="613"/>
      <c r="HM785" s="613"/>
      <c r="HN785" s="613"/>
    </row>
    <row r="786" s="607" customFormat="1" ht="18" customHeight="1" spans="1:222">
      <c r="A786" s="382" t="s">
        <v>620</v>
      </c>
      <c r="B786" s="321"/>
      <c r="C786" s="625">
        <f t="shared" si="66"/>
        <v>0</v>
      </c>
      <c r="D786" s="257">
        <v>0</v>
      </c>
      <c r="E786" s="636"/>
      <c r="F786" s="257"/>
      <c r="G786" s="637"/>
      <c r="H786" s="612"/>
      <c r="I786" s="606"/>
      <c r="J786" s="613"/>
      <c r="K786" s="613"/>
      <c r="GI786" s="613"/>
      <c r="GJ786" s="613"/>
      <c r="GK786" s="613"/>
      <c r="GL786" s="613"/>
      <c r="GM786" s="613"/>
      <c r="GN786" s="613"/>
      <c r="GO786" s="613"/>
      <c r="GP786" s="613"/>
      <c r="GQ786" s="613"/>
      <c r="GR786" s="613"/>
      <c r="GS786" s="613"/>
      <c r="GT786" s="613"/>
      <c r="GU786" s="613"/>
      <c r="GV786" s="613"/>
      <c r="GW786" s="613"/>
      <c r="GX786" s="613"/>
      <c r="GY786" s="613"/>
      <c r="GZ786" s="613"/>
      <c r="HA786" s="613"/>
      <c r="HB786" s="613"/>
      <c r="HC786" s="613"/>
      <c r="HD786" s="613"/>
      <c r="HE786" s="613"/>
      <c r="HF786" s="613"/>
      <c r="HG786" s="613"/>
      <c r="HH786" s="613"/>
      <c r="HI786" s="613"/>
      <c r="HJ786" s="613"/>
      <c r="HK786" s="613"/>
      <c r="HL786" s="613"/>
      <c r="HM786" s="613"/>
      <c r="HN786" s="613"/>
    </row>
    <row r="787" s="606" customFormat="1" ht="18" customHeight="1" spans="1:8">
      <c r="A787" s="383" t="s">
        <v>621</v>
      </c>
      <c r="B787" s="321"/>
      <c r="C787" s="624">
        <f t="shared" si="66"/>
        <v>0</v>
      </c>
      <c r="D787" s="355">
        <v>0</v>
      </c>
      <c r="E787" s="622"/>
      <c r="F787" s="355">
        <f>SUM(F788:F793)</f>
        <v>0</v>
      </c>
      <c r="G787" s="637"/>
      <c r="H787" s="624"/>
    </row>
    <row r="788" s="520" customFormat="1" ht="18" customHeight="1" spans="1:222">
      <c r="A788" s="382" t="s">
        <v>622</v>
      </c>
      <c r="B788" s="321"/>
      <c r="C788" s="625">
        <f t="shared" si="66"/>
        <v>0</v>
      </c>
      <c r="D788" s="257">
        <v>0</v>
      </c>
      <c r="E788" s="636"/>
      <c r="F788" s="257"/>
      <c r="G788" s="637"/>
      <c r="H788" s="612"/>
      <c r="I788" s="606"/>
      <c r="J788" s="613"/>
      <c r="K788" s="613"/>
      <c r="GI788" s="613"/>
      <c r="GJ788" s="613"/>
      <c r="GK788" s="613"/>
      <c r="GL788" s="613"/>
      <c r="GM788" s="613"/>
      <c r="GN788" s="613"/>
      <c r="GO788" s="613"/>
      <c r="GP788" s="613"/>
      <c r="GQ788" s="613"/>
      <c r="GR788" s="613"/>
      <c r="GS788" s="613"/>
      <c r="GT788" s="613"/>
      <c r="GU788" s="613"/>
      <c r="GV788" s="613"/>
      <c r="GW788" s="613"/>
      <c r="GX788" s="613"/>
      <c r="GY788" s="613"/>
      <c r="GZ788" s="613"/>
      <c r="HA788" s="613"/>
      <c r="HB788" s="613"/>
      <c r="HC788" s="613"/>
      <c r="HD788" s="613"/>
      <c r="HE788" s="613"/>
      <c r="HF788" s="613"/>
      <c r="HG788" s="613"/>
      <c r="HH788" s="613"/>
      <c r="HI788" s="613"/>
      <c r="HJ788" s="613"/>
      <c r="HK788" s="613"/>
      <c r="HL788" s="613"/>
      <c r="HM788" s="613"/>
      <c r="HN788" s="613"/>
    </row>
    <row r="789" s="520" customFormat="1" ht="18" customHeight="1" spans="1:222">
      <c r="A789" s="382" t="s">
        <v>623</v>
      </c>
      <c r="B789" s="321"/>
      <c r="C789" s="625">
        <f t="shared" si="66"/>
        <v>0</v>
      </c>
      <c r="D789" s="257">
        <v>0</v>
      </c>
      <c r="E789" s="636"/>
      <c r="F789" s="257"/>
      <c r="G789" s="637"/>
      <c r="H789" s="612"/>
      <c r="I789" s="606"/>
      <c r="J789" s="613"/>
      <c r="K789" s="613"/>
      <c r="GI789" s="613"/>
      <c r="GJ789" s="613"/>
      <c r="GK789" s="613"/>
      <c r="GL789" s="613"/>
      <c r="GM789" s="613"/>
      <c r="GN789" s="613"/>
      <c r="GO789" s="613"/>
      <c r="GP789" s="613"/>
      <c r="GQ789" s="613"/>
      <c r="GR789" s="613"/>
      <c r="GS789" s="613"/>
      <c r="GT789" s="613"/>
      <c r="GU789" s="613"/>
      <c r="GV789" s="613"/>
      <c r="GW789" s="613"/>
      <c r="GX789" s="613"/>
      <c r="GY789" s="613"/>
      <c r="GZ789" s="613"/>
      <c r="HA789" s="613"/>
      <c r="HB789" s="613"/>
      <c r="HC789" s="613"/>
      <c r="HD789" s="613"/>
      <c r="HE789" s="613"/>
      <c r="HF789" s="613"/>
      <c r="HG789" s="613"/>
      <c r="HH789" s="613"/>
      <c r="HI789" s="613"/>
      <c r="HJ789" s="613"/>
      <c r="HK789" s="613"/>
      <c r="HL789" s="613"/>
      <c r="HM789" s="613"/>
      <c r="HN789" s="613"/>
    </row>
    <row r="790" s="520" customFormat="1" ht="18" customHeight="1" spans="1:222">
      <c r="A790" s="382" t="s">
        <v>624</v>
      </c>
      <c r="B790" s="321"/>
      <c r="C790" s="625">
        <f t="shared" si="66"/>
        <v>0</v>
      </c>
      <c r="D790" s="257">
        <v>0</v>
      </c>
      <c r="E790" s="636"/>
      <c r="F790" s="257"/>
      <c r="G790" s="637"/>
      <c r="H790" s="612"/>
      <c r="I790" s="606"/>
      <c r="J790" s="613"/>
      <c r="K790" s="613"/>
      <c r="GI790" s="613"/>
      <c r="GJ790" s="613"/>
      <c r="GK790" s="613"/>
      <c r="GL790" s="613"/>
      <c r="GM790" s="613"/>
      <c r="GN790" s="613"/>
      <c r="GO790" s="613"/>
      <c r="GP790" s="613"/>
      <c r="GQ790" s="613"/>
      <c r="GR790" s="613"/>
      <c r="GS790" s="613"/>
      <c r="GT790" s="613"/>
      <c r="GU790" s="613"/>
      <c r="GV790" s="613"/>
      <c r="GW790" s="613"/>
      <c r="GX790" s="613"/>
      <c r="GY790" s="613"/>
      <c r="GZ790" s="613"/>
      <c r="HA790" s="613"/>
      <c r="HB790" s="613"/>
      <c r="HC790" s="613"/>
      <c r="HD790" s="613"/>
      <c r="HE790" s="613"/>
      <c r="HF790" s="613"/>
      <c r="HG790" s="613"/>
      <c r="HH790" s="613"/>
      <c r="HI790" s="613"/>
      <c r="HJ790" s="613"/>
      <c r="HK790" s="613"/>
      <c r="HL790" s="613"/>
      <c r="HM790" s="613"/>
      <c r="HN790" s="613"/>
    </row>
    <row r="791" s="606" customFormat="1" ht="18" customHeight="1" spans="1:8">
      <c r="A791" s="382" t="s">
        <v>625</v>
      </c>
      <c r="B791" s="321"/>
      <c r="C791" s="625">
        <f t="shared" si="66"/>
        <v>0</v>
      </c>
      <c r="D791" s="257">
        <v>0</v>
      </c>
      <c r="E791" s="636"/>
      <c r="F791" s="257"/>
      <c r="G791" s="637"/>
      <c r="H791" s="638"/>
    </row>
    <row r="792" s="520" customFormat="1" ht="18" customHeight="1" spans="1:222">
      <c r="A792" s="382" t="s">
        <v>626</v>
      </c>
      <c r="B792" s="321"/>
      <c r="C792" s="625">
        <f t="shared" si="66"/>
        <v>0</v>
      </c>
      <c r="D792" s="257">
        <v>0</v>
      </c>
      <c r="E792" s="636"/>
      <c r="F792" s="257"/>
      <c r="G792" s="637"/>
      <c r="H792" s="612"/>
      <c r="I792" s="606"/>
      <c r="J792" s="613"/>
      <c r="K792" s="613"/>
      <c r="GI792" s="613"/>
      <c r="GJ792" s="613"/>
      <c r="GK792" s="613"/>
      <c r="GL792" s="613"/>
      <c r="GM792" s="613"/>
      <c r="GN792" s="613"/>
      <c r="GO792" s="613"/>
      <c r="GP792" s="613"/>
      <c r="GQ792" s="613"/>
      <c r="GR792" s="613"/>
      <c r="GS792" s="613"/>
      <c r="GT792" s="613"/>
      <c r="GU792" s="613"/>
      <c r="GV792" s="613"/>
      <c r="GW792" s="613"/>
      <c r="GX792" s="613"/>
      <c r="GY792" s="613"/>
      <c r="GZ792" s="613"/>
      <c r="HA792" s="613"/>
      <c r="HB792" s="613"/>
      <c r="HC792" s="613"/>
      <c r="HD792" s="613"/>
      <c r="HE792" s="613"/>
      <c r="HF792" s="613"/>
      <c r="HG792" s="613"/>
      <c r="HH792" s="613"/>
      <c r="HI792" s="613"/>
      <c r="HJ792" s="613"/>
      <c r="HK792" s="613"/>
      <c r="HL792" s="613"/>
      <c r="HM792" s="613"/>
      <c r="HN792" s="613"/>
    </row>
    <row r="793" s="606" customFormat="1" ht="18" customHeight="1" spans="1:8">
      <c r="A793" s="382" t="s">
        <v>627</v>
      </c>
      <c r="B793" s="321"/>
      <c r="C793" s="625">
        <f t="shared" si="66"/>
        <v>0</v>
      </c>
      <c r="D793" s="257">
        <v>0</v>
      </c>
      <c r="E793" s="636"/>
      <c r="F793" s="257"/>
      <c r="G793" s="637"/>
      <c r="H793" s="638"/>
    </row>
    <row r="794" s="606" customFormat="1" ht="18" customHeight="1" spans="1:8">
      <c r="A794" s="383" t="s">
        <v>628</v>
      </c>
      <c r="B794" s="321"/>
      <c r="C794" s="624">
        <f t="shared" si="66"/>
        <v>0</v>
      </c>
      <c r="D794" s="355">
        <v>0</v>
      </c>
      <c r="E794" s="622"/>
      <c r="F794" s="355">
        <f>SUM(F795:F799)</f>
        <v>0</v>
      </c>
      <c r="G794" s="637"/>
      <c r="H794" s="624"/>
    </row>
    <row r="795" s="520" customFormat="1" ht="18" customHeight="1" spans="1:222">
      <c r="A795" s="382" t="s">
        <v>629</v>
      </c>
      <c r="B795" s="321"/>
      <c r="C795" s="625">
        <f t="shared" si="66"/>
        <v>0</v>
      </c>
      <c r="D795" s="257">
        <v>0</v>
      </c>
      <c r="E795" s="636"/>
      <c r="F795" s="257"/>
      <c r="G795" s="637"/>
      <c r="H795" s="612"/>
      <c r="I795" s="606"/>
      <c r="J795" s="613"/>
      <c r="K795" s="613"/>
      <c r="GI795" s="613"/>
      <c r="GJ795" s="613"/>
      <c r="GK795" s="613"/>
      <c r="GL795" s="613"/>
      <c r="GM795" s="613"/>
      <c r="GN795" s="613"/>
      <c r="GO795" s="613"/>
      <c r="GP795" s="613"/>
      <c r="GQ795" s="613"/>
      <c r="GR795" s="613"/>
      <c r="GS795" s="613"/>
      <c r="GT795" s="613"/>
      <c r="GU795" s="613"/>
      <c r="GV795" s="613"/>
      <c r="GW795" s="613"/>
      <c r="GX795" s="613"/>
      <c r="GY795" s="613"/>
      <c r="GZ795" s="613"/>
      <c r="HA795" s="613"/>
      <c r="HB795" s="613"/>
      <c r="HC795" s="613"/>
      <c r="HD795" s="613"/>
      <c r="HE795" s="613"/>
      <c r="HF795" s="613"/>
      <c r="HG795" s="613"/>
      <c r="HH795" s="613"/>
      <c r="HI795" s="613"/>
      <c r="HJ795" s="613"/>
      <c r="HK795" s="613"/>
      <c r="HL795" s="613"/>
      <c r="HM795" s="613"/>
      <c r="HN795" s="613"/>
    </row>
    <row r="796" s="520" customFormat="1" ht="18" customHeight="1" spans="1:222">
      <c r="A796" s="382" t="s">
        <v>630</v>
      </c>
      <c r="B796" s="321"/>
      <c r="C796" s="625">
        <f t="shared" si="66"/>
        <v>0</v>
      </c>
      <c r="D796" s="257">
        <v>0</v>
      </c>
      <c r="E796" s="636"/>
      <c r="F796" s="257"/>
      <c r="G796" s="637"/>
      <c r="H796" s="612"/>
      <c r="I796" s="606"/>
      <c r="J796" s="613"/>
      <c r="K796" s="613"/>
      <c r="GI796" s="613"/>
      <c r="GJ796" s="613"/>
      <c r="GK796" s="613"/>
      <c r="GL796" s="613"/>
      <c r="GM796" s="613"/>
      <c r="GN796" s="613"/>
      <c r="GO796" s="613"/>
      <c r="GP796" s="613"/>
      <c r="GQ796" s="613"/>
      <c r="GR796" s="613"/>
      <c r="GS796" s="613"/>
      <c r="GT796" s="613"/>
      <c r="GU796" s="613"/>
      <c r="GV796" s="613"/>
      <c r="GW796" s="613"/>
      <c r="GX796" s="613"/>
      <c r="GY796" s="613"/>
      <c r="GZ796" s="613"/>
      <c r="HA796" s="613"/>
      <c r="HB796" s="613"/>
      <c r="HC796" s="613"/>
      <c r="HD796" s="613"/>
      <c r="HE796" s="613"/>
      <c r="HF796" s="613"/>
      <c r="HG796" s="613"/>
      <c r="HH796" s="613"/>
      <c r="HI796" s="613"/>
      <c r="HJ796" s="613"/>
      <c r="HK796" s="613"/>
      <c r="HL796" s="613"/>
      <c r="HM796" s="613"/>
      <c r="HN796" s="613"/>
    </row>
    <row r="797" s="520" customFormat="1" ht="18" customHeight="1" spans="1:222">
      <c r="A797" s="382" t="s">
        <v>631</v>
      </c>
      <c r="B797" s="321"/>
      <c r="C797" s="625">
        <f t="shared" si="66"/>
        <v>0</v>
      </c>
      <c r="D797" s="257">
        <v>0</v>
      </c>
      <c r="E797" s="636"/>
      <c r="F797" s="257"/>
      <c r="G797" s="637"/>
      <c r="H797" s="612"/>
      <c r="I797" s="606"/>
      <c r="J797" s="613"/>
      <c r="K797" s="613"/>
      <c r="GI797" s="613"/>
      <c r="GJ797" s="613"/>
      <c r="GK797" s="613"/>
      <c r="GL797" s="613"/>
      <c r="GM797" s="613"/>
      <c r="GN797" s="613"/>
      <c r="GO797" s="613"/>
      <c r="GP797" s="613"/>
      <c r="GQ797" s="613"/>
      <c r="GR797" s="613"/>
      <c r="GS797" s="613"/>
      <c r="GT797" s="613"/>
      <c r="GU797" s="613"/>
      <c r="GV797" s="613"/>
      <c r="GW797" s="613"/>
      <c r="GX797" s="613"/>
      <c r="GY797" s="613"/>
      <c r="GZ797" s="613"/>
      <c r="HA797" s="613"/>
      <c r="HB797" s="613"/>
      <c r="HC797" s="613"/>
      <c r="HD797" s="613"/>
      <c r="HE797" s="613"/>
      <c r="HF797" s="613"/>
      <c r="HG797" s="613"/>
      <c r="HH797" s="613"/>
      <c r="HI797" s="613"/>
      <c r="HJ797" s="613"/>
      <c r="HK797" s="613"/>
      <c r="HL797" s="613"/>
      <c r="HM797" s="613"/>
      <c r="HN797" s="613"/>
    </row>
    <row r="798" s="520" customFormat="1" ht="18" customHeight="1" spans="1:222">
      <c r="A798" s="382" t="s">
        <v>632</v>
      </c>
      <c r="B798" s="321"/>
      <c r="C798" s="625">
        <f t="shared" si="66"/>
        <v>0</v>
      </c>
      <c r="D798" s="257">
        <v>0</v>
      </c>
      <c r="E798" s="636"/>
      <c r="F798" s="257"/>
      <c r="G798" s="637"/>
      <c r="H798" s="612"/>
      <c r="I798" s="606"/>
      <c r="J798" s="613"/>
      <c r="K798" s="613"/>
      <c r="GI798" s="613"/>
      <c r="GJ798" s="613"/>
      <c r="GK798" s="613"/>
      <c r="GL798" s="613"/>
      <c r="GM798" s="613"/>
      <c r="GN798" s="613"/>
      <c r="GO798" s="613"/>
      <c r="GP798" s="613"/>
      <c r="GQ798" s="613"/>
      <c r="GR798" s="613"/>
      <c r="GS798" s="613"/>
      <c r="GT798" s="613"/>
      <c r="GU798" s="613"/>
      <c r="GV798" s="613"/>
      <c r="GW798" s="613"/>
      <c r="GX798" s="613"/>
      <c r="GY798" s="613"/>
      <c r="GZ798" s="613"/>
      <c r="HA798" s="613"/>
      <c r="HB798" s="613"/>
      <c r="HC798" s="613"/>
      <c r="HD798" s="613"/>
      <c r="HE798" s="613"/>
      <c r="HF798" s="613"/>
      <c r="HG798" s="613"/>
      <c r="HH798" s="613"/>
      <c r="HI798" s="613"/>
      <c r="HJ798" s="613"/>
      <c r="HK798" s="613"/>
      <c r="HL798" s="613"/>
      <c r="HM798" s="613"/>
      <c r="HN798" s="613"/>
    </row>
    <row r="799" s="607" customFormat="1" ht="18" customHeight="1" spans="1:222">
      <c r="A799" s="382" t="s">
        <v>633</v>
      </c>
      <c r="B799" s="321"/>
      <c r="C799" s="625">
        <f t="shared" si="66"/>
        <v>0</v>
      </c>
      <c r="D799" s="257">
        <v>0</v>
      </c>
      <c r="E799" s="636"/>
      <c r="F799" s="257"/>
      <c r="G799" s="637"/>
      <c r="H799" s="612"/>
      <c r="I799" s="606"/>
      <c r="J799" s="613"/>
      <c r="K799" s="613"/>
      <c r="GI799" s="613"/>
      <c r="GJ799" s="613"/>
      <c r="GK799" s="613"/>
      <c r="GL799" s="613"/>
      <c r="GM799" s="613"/>
      <c r="GN799" s="613"/>
      <c r="GO799" s="613"/>
      <c r="GP799" s="613"/>
      <c r="GQ799" s="613"/>
      <c r="GR799" s="613"/>
      <c r="GS799" s="613"/>
      <c r="GT799" s="613"/>
      <c r="GU799" s="613"/>
      <c r="GV799" s="613"/>
      <c r="GW799" s="613"/>
      <c r="GX799" s="613"/>
      <c r="GY799" s="613"/>
      <c r="GZ799" s="613"/>
      <c r="HA799" s="613"/>
      <c r="HB799" s="613"/>
      <c r="HC799" s="613"/>
      <c r="HD799" s="613"/>
      <c r="HE799" s="613"/>
      <c r="HF799" s="613"/>
      <c r="HG799" s="613"/>
      <c r="HH799" s="613"/>
      <c r="HI799" s="613"/>
      <c r="HJ799" s="613"/>
      <c r="HK799" s="613"/>
      <c r="HL799" s="613"/>
      <c r="HM799" s="613"/>
      <c r="HN799" s="613"/>
    </row>
    <row r="800" s="606" customFormat="1" ht="18" customHeight="1" spans="1:8">
      <c r="A800" s="383" t="s">
        <v>634</v>
      </c>
      <c r="B800" s="321"/>
      <c r="C800" s="624">
        <f t="shared" si="66"/>
        <v>0</v>
      </c>
      <c r="D800" s="355">
        <v>0</v>
      </c>
      <c r="E800" s="622"/>
      <c r="F800" s="355">
        <f>SUM(F801:F802)</f>
        <v>0</v>
      </c>
      <c r="G800" s="637"/>
      <c r="H800" s="624"/>
    </row>
    <row r="801" s="520" customFormat="1" ht="18" customHeight="1" spans="1:222">
      <c r="A801" s="382" t="s">
        <v>635</v>
      </c>
      <c r="B801" s="321"/>
      <c r="C801" s="625">
        <f t="shared" si="66"/>
        <v>0</v>
      </c>
      <c r="D801" s="257">
        <v>0</v>
      </c>
      <c r="E801" s="636"/>
      <c r="F801" s="257"/>
      <c r="G801" s="637"/>
      <c r="H801" s="612"/>
      <c r="I801" s="606"/>
      <c r="J801" s="613"/>
      <c r="K801" s="613"/>
      <c r="GI801" s="613"/>
      <c r="GJ801" s="613"/>
      <c r="GK801" s="613"/>
      <c r="GL801" s="613"/>
      <c r="GM801" s="613"/>
      <c r="GN801" s="613"/>
      <c r="GO801" s="613"/>
      <c r="GP801" s="613"/>
      <c r="GQ801" s="613"/>
      <c r="GR801" s="613"/>
      <c r="GS801" s="613"/>
      <c r="GT801" s="613"/>
      <c r="GU801" s="613"/>
      <c r="GV801" s="613"/>
      <c r="GW801" s="613"/>
      <c r="GX801" s="613"/>
      <c r="GY801" s="613"/>
      <c r="GZ801" s="613"/>
      <c r="HA801" s="613"/>
      <c r="HB801" s="613"/>
      <c r="HC801" s="613"/>
      <c r="HD801" s="613"/>
      <c r="HE801" s="613"/>
      <c r="HF801" s="613"/>
      <c r="HG801" s="613"/>
      <c r="HH801" s="613"/>
      <c r="HI801" s="613"/>
      <c r="HJ801" s="613"/>
      <c r="HK801" s="613"/>
      <c r="HL801" s="613"/>
      <c r="HM801" s="613"/>
      <c r="HN801" s="613"/>
    </row>
    <row r="802" s="607" customFormat="1" ht="18" customHeight="1" spans="1:222">
      <c r="A802" s="382" t="s">
        <v>636</v>
      </c>
      <c r="B802" s="321"/>
      <c r="C802" s="625">
        <f t="shared" si="66"/>
        <v>0</v>
      </c>
      <c r="D802" s="257">
        <v>0</v>
      </c>
      <c r="E802" s="636"/>
      <c r="F802" s="257"/>
      <c r="G802" s="637"/>
      <c r="H802" s="612"/>
      <c r="I802" s="606"/>
      <c r="J802" s="613"/>
      <c r="K802" s="613"/>
      <c r="GI802" s="613"/>
      <c r="GJ802" s="613"/>
      <c r="GK802" s="613"/>
      <c r="GL802" s="613"/>
      <c r="GM802" s="613"/>
      <c r="GN802" s="613"/>
      <c r="GO802" s="613"/>
      <c r="GP802" s="613"/>
      <c r="GQ802" s="613"/>
      <c r="GR802" s="613"/>
      <c r="GS802" s="613"/>
      <c r="GT802" s="613"/>
      <c r="GU802" s="613"/>
      <c r="GV802" s="613"/>
      <c r="GW802" s="613"/>
      <c r="GX802" s="613"/>
      <c r="GY802" s="613"/>
      <c r="GZ802" s="613"/>
      <c r="HA802" s="613"/>
      <c r="HB802" s="613"/>
      <c r="HC802" s="613"/>
      <c r="HD802" s="613"/>
      <c r="HE802" s="613"/>
      <c r="HF802" s="613"/>
      <c r="HG802" s="613"/>
      <c r="HH802" s="613"/>
      <c r="HI802" s="613"/>
      <c r="HJ802" s="613"/>
      <c r="HK802" s="613"/>
      <c r="HL802" s="613"/>
      <c r="HM802" s="613"/>
      <c r="HN802" s="613"/>
    </row>
    <row r="803" s="606" customFormat="1" ht="18" customHeight="1" spans="1:8">
      <c r="A803" s="383" t="s">
        <v>637</v>
      </c>
      <c r="B803" s="321"/>
      <c r="C803" s="624">
        <f t="shared" si="66"/>
        <v>0</v>
      </c>
      <c r="D803" s="355">
        <v>0</v>
      </c>
      <c r="E803" s="622"/>
      <c r="F803" s="355">
        <f>SUM(F804:F805)</f>
        <v>0</v>
      </c>
      <c r="G803" s="637"/>
      <c r="H803" s="624"/>
    </row>
    <row r="804" s="520" customFormat="1" ht="18" customHeight="1" spans="1:222">
      <c r="A804" s="382" t="s">
        <v>638</v>
      </c>
      <c r="B804" s="321"/>
      <c r="C804" s="625">
        <f t="shared" si="66"/>
        <v>0</v>
      </c>
      <c r="D804" s="257">
        <v>0</v>
      </c>
      <c r="E804" s="636"/>
      <c r="F804" s="257"/>
      <c r="G804" s="637"/>
      <c r="H804" s="612"/>
      <c r="I804" s="606"/>
      <c r="J804" s="613"/>
      <c r="K804" s="613"/>
      <c r="GI804" s="613"/>
      <c r="GJ804" s="613"/>
      <c r="GK804" s="613"/>
      <c r="GL804" s="613"/>
      <c r="GM804" s="613"/>
      <c r="GN804" s="613"/>
      <c r="GO804" s="613"/>
      <c r="GP804" s="613"/>
      <c r="GQ804" s="613"/>
      <c r="GR804" s="613"/>
      <c r="GS804" s="613"/>
      <c r="GT804" s="613"/>
      <c r="GU804" s="613"/>
      <c r="GV804" s="613"/>
      <c r="GW804" s="613"/>
      <c r="GX804" s="613"/>
      <c r="GY804" s="613"/>
      <c r="GZ804" s="613"/>
      <c r="HA804" s="613"/>
      <c r="HB804" s="613"/>
      <c r="HC804" s="613"/>
      <c r="HD804" s="613"/>
      <c r="HE804" s="613"/>
      <c r="HF804" s="613"/>
      <c r="HG804" s="613"/>
      <c r="HH804" s="613"/>
      <c r="HI804" s="613"/>
      <c r="HJ804" s="613"/>
      <c r="HK804" s="613"/>
      <c r="HL804" s="613"/>
      <c r="HM804" s="613"/>
      <c r="HN804" s="613"/>
    </row>
    <row r="805" s="607" customFormat="1" ht="18" customHeight="1" spans="1:222">
      <c r="A805" s="382" t="s">
        <v>639</v>
      </c>
      <c r="B805" s="321"/>
      <c r="C805" s="625">
        <f t="shared" si="66"/>
        <v>0</v>
      </c>
      <c r="D805" s="257">
        <v>0</v>
      </c>
      <c r="E805" s="636"/>
      <c r="F805" s="257"/>
      <c r="G805" s="637"/>
      <c r="H805" s="612"/>
      <c r="I805" s="606"/>
      <c r="J805" s="613"/>
      <c r="K805" s="613"/>
      <c r="GI805" s="613"/>
      <c r="GJ805" s="613"/>
      <c r="GK805" s="613"/>
      <c r="GL805" s="613"/>
      <c r="GM805" s="613"/>
      <c r="GN805" s="613"/>
      <c r="GO805" s="613"/>
      <c r="GP805" s="613"/>
      <c r="GQ805" s="613"/>
      <c r="GR805" s="613"/>
      <c r="GS805" s="613"/>
      <c r="GT805" s="613"/>
      <c r="GU805" s="613"/>
      <c r="GV805" s="613"/>
      <c r="GW805" s="613"/>
      <c r="GX805" s="613"/>
      <c r="GY805" s="613"/>
      <c r="GZ805" s="613"/>
      <c r="HA805" s="613"/>
      <c r="HB805" s="613"/>
      <c r="HC805" s="613"/>
      <c r="HD805" s="613"/>
      <c r="HE805" s="613"/>
      <c r="HF805" s="613"/>
      <c r="HG805" s="613"/>
      <c r="HH805" s="613"/>
      <c r="HI805" s="613"/>
      <c r="HJ805" s="613"/>
      <c r="HK805" s="613"/>
      <c r="HL805" s="613"/>
      <c r="HM805" s="613"/>
      <c r="HN805" s="613"/>
    </row>
    <row r="806" s="606" customFormat="1" ht="18" customHeight="1" spans="1:8">
      <c r="A806" s="383" t="s">
        <v>640</v>
      </c>
      <c r="B806" s="321"/>
      <c r="C806" s="624">
        <f t="shared" si="66"/>
        <v>0</v>
      </c>
      <c r="D806" s="355">
        <v>0</v>
      </c>
      <c r="E806" s="622"/>
      <c r="F806" s="355">
        <f>F807</f>
        <v>0</v>
      </c>
      <c r="G806" s="637"/>
      <c r="H806" s="624"/>
    </row>
    <row r="807" s="606" customFormat="1" ht="18" customHeight="1" spans="1:8">
      <c r="A807" s="382" t="s">
        <v>641</v>
      </c>
      <c r="B807" s="321"/>
      <c r="C807" s="625">
        <f t="shared" si="66"/>
        <v>0</v>
      </c>
      <c r="D807" s="257">
        <v>0</v>
      </c>
      <c r="E807" s="636"/>
      <c r="F807" s="257"/>
      <c r="G807" s="637"/>
      <c r="H807" s="638"/>
    </row>
    <row r="808" s="606" customFormat="1" ht="18" customHeight="1" spans="1:8">
      <c r="A808" s="383" t="s">
        <v>642</v>
      </c>
      <c r="B808" s="321"/>
      <c r="C808" s="624">
        <f t="shared" si="66"/>
        <v>0</v>
      </c>
      <c r="D808" s="355">
        <v>0</v>
      </c>
      <c r="E808" s="622"/>
      <c r="F808" s="355">
        <f>F809</f>
        <v>0</v>
      </c>
      <c r="G808" s="637"/>
      <c r="H808" s="624"/>
    </row>
    <row r="809" s="607" customFormat="1" ht="18" customHeight="1" spans="1:222">
      <c r="A809" s="382" t="s">
        <v>643</v>
      </c>
      <c r="B809" s="321"/>
      <c r="C809" s="625">
        <f t="shared" si="66"/>
        <v>0</v>
      </c>
      <c r="D809" s="257">
        <v>0</v>
      </c>
      <c r="E809" s="636"/>
      <c r="F809" s="257"/>
      <c r="G809" s="637"/>
      <c r="H809" s="612"/>
      <c r="I809" s="606"/>
      <c r="J809" s="613"/>
      <c r="K809" s="613"/>
      <c r="GI809" s="613"/>
      <c r="GJ809" s="613"/>
      <c r="GK809" s="613"/>
      <c r="GL809" s="613"/>
      <c r="GM809" s="613"/>
      <c r="GN809" s="613"/>
      <c r="GO809" s="613"/>
      <c r="GP809" s="613"/>
      <c r="GQ809" s="613"/>
      <c r="GR809" s="613"/>
      <c r="GS809" s="613"/>
      <c r="GT809" s="613"/>
      <c r="GU809" s="613"/>
      <c r="GV809" s="613"/>
      <c r="GW809" s="613"/>
      <c r="GX809" s="613"/>
      <c r="GY809" s="613"/>
      <c r="GZ809" s="613"/>
      <c r="HA809" s="613"/>
      <c r="HB809" s="613"/>
      <c r="HC809" s="613"/>
      <c r="HD809" s="613"/>
      <c r="HE809" s="613"/>
      <c r="HF809" s="613"/>
      <c r="HG809" s="613"/>
      <c r="HH809" s="613"/>
      <c r="HI809" s="613"/>
      <c r="HJ809" s="613"/>
      <c r="HK809" s="613"/>
      <c r="HL809" s="613"/>
      <c r="HM809" s="613"/>
      <c r="HN809" s="613"/>
    </row>
    <row r="810" s="606" customFormat="1" ht="18" customHeight="1" spans="1:8">
      <c r="A810" s="383" t="s">
        <v>644</v>
      </c>
      <c r="B810" s="321"/>
      <c r="C810" s="624">
        <f t="shared" si="66"/>
        <v>0</v>
      </c>
      <c r="D810" s="355">
        <v>0</v>
      </c>
      <c r="E810" s="622"/>
      <c r="F810" s="355">
        <f>SUM(F811:F815)</f>
        <v>0</v>
      </c>
      <c r="G810" s="637"/>
      <c r="H810" s="624"/>
    </row>
    <row r="811" ht="18" customHeight="1" spans="1:9">
      <c r="A811" s="382" t="s">
        <v>645</v>
      </c>
      <c r="B811" s="321"/>
      <c r="C811" s="625">
        <f t="shared" si="66"/>
        <v>0</v>
      </c>
      <c r="D811" s="257">
        <v>0</v>
      </c>
      <c r="E811" s="636"/>
      <c r="F811" s="257"/>
      <c r="G811" s="637"/>
      <c r="I811" s="606"/>
    </row>
    <row r="812" ht="18" customHeight="1" spans="1:9">
      <c r="A812" s="382" t="s">
        <v>646</v>
      </c>
      <c r="B812" s="321"/>
      <c r="C812" s="625">
        <f t="shared" si="66"/>
        <v>0</v>
      </c>
      <c r="D812" s="257">
        <v>0</v>
      </c>
      <c r="E812" s="636"/>
      <c r="F812" s="257"/>
      <c r="G812" s="637"/>
      <c r="I812" s="606"/>
    </row>
    <row r="813" ht="18" customHeight="1" spans="1:9">
      <c r="A813" s="382" t="s">
        <v>647</v>
      </c>
      <c r="B813" s="321"/>
      <c r="C813" s="625">
        <f t="shared" si="66"/>
        <v>0</v>
      </c>
      <c r="D813" s="257">
        <v>0</v>
      </c>
      <c r="E813" s="636"/>
      <c r="F813" s="257"/>
      <c r="G813" s="637"/>
      <c r="I813" s="606"/>
    </row>
    <row r="814" ht="18" customHeight="1" spans="1:9">
      <c r="A814" s="382" t="s">
        <v>648</v>
      </c>
      <c r="B814" s="321"/>
      <c r="C814" s="625">
        <f t="shared" si="66"/>
        <v>0</v>
      </c>
      <c r="D814" s="257">
        <v>0</v>
      </c>
      <c r="E814" s="636"/>
      <c r="F814" s="257"/>
      <c r="G814" s="637"/>
      <c r="I814" s="606"/>
    </row>
    <row r="815" s="607" customFormat="1" ht="18" customHeight="1" spans="1:222">
      <c r="A815" s="382" t="s">
        <v>649</v>
      </c>
      <c r="B815" s="321"/>
      <c r="C815" s="625">
        <f t="shared" si="66"/>
        <v>0</v>
      </c>
      <c r="D815" s="257">
        <v>0</v>
      </c>
      <c r="E815" s="636"/>
      <c r="F815" s="257"/>
      <c r="G815" s="637"/>
      <c r="H815" s="612"/>
      <c r="I815" s="606"/>
      <c r="J815" s="613"/>
      <c r="K815" s="613"/>
      <c r="GI815" s="613"/>
      <c r="GJ815" s="613"/>
      <c r="GK815" s="613"/>
      <c r="GL815" s="613"/>
      <c r="GM815" s="613"/>
      <c r="GN815" s="613"/>
      <c r="GO815" s="613"/>
      <c r="GP815" s="613"/>
      <c r="GQ815" s="613"/>
      <c r="GR815" s="613"/>
      <c r="GS815" s="613"/>
      <c r="GT815" s="613"/>
      <c r="GU815" s="613"/>
      <c r="GV815" s="613"/>
      <c r="GW815" s="613"/>
      <c r="GX815" s="613"/>
      <c r="GY815" s="613"/>
      <c r="GZ815" s="613"/>
      <c r="HA815" s="613"/>
      <c r="HB815" s="613"/>
      <c r="HC815" s="613"/>
      <c r="HD815" s="613"/>
      <c r="HE815" s="613"/>
      <c r="HF815" s="613"/>
      <c r="HG815" s="613"/>
      <c r="HH815" s="613"/>
      <c r="HI815" s="613"/>
      <c r="HJ815" s="613"/>
      <c r="HK815" s="613"/>
      <c r="HL815" s="613"/>
      <c r="HM815" s="613"/>
      <c r="HN815" s="613"/>
    </row>
    <row r="816" s="606" customFormat="1" ht="18" customHeight="1" spans="1:8">
      <c r="A816" s="383" t="s">
        <v>650</v>
      </c>
      <c r="B816" s="321"/>
      <c r="C816" s="624">
        <f t="shared" si="66"/>
        <v>0</v>
      </c>
      <c r="D816" s="355">
        <v>0</v>
      </c>
      <c r="E816" s="622"/>
      <c r="F816" s="355">
        <f>F817</f>
        <v>0</v>
      </c>
      <c r="G816" s="637"/>
      <c r="H816" s="624"/>
    </row>
    <row r="817" s="607" customFormat="1" ht="18" customHeight="1" spans="1:222">
      <c r="A817" s="382" t="s">
        <v>651</v>
      </c>
      <c r="B817" s="321"/>
      <c r="C817" s="625">
        <f t="shared" si="66"/>
        <v>0</v>
      </c>
      <c r="D817" s="257">
        <v>0</v>
      </c>
      <c r="E817" s="636"/>
      <c r="F817" s="257"/>
      <c r="G817" s="637"/>
      <c r="H817" s="612"/>
      <c r="I817" s="606"/>
      <c r="J817" s="613"/>
      <c r="K817" s="613"/>
      <c r="GI817" s="613"/>
      <c r="GJ817" s="613"/>
      <c r="GK817" s="613"/>
      <c r="GL817" s="613"/>
      <c r="GM817" s="613"/>
      <c r="GN817" s="613"/>
      <c r="GO817" s="613"/>
      <c r="GP817" s="613"/>
      <c r="GQ817" s="613"/>
      <c r="GR817" s="613"/>
      <c r="GS817" s="613"/>
      <c r="GT817" s="613"/>
      <c r="GU817" s="613"/>
      <c r="GV817" s="613"/>
      <c r="GW817" s="613"/>
      <c r="GX817" s="613"/>
      <c r="GY817" s="613"/>
      <c r="GZ817" s="613"/>
      <c r="HA817" s="613"/>
      <c r="HB817" s="613"/>
      <c r="HC817" s="613"/>
      <c r="HD817" s="613"/>
      <c r="HE817" s="613"/>
      <c r="HF817" s="613"/>
      <c r="HG817" s="613"/>
      <c r="HH817" s="613"/>
      <c r="HI817" s="613"/>
      <c r="HJ817" s="613"/>
      <c r="HK817" s="613"/>
      <c r="HL817" s="613"/>
      <c r="HM817" s="613"/>
      <c r="HN817" s="613"/>
    </row>
    <row r="818" s="606" customFormat="1" ht="18" customHeight="1" spans="1:8">
      <c r="A818" s="383" t="s">
        <v>652</v>
      </c>
      <c r="B818" s="321"/>
      <c r="C818" s="624">
        <f t="shared" si="66"/>
        <v>0</v>
      </c>
      <c r="D818" s="355">
        <v>0</v>
      </c>
      <c r="E818" s="622"/>
      <c r="F818" s="355">
        <f>F819</f>
        <v>0</v>
      </c>
      <c r="G818" s="637"/>
      <c r="H818" s="624"/>
    </row>
    <row r="819" s="607" customFormat="1" ht="18" customHeight="1" spans="1:222">
      <c r="A819" s="382" t="s">
        <v>653</v>
      </c>
      <c r="B819" s="321"/>
      <c r="C819" s="625">
        <f t="shared" si="66"/>
        <v>0</v>
      </c>
      <c r="D819" s="257">
        <v>0</v>
      </c>
      <c r="E819" s="636"/>
      <c r="F819" s="257"/>
      <c r="G819" s="637"/>
      <c r="H819" s="612"/>
      <c r="I819" s="606"/>
      <c r="J819" s="613"/>
      <c r="K819" s="613"/>
      <c r="GI819" s="613"/>
      <c r="GJ819" s="613"/>
      <c r="GK819" s="613"/>
      <c r="GL819" s="613"/>
      <c r="GM819" s="613"/>
      <c r="GN819" s="613"/>
      <c r="GO819" s="613"/>
      <c r="GP819" s="613"/>
      <c r="GQ819" s="613"/>
      <c r="GR819" s="613"/>
      <c r="GS819" s="613"/>
      <c r="GT819" s="613"/>
      <c r="GU819" s="613"/>
      <c r="GV819" s="613"/>
      <c r="GW819" s="613"/>
      <c r="GX819" s="613"/>
      <c r="GY819" s="613"/>
      <c r="GZ819" s="613"/>
      <c r="HA819" s="613"/>
      <c r="HB819" s="613"/>
      <c r="HC819" s="613"/>
      <c r="HD819" s="613"/>
      <c r="HE819" s="613"/>
      <c r="HF819" s="613"/>
      <c r="HG819" s="613"/>
      <c r="HH819" s="613"/>
      <c r="HI819" s="613"/>
      <c r="HJ819" s="613"/>
      <c r="HK819" s="613"/>
      <c r="HL819" s="613"/>
      <c r="HM819" s="613"/>
      <c r="HN819" s="613"/>
    </row>
    <row r="820" s="606" customFormat="1" ht="18" customHeight="1" spans="1:8">
      <c r="A820" s="383" t="s">
        <v>654</v>
      </c>
      <c r="B820" s="321"/>
      <c r="C820" s="624">
        <f t="shared" si="66"/>
        <v>0</v>
      </c>
      <c r="D820" s="355">
        <v>0</v>
      </c>
      <c r="E820" s="622"/>
      <c r="F820" s="355">
        <f>SUM(F821:F834)</f>
        <v>0</v>
      </c>
      <c r="G820" s="637"/>
      <c r="H820" s="624"/>
    </row>
    <row r="821" ht="18" customHeight="1" spans="1:9">
      <c r="A821" s="382" t="s">
        <v>47</v>
      </c>
      <c r="B821" s="321"/>
      <c r="C821" s="625">
        <f t="shared" si="66"/>
        <v>0</v>
      </c>
      <c r="D821" s="257">
        <v>0</v>
      </c>
      <c r="E821" s="636"/>
      <c r="F821" s="257"/>
      <c r="G821" s="637"/>
      <c r="I821" s="606"/>
    </row>
    <row r="822" s="606" customFormat="1" ht="18" customHeight="1" spans="1:8">
      <c r="A822" s="382" t="s">
        <v>48</v>
      </c>
      <c r="B822" s="321"/>
      <c r="C822" s="625">
        <f t="shared" si="66"/>
        <v>0</v>
      </c>
      <c r="D822" s="257">
        <v>0</v>
      </c>
      <c r="E822" s="636"/>
      <c r="F822" s="257"/>
      <c r="G822" s="637"/>
      <c r="H822" s="638"/>
    </row>
    <row r="823" ht="18" customHeight="1" spans="1:9">
      <c r="A823" s="382" t="s">
        <v>49</v>
      </c>
      <c r="B823" s="321"/>
      <c r="C823" s="625">
        <f t="shared" si="66"/>
        <v>0</v>
      </c>
      <c r="D823" s="257">
        <v>0</v>
      </c>
      <c r="E823" s="636"/>
      <c r="F823" s="257"/>
      <c r="G823" s="637"/>
      <c r="I823" s="606"/>
    </row>
    <row r="824" ht="18" customHeight="1" spans="1:9">
      <c r="A824" s="382" t="s">
        <v>655</v>
      </c>
      <c r="B824" s="321"/>
      <c r="C824" s="625">
        <f t="shared" si="66"/>
        <v>0</v>
      </c>
      <c r="D824" s="257"/>
      <c r="E824" s="636"/>
      <c r="F824" s="257"/>
      <c r="G824" s="637"/>
      <c r="I824" s="606"/>
    </row>
    <row r="825" ht="18" customHeight="1" spans="1:9">
      <c r="A825" s="382" t="s">
        <v>656</v>
      </c>
      <c r="B825" s="321"/>
      <c r="C825" s="625">
        <f t="shared" si="66"/>
        <v>0</v>
      </c>
      <c r="D825" s="257"/>
      <c r="E825" s="636"/>
      <c r="F825" s="257"/>
      <c r="G825" s="637"/>
      <c r="I825" s="606"/>
    </row>
    <row r="826" ht="18" customHeight="1" spans="1:9">
      <c r="A826" s="382" t="s">
        <v>657</v>
      </c>
      <c r="B826" s="321"/>
      <c r="C826" s="625">
        <f t="shared" si="66"/>
        <v>0</v>
      </c>
      <c r="D826" s="257">
        <v>0</v>
      </c>
      <c r="E826" s="636"/>
      <c r="F826" s="257"/>
      <c r="G826" s="637"/>
      <c r="I826" s="606"/>
    </row>
    <row r="827" ht="18" customHeight="1" spans="1:9">
      <c r="A827" s="382" t="s">
        <v>658</v>
      </c>
      <c r="B827" s="321"/>
      <c r="C827" s="625">
        <f t="shared" si="66"/>
        <v>0</v>
      </c>
      <c r="D827" s="257">
        <v>0</v>
      </c>
      <c r="E827" s="636"/>
      <c r="F827" s="257"/>
      <c r="G827" s="637"/>
      <c r="I827" s="606"/>
    </row>
    <row r="828" s="606" customFormat="1" ht="18" customHeight="1" spans="1:8">
      <c r="A828" s="382" t="s">
        <v>659</v>
      </c>
      <c r="B828" s="321"/>
      <c r="C828" s="625">
        <f t="shared" si="66"/>
        <v>0</v>
      </c>
      <c r="D828" s="257">
        <v>0</v>
      </c>
      <c r="E828" s="636"/>
      <c r="F828" s="257"/>
      <c r="G828" s="637"/>
      <c r="H828" s="638"/>
    </row>
    <row r="829" ht="18" customHeight="1" spans="1:9">
      <c r="A829" s="382" t="s">
        <v>660</v>
      </c>
      <c r="B829" s="321"/>
      <c r="C829" s="625">
        <f t="shared" si="66"/>
        <v>0</v>
      </c>
      <c r="D829" s="257"/>
      <c r="E829" s="636"/>
      <c r="F829" s="257"/>
      <c r="G829" s="637"/>
      <c r="I829" s="606"/>
    </row>
    <row r="830" ht="18" customHeight="1" spans="1:9">
      <c r="A830" s="382" t="s">
        <v>661</v>
      </c>
      <c r="B830" s="321"/>
      <c r="C830" s="625">
        <f t="shared" si="66"/>
        <v>0</v>
      </c>
      <c r="D830" s="257"/>
      <c r="E830" s="636"/>
      <c r="F830" s="257"/>
      <c r="G830" s="637"/>
      <c r="I830" s="606"/>
    </row>
    <row r="831" s="606" customFormat="1" ht="18" customHeight="1" spans="1:8">
      <c r="A831" s="382" t="s">
        <v>88</v>
      </c>
      <c r="B831" s="321"/>
      <c r="C831" s="625">
        <f t="shared" si="66"/>
        <v>0</v>
      </c>
      <c r="D831" s="257">
        <v>0</v>
      </c>
      <c r="E831" s="636"/>
      <c r="F831" s="257"/>
      <c r="G831" s="637"/>
      <c r="H831" s="638"/>
    </row>
    <row r="832" ht="18" customHeight="1" spans="1:9">
      <c r="A832" s="382" t="s">
        <v>662</v>
      </c>
      <c r="B832" s="321"/>
      <c r="C832" s="625">
        <f t="shared" si="66"/>
        <v>0</v>
      </c>
      <c r="D832" s="257">
        <v>0</v>
      </c>
      <c r="E832" s="636"/>
      <c r="F832" s="257"/>
      <c r="G832" s="637"/>
      <c r="I832" s="606"/>
    </row>
    <row r="833" s="606" customFormat="1" ht="18" customHeight="1" spans="1:8">
      <c r="A833" s="382" t="s">
        <v>56</v>
      </c>
      <c r="B833" s="321"/>
      <c r="C833" s="625">
        <f t="shared" si="66"/>
        <v>0</v>
      </c>
      <c r="D833" s="257">
        <v>0</v>
      </c>
      <c r="E833" s="636"/>
      <c r="F833" s="257"/>
      <c r="G833" s="637"/>
      <c r="H833" s="638"/>
    </row>
    <row r="834" s="606" customFormat="1" ht="18" customHeight="1" spans="1:8">
      <c r="A834" s="382" t="s">
        <v>663</v>
      </c>
      <c r="B834" s="321"/>
      <c r="C834" s="625">
        <f t="shared" si="66"/>
        <v>0</v>
      </c>
      <c r="D834" s="257">
        <v>0</v>
      </c>
      <c r="E834" s="636"/>
      <c r="F834" s="257"/>
      <c r="G834" s="637"/>
      <c r="H834" s="638"/>
    </row>
    <row r="835" s="606" customFormat="1" ht="18" customHeight="1" spans="1:8">
      <c r="A835" s="383" t="s">
        <v>664</v>
      </c>
      <c r="B835" s="321"/>
      <c r="C835" s="624">
        <f>SUM(C836)</f>
        <v>2164</v>
      </c>
      <c r="D835" s="355">
        <v>253</v>
      </c>
      <c r="E835" s="622"/>
      <c r="F835" s="355">
        <f>F836</f>
        <v>490</v>
      </c>
      <c r="G835" s="635">
        <f>D835/F835-1</f>
        <v>-0.483673469387755</v>
      </c>
      <c r="H835" s="624">
        <f>H836</f>
        <v>1911</v>
      </c>
    </row>
    <row r="836" s="607" customFormat="1" ht="18" customHeight="1" spans="1:222">
      <c r="A836" s="382" t="s">
        <v>665</v>
      </c>
      <c r="B836" s="321"/>
      <c r="C836" s="625">
        <v>2164</v>
      </c>
      <c r="D836" s="257">
        <v>253</v>
      </c>
      <c r="E836" s="636"/>
      <c r="F836" s="257">
        <v>490</v>
      </c>
      <c r="G836" s="637">
        <f>D836/F836-1</f>
        <v>-0.483673469387755</v>
      </c>
      <c r="H836" s="612">
        <v>1911</v>
      </c>
      <c r="I836" s="606"/>
      <c r="J836" s="613"/>
      <c r="K836" s="613"/>
      <c r="GI836" s="613"/>
      <c r="GJ836" s="613"/>
      <c r="GK836" s="613"/>
      <c r="GL836" s="613"/>
      <c r="GM836" s="613"/>
      <c r="GN836" s="613"/>
      <c r="GO836" s="613"/>
      <c r="GP836" s="613"/>
      <c r="GQ836" s="613"/>
      <c r="GR836" s="613"/>
      <c r="GS836" s="613"/>
      <c r="GT836" s="613"/>
      <c r="GU836" s="613"/>
      <c r="GV836" s="613"/>
      <c r="GW836" s="613"/>
      <c r="GX836" s="613"/>
      <c r="GY836" s="613"/>
      <c r="GZ836" s="613"/>
      <c r="HA836" s="613"/>
      <c r="HB836" s="613"/>
      <c r="HC836" s="613"/>
      <c r="HD836" s="613"/>
      <c r="HE836" s="613"/>
      <c r="HF836" s="613"/>
      <c r="HG836" s="613"/>
      <c r="HH836" s="613"/>
      <c r="HI836" s="613"/>
      <c r="HJ836" s="613"/>
      <c r="HK836" s="613"/>
      <c r="HL836" s="613"/>
      <c r="HM836" s="613"/>
      <c r="HN836" s="613"/>
    </row>
    <row r="837" s="606" customFormat="1" ht="18" customHeight="1" spans="1:8">
      <c r="A837" s="383" t="s">
        <v>666</v>
      </c>
      <c r="B837" s="321">
        <v>1770</v>
      </c>
      <c r="C837" s="624">
        <f>C838+C849+C851+C854+C856+C858</f>
        <v>20506</v>
      </c>
      <c r="D837" s="355">
        <v>13503</v>
      </c>
      <c r="E837" s="622">
        <f t="shared" ref="E837:E839" si="68">D837/C837</f>
        <v>0.658490197990832</v>
      </c>
      <c r="F837" s="355">
        <f>F838+F849+F851+F854+F856+F858</f>
        <v>13776</v>
      </c>
      <c r="G837" s="635">
        <f>D837/F837-1</f>
        <v>-0.0198170731707317</v>
      </c>
      <c r="H837" s="624">
        <f>H838+H849+H851+H854+H856+H858</f>
        <v>7003</v>
      </c>
    </row>
    <row r="838" s="606" customFormat="1" ht="18" customHeight="1" spans="1:8">
      <c r="A838" s="383" t="s">
        <v>667</v>
      </c>
      <c r="B838" s="321">
        <v>1770</v>
      </c>
      <c r="C838" s="624">
        <f>SUM(C839:C848)</f>
        <v>3427</v>
      </c>
      <c r="D838" s="355">
        <v>2487</v>
      </c>
      <c r="E838" s="622">
        <f t="shared" si="68"/>
        <v>0.725707615990662</v>
      </c>
      <c r="F838" s="355">
        <f>SUM(F839:F848)</f>
        <v>1558</v>
      </c>
      <c r="G838" s="635">
        <f>D838/F838-1</f>
        <v>0.596277278562259</v>
      </c>
      <c r="H838" s="624">
        <f>SUM(H839:H848)</f>
        <v>940</v>
      </c>
    </row>
    <row r="839" s="520" customFormat="1" ht="18" customHeight="1" spans="1:222">
      <c r="A839" s="382" t="s">
        <v>47</v>
      </c>
      <c r="B839" s="320">
        <v>1332</v>
      </c>
      <c r="C839" s="625">
        <v>1068</v>
      </c>
      <c r="D839" s="257">
        <v>1068</v>
      </c>
      <c r="E839" s="636">
        <f t="shared" si="68"/>
        <v>1</v>
      </c>
      <c r="F839" s="257">
        <v>1018</v>
      </c>
      <c r="G839" s="637">
        <f>D839/F839-1</f>
        <v>0.0491159135559922</v>
      </c>
      <c r="H839" s="612"/>
      <c r="I839" s="606"/>
      <c r="J839" s="613"/>
      <c r="K839" s="613"/>
      <c r="GI839" s="613"/>
      <c r="GJ839" s="613"/>
      <c r="GK839" s="613"/>
      <c r="GL839" s="613"/>
      <c r="GM839" s="613"/>
      <c r="GN839" s="613"/>
      <c r="GO839" s="613"/>
      <c r="GP839" s="613"/>
      <c r="GQ839" s="613"/>
      <c r="GR839" s="613"/>
      <c r="GS839" s="613"/>
      <c r="GT839" s="613"/>
      <c r="GU839" s="613"/>
      <c r="GV839" s="613"/>
      <c r="GW839" s="613"/>
      <c r="GX839" s="613"/>
      <c r="GY839" s="613"/>
      <c r="GZ839" s="613"/>
      <c r="HA839" s="613"/>
      <c r="HB839" s="613"/>
      <c r="HC839" s="613"/>
      <c r="HD839" s="613"/>
      <c r="HE839" s="613"/>
      <c r="HF839" s="613"/>
      <c r="HG839" s="613"/>
      <c r="HH839" s="613"/>
      <c r="HI839" s="613"/>
      <c r="HJ839" s="613"/>
      <c r="HK839" s="613"/>
      <c r="HL839" s="613"/>
      <c r="HM839" s="613"/>
      <c r="HN839" s="613"/>
    </row>
    <row r="840" s="606" customFormat="1" ht="18" customHeight="1" spans="1:8">
      <c r="A840" s="382" t="s">
        <v>48</v>
      </c>
      <c r="B840" s="320"/>
      <c r="C840" s="625">
        <v>0</v>
      </c>
      <c r="D840" s="257">
        <v>0</v>
      </c>
      <c r="E840" s="636"/>
      <c r="F840" s="257"/>
      <c r="G840" s="637"/>
      <c r="H840" s="638"/>
    </row>
    <row r="841" s="520" customFormat="1" ht="18" customHeight="1" spans="1:222">
      <c r="A841" s="382" t="s">
        <v>49</v>
      </c>
      <c r="B841" s="320"/>
      <c r="C841" s="625">
        <v>0</v>
      </c>
      <c r="D841" s="257">
        <v>0</v>
      </c>
      <c r="E841" s="636"/>
      <c r="F841" s="257"/>
      <c r="G841" s="637"/>
      <c r="H841" s="612"/>
      <c r="I841" s="606"/>
      <c r="J841" s="613"/>
      <c r="K841" s="613"/>
      <c r="GI841" s="613"/>
      <c r="GJ841" s="613"/>
      <c r="GK841" s="613"/>
      <c r="GL841" s="613"/>
      <c r="GM841" s="613"/>
      <c r="GN841" s="613"/>
      <c r="GO841" s="613"/>
      <c r="GP841" s="613"/>
      <c r="GQ841" s="613"/>
      <c r="GR841" s="613"/>
      <c r="GS841" s="613"/>
      <c r="GT841" s="613"/>
      <c r="GU841" s="613"/>
      <c r="GV841" s="613"/>
      <c r="GW841" s="613"/>
      <c r="GX841" s="613"/>
      <c r="GY841" s="613"/>
      <c r="GZ841" s="613"/>
      <c r="HA841" s="613"/>
      <c r="HB841" s="613"/>
      <c r="HC841" s="613"/>
      <c r="HD841" s="613"/>
      <c r="HE841" s="613"/>
      <c r="HF841" s="613"/>
      <c r="HG841" s="613"/>
      <c r="HH841" s="613"/>
      <c r="HI841" s="613"/>
      <c r="HJ841" s="613"/>
      <c r="HK841" s="613"/>
      <c r="HL841" s="613"/>
      <c r="HM841" s="613"/>
      <c r="HN841" s="613"/>
    </row>
    <row r="842" s="606" customFormat="1" ht="18" customHeight="1" spans="1:8">
      <c r="A842" s="382" t="s">
        <v>668</v>
      </c>
      <c r="B842" s="320"/>
      <c r="C842" s="625">
        <v>0</v>
      </c>
      <c r="D842" s="257">
        <v>0</v>
      </c>
      <c r="E842" s="636"/>
      <c r="F842" s="257">
        <v>100</v>
      </c>
      <c r="G842" s="637"/>
      <c r="H842" s="638"/>
    </row>
    <row r="843" s="520" customFormat="1" ht="18" customHeight="1" spans="1:222">
      <c r="A843" s="382" t="s">
        <v>669</v>
      </c>
      <c r="B843" s="320"/>
      <c r="C843" s="625">
        <v>0</v>
      </c>
      <c r="D843" s="257">
        <v>0</v>
      </c>
      <c r="E843" s="636"/>
      <c r="F843" s="257"/>
      <c r="G843" s="637"/>
      <c r="H843" s="612"/>
      <c r="I843" s="606"/>
      <c r="J843" s="613"/>
      <c r="K843" s="613"/>
      <c r="GI843" s="613"/>
      <c r="GJ843" s="613"/>
      <c r="GK843" s="613"/>
      <c r="GL843" s="613"/>
      <c r="GM843" s="613"/>
      <c r="GN843" s="613"/>
      <c r="GO843" s="613"/>
      <c r="GP843" s="613"/>
      <c r="GQ843" s="613"/>
      <c r="GR843" s="613"/>
      <c r="GS843" s="613"/>
      <c r="GT843" s="613"/>
      <c r="GU843" s="613"/>
      <c r="GV843" s="613"/>
      <c r="GW843" s="613"/>
      <c r="GX843" s="613"/>
      <c r="GY843" s="613"/>
      <c r="GZ843" s="613"/>
      <c r="HA843" s="613"/>
      <c r="HB843" s="613"/>
      <c r="HC843" s="613"/>
      <c r="HD843" s="613"/>
      <c r="HE843" s="613"/>
      <c r="HF843" s="613"/>
      <c r="HG843" s="613"/>
      <c r="HH843" s="613"/>
      <c r="HI843" s="613"/>
      <c r="HJ843" s="613"/>
      <c r="HK843" s="613"/>
      <c r="HL843" s="613"/>
      <c r="HM843" s="613"/>
      <c r="HN843" s="613"/>
    </row>
    <row r="844" s="606" customFormat="1" ht="18" customHeight="1" spans="1:8">
      <c r="A844" s="382" t="s">
        <v>670</v>
      </c>
      <c r="B844" s="320"/>
      <c r="C844" s="625">
        <v>0</v>
      </c>
      <c r="D844" s="257">
        <v>0</v>
      </c>
      <c r="E844" s="636"/>
      <c r="F844" s="257"/>
      <c r="G844" s="637"/>
      <c r="H844" s="638"/>
    </row>
    <row r="845" s="606" customFormat="1" ht="18" customHeight="1" spans="1:8">
      <c r="A845" s="382" t="s">
        <v>671</v>
      </c>
      <c r="B845" s="320"/>
      <c r="C845" s="625">
        <v>0</v>
      </c>
      <c r="D845" s="257">
        <v>0</v>
      </c>
      <c r="E845" s="636"/>
      <c r="F845" s="257"/>
      <c r="G845" s="637"/>
      <c r="H845" s="638"/>
    </row>
    <row r="846" s="520" customFormat="1" ht="18" customHeight="1" spans="1:222">
      <c r="A846" s="382" t="s">
        <v>672</v>
      </c>
      <c r="B846" s="320"/>
      <c r="C846" s="625">
        <v>0</v>
      </c>
      <c r="D846" s="257">
        <v>0</v>
      </c>
      <c r="E846" s="636"/>
      <c r="F846" s="257"/>
      <c r="G846" s="637"/>
      <c r="H846" s="612"/>
      <c r="I846" s="606"/>
      <c r="J846" s="613"/>
      <c r="K846" s="613"/>
      <c r="GI846" s="613"/>
      <c r="GJ846" s="613"/>
      <c r="GK846" s="613"/>
      <c r="GL846" s="613"/>
      <c r="GM846" s="613"/>
      <c r="GN846" s="613"/>
      <c r="GO846" s="613"/>
      <c r="GP846" s="613"/>
      <c r="GQ846" s="613"/>
      <c r="GR846" s="613"/>
      <c r="GS846" s="613"/>
      <c r="GT846" s="613"/>
      <c r="GU846" s="613"/>
      <c r="GV846" s="613"/>
      <c r="GW846" s="613"/>
      <c r="GX846" s="613"/>
      <c r="GY846" s="613"/>
      <c r="GZ846" s="613"/>
      <c r="HA846" s="613"/>
      <c r="HB846" s="613"/>
      <c r="HC846" s="613"/>
      <c r="HD846" s="613"/>
      <c r="HE846" s="613"/>
      <c r="HF846" s="613"/>
      <c r="HG846" s="613"/>
      <c r="HH846" s="613"/>
      <c r="HI846" s="613"/>
      <c r="HJ846" s="613"/>
      <c r="HK846" s="613"/>
      <c r="HL846" s="613"/>
      <c r="HM846" s="613"/>
      <c r="HN846" s="613"/>
    </row>
    <row r="847" s="606" customFormat="1" spans="1:8">
      <c r="A847" s="382" t="s">
        <v>673</v>
      </c>
      <c r="B847" s="320"/>
      <c r="C847" s="625">
        <v>0</v>
      </c>
      <c r="D847" s="257">
        <v>0</v>
      </c>
      <c r="E847" s="636"/>
      <c r="F847" s="257"/>
      <c r="G847" s="637"/>
      <c r="H847" s="638"/>
    </row>
    <row r="848" s="607" customFormat="1" ht="18" customHeight="1" spans="1:222">
      <c r="A848" s="382" t="s">
        <v>674</v>
      </c>
      <c r="B848" s="320">
        <v>438</v>
      </c>
      <c r="C848" s="625">
        <v>2359</v>
      </c>
      <c r="D848" s="257">
        <v>1419</v>
      </c>
      <c r="E848" s="636">
        <f t="shared" ref="E848:E851" si="69">D848/C848</f>
        <v>0.6015260703688</v>
      </c>
      <c r="F848" s="257">
        <v>440</v>
      </c>
      <c r="G848" s="637">
        <f>D848/F848-1</f>
        <v>2.225</v>
      </c>
      <c r="H848" s="612">
        <v>940</v>
      </c>
      <c r="I848" s="606"/>
      <c r="J848" s="613"/>
      <c r="K848" s="613"/>
      <c r="GI848" s="613"/>
      <c r="GJ848" s="613"/>
      <c r="GK848" s="613"/>
      <c r="GL848" s="613"/>
      <c r="GM848" s="613"/>
      <c r="GN848" s="613"/>
      <c r="GO848" s="613"/>
      <c r="GP848" s="613"/>
      <c r="GQ848" s="613"/>
      <c r="GR848" s="613"/>
      <c r="GS848" s="613"/>
      <c r="GT848" s="613"/>
      <c r="GU848" s="613"/>
      <c r="GV848" s="613"/>
      <c r="GW848" s="613"/>
      <c r="GX848" s="613"/>
      <c r="GY848" s="613"/>
      <c r="GZ848" s="613"/>
      <c r="HA848" s="613"/>
      <c r="HB848" s="613"/>
      <c r="HC848" s="613"/>
      <c r="HD848" s="613"/>
      <c r="HE848" s="613"/>
      <c r="HF848" s="613"/>
      <c r="HG848" s="613"/>
      <c r="HH848" s="613"/>
      <c r="HI848" s="613"/>
      <c r="HJ848" s="613"/>
      <c r="HK848" s="613"/>
      <c r="HL848" s="613"/>
      <c r="HM848" s="613"/>
      <c r="HN848" s="613"/>
    </row>
    <row r="849" s="606" customFormat="1" ht="18" customHeight="1" spans="1:8">
      <c r="A849" s="383" t="s">
        <v>675</v>
      </c>
      <c r="B849" s="321"/>
      <c r="C849" s="624">
        <v>0</v>
      </c>
      <c r="D849" s="355">
        <v>0</v>
      </c>
      <c r="E849" s="622"/>
      <c r="F849" s="355">
        <f>F850</f>
        <v>0</v>
      </c>
      <c r="G849" s="637"/>
      <c r="H849" s="624"/>
    </row>
    <row r="850" s="606" customFormat="1" ht="18" customHeight="1" spans="1:8">
      <c r="A850" s="382" t="s">
        <v>676</v>
      </c>
      <c r="B850" s="321"/>
      <c r="C850" s="625">
        <v>0</v>
      </c>
      <c r="D850" s="257">
        <v>0</v>
      </c>
      <c r="E850" s="636"/>
      <c r="F850" s="257"/>
      <c r="G850" s="637"/>
      <c r="H850" s="638"/>
    </row>
    <row r="851" s="606" customFormat="1" ht="18" customHeight="1" spans="1:8">
      <c r="A851" s="383" t="s">
        <v>677</v>
      </c>
      <c r="B851" s="321"/>
      <c r="C851" s="624">
        <f>SUM(C852:C853)</f>
        <v>10030</v>
      </c>
      <c r="D851" s="355">
        <v>8198</v>
      </c>
      <c r="E851" s="622">
        <f t="shared" si="69"/>
        <v>0.817347956131605</v>
      </c>
      <c r="F851" s="355">
        <f>SUM(F852:F853)</f>
        <v>11744</v>
      </c>
      <c r="G851" s="635">
        <f>D851/F851-1</f>
        <v>-0.301941416893733</v>
      </c>
      <c r="H851" s="624">
        <f>SUM(H852:H853)</f>
        <v>1832</v>
      </c>
    </row>
    <row r="852" s="606" customFormat="1" ht="18" customHeight="1" spans="1:8">
      <c r="A852" s="382" t="s">
        <v>678</v>
      </c>
      <c r="B852" s="321"/>
      <c r="C852" s="625">
        <f>D852+H852</f>
        <v>0</v>
      </c>
      <c r="D852" s="257">
        <v>0</v>
      </c>
      <c r="E852" s="636"/>
      <c r="F852" s="257"/>
      <c r="G852" s="637"/>
      <c r="H852" s="638"/>
    </row>
    <row r="853" s="607" customFormat="1" ht="18" customHeight="1" spans="1:222">
      <c r="A853" s="382" t="s">
        <v>679</v>
      </c>
      <c r="B853" s="321"/>
      <c r="C853" s="625">
        <v>10030</v>
      </c>
      <c r="D853" s="257">
        <v>8198</v>
      </c>
      <c r="E853" s="636">
        <f>D853/C853</f>
        <v>0.817347956131605</v>
      </c>
      <c r="F853" s="257">
        <v>11744</v>
      </c>
      <c r="G853" s="637">
        <f>D853/F853-1</f>
        <v>-0.301941416893733</v>
      </c>
      <c r="H853" s="612">
        <v>1832</v>
      </c>
      <c r="I853" s="606"/>
      <c r="J853" s="613"/>
      <c r="K853" s="613"/>
      <c r="GI853" s="613"/>
      <c r="GJ853" s="613"/>
      <c r="GK853" s="613"/>
      <c r="GL853" s="613"/>
      <c r="GM853" s="613"/>
      <c r="GN853" s="613"/>
      <c r="GO853" s="613"/>
      <c r="GP853" s="613"/>
      <c r="GQ853" s="613"/>
      <c r="GR853" s="613"/>
      <c r="GS853" s="613"/>
      <c r="GT853" s="613"/>
      <c r="GU853" s="613"/>
      <c r="GV853" s="613"/>
      <c r="GW853" s="613"/>
      <c r="GX853" s="613"/>
      <c r="GY853" s="613"/>
      <c r="GZ853" s="613"/>
      <c r="HA853" s="613"/>
      <c r="HB853" s="613"/>
      <c r="HC853" s="613"/>
      <c r="HD853" s="613"/>
      <c r="HE853" s="613"/>
      <c r="HF853" s="613"/>
      <c r="HG853" s="613"/>
      <c r="HH853" s="613"/>
      <c r="HI853" s="613"/>
      <c r="HJ853" s="613"/>
      <c r="HK853" s="613"/>
      <c r="HL853" s="613"/>
      <c r="HM853" s="613"/>
      <c r="HN853" s="613"/>
    </row>
    <row r="854" s="606" customFormat="1" ht="18" customHeight="1" spans="1:8">
      <c r="A854" s="383" t="s">
        <v>680</v>
      </c>
      <c r="B854" s="321"/>
      <c r="C854" s="624">
        <f>D854+H854</f>
        <v>0</v>
      </c>
      <c r="D854" s="355">
        <v>0</v>
      </c>
      <c r="E854" s="622"/>
      <c r="F854" s="355">
        <f t="shared" ref="F854:F858" si="70">F855</f>
        <v>0</v>
      </c>
      <c r="G854" s="637"/>
      <c r="H854" s="624">
        <f>H855</f>
        <v>0</v>
      </c>
    </row>
    <row r="855" s="607" customFormat="1" ht="18" customHeight="1" spans="1:222">
      <c r="A855" s="382" t="s">
        <v>681</v>
      </c>
      <c r="B855" s="321"/>
      <c r="C855" s="625">
        <f>D855+H855</f>
        <v>0</v>
      </c>
      <c r="D855" s="257">
        <v>0</v>
      </c>
      <c r="E855" s="636"/>
      <c r="F855" s="257"/>
      <c r="G855" s="637"/>
      <c r="H855" s="612"/>
      <c r="I855" s="606"/>
      <c r="J855" s="613"/>
      <c r="K855" s="613"/>
      <c r="GI855" s="613"/>
      <c r="GJ855" s="613"/>
      <c r="GK855" s="613"/>
      <c r="GL855" s="613"/>
      <c r="GM855" s="613"/>
      <c r="GN855" s="613"/>
      <c r="GO855" s="613"/>
      <c r="GP855" s="613"/>
      <c r="GQ855" s="613"/>
      <c r="GR855" s="613"/>
      <c r="GS855" s="613"/>
      <c r="GT855" s="613"/>
      <c r="GU855" s="613"/>
      <c r="GV855" s="613"/>
      <c r="GW855" s="613"/>
      <c r="GX855" s="613"/>
      <c r="GY855" s="613"/>
      <c r="GZ855" s="613"/>
      <c r="HA855" s="613"/>
      <c r="HB855" s="613"/>
      <c r="HC855" s="613"/>
      <c r="HD855" s="613"/>
      <c r="HE855" s="613"/>
      <c r="HF855" s="613"/>
      <c r="HG855" s="613"/>
      <c r="HH855" s="613"/>
      <c r="HI855" s="613"/>
      <c r="HJ855" s="613"/>
      <c r="HK855" s="613"/>
      <c r="HL855" s="613"/>
      <c r="HM855" s="613"/>
      <c r="HN855" s="613"/>
    </row>
    <row r="856" s="606" customFormat="1" ht="18" customHeight="1" spans="1:8">
      <c r="A856" s="383" t="s">
        <v>682</v>
      </c>
      <c r="B856" s="321"/>
      <c r="C856" s="624">
        <f>D856+H856</f>
        <v>0</v>
      </c>
      <c r="D856" s="355">
        <v>0</v>
      </c>
      <c r="E856" s="622"/>
      <c r="F856" s="355">
        <f t="shared" si="70"/>
        <v>0</v>
      </c>
      <c r="G856" s="637"/>
      <c r="H856" s="624"/>
    </row>
    <row r="857" s="606" customFormat="1" ht="18" customHeight="1" spans="1:8">
      <c r="A857" s="382" t="s">
        <v>683</v>
      </c>
      <c r="B857" s="321"/>
      <c r="C857" s="625">
        <f>D857+H857</f>
        <v>0</v>
      </c>
      <c r="D857" s="257">
        <v>0</v>
      </c>
      <c r="E857" s="636"/>
      <c r="F857" s="257"/>
      <c r="G857" s="637"/>
      <c r="H857" s="638"/>
    </row>
    <row r="858" s="606" customFormat="1" ht="18" customHeight="1" spans="1:8">
      <c r="A858" s="383" t="s">
        <v>684</v>
      </c>
      <c r="B858" s="321"/>
      <c r="C858" s="624">
        <f>C859</f>
        <v>7049</v>
      </c>
      <c r="D858" s="355">
        <v>2818</v>
      </c>
      <c r="E858" s="622"/>
      <c r="F858" s="355">
        <f t="shared" si="70"/>
        <v>474</v>
      </c>
      <c r="G858" s="635">
        <f>D858/F858-1</f>
        <v>4.94514767932489</v>
      </c>
      <c r="H858" s="624">
        <f>H859</f>
        <v>4231</v>
      </c>
    </row>
    <row r="859" s="607" customFormat="1" ht="18" customHeight="1" spans="1:222">
      <c r="A859" s="382" t="s">
        <v>685</v>
      </c>
      <c r="B859" s="321"/>
      <c r="C859" s="625">
        <v>7049</v>
      </c>
      <c r="D859" s="257">
        <v>2818</v>
      </c>
      <c r="E859" s="636"/>
      <c r="F859" s="257">
        <v>474</v>
      </c>
      <c r="G859" s="637">
        <f>D859/F859-1</f>
        <v>4.94514767932489</v>
      </c>
      <c r="H859" s="612">
        <v>4231</v>
      </c>
      <c r="I859" s="606"/>
      <c r="J859" s="613"/>
      <c r="K859" s="613"/>
      <c r="GI859" s="613"/>
      <c r="GJ859" s="613"/>
      <c r="GK859" s="613"/>
      <c r="GL859" s="613"/>
      <c r="GM859" s="613"/>
      <c r="GN859" s="613"/>
      <c r="GO859" s="613"/>
      <c r="GP859" s="613"/>
      <c r="GQ859" s="613"/>
      <c r="GR859" s="613"/>
      <c r="GS859" s="613"/>
      <c r="GT859" s="613"/>
      <c r="GU859" s="613"/>
      <c r="GV859" s="613"/>
      <c r="GW859" s="613"/>
      <c r="GX859" s="613"/>
      <c r="GY859" s="613"/>
      <c r="GZ859" s="613"/>
      <c r="HA859" s="613"/>
      <c r="HB859" s="613"/>
      <c r="HC859" s="613"/>
      <c r="HD859" s="613"/>
      <c r="HE859" s="613"/>
      <c r="HF859" s="613"/>
      <c r="HG859" s="613"/>
      <c r="HH859" s="613"/>
      <c r="HI859" s="613"/>
      <c r="HJ859" s="613"/>
      <c r="HK859" s="613"/>
      <c r="HL859" s="613"/>
      <c r="HM859" s="613"/>
      <c r="HN859" s="613"/>
    </row>
    <row r="860" s="606" customFormat="1" ht="18" customHeight="1" spans="1:8">
      <c r="A860" s="383" t="s">
        <v>686</v>
      </c>
      <c r="B860" s="321">
        <v>1620</v>
      </c>
      <c r="C860" s="624">
        <f>C861+C887+C912+C940+C951+C958+C965+C968</f>
        <v>9729</v>
      </c>
      <c r="D860" s="355">
        <v>5532</v>
      </c>
      <c r="E860" s="622">
        <f t="shared" ref="E860:E862" si="71">D860/C860</f>
        <v>0.568609312365094</v>
      </c>
      <c r="F860" s="355">
        <f>F861+F887+F912+F940+F951+F958+F965+F968</f>
        <v>5530</v>
      </c>
      <c r="G860" s="635">
        <f>D860/F860-1</f>
        <v>0.00036166365280299</v>
      </c>
      <c r="H860" s="624">
        <f>H861+H887+H912+H940+H951+H958+H965+H968</f>
        <v>4197</v>
      </c>
    </row>
    <row r="861" s="606" customFormat="1" ht="18" customHeight="1" spans="1:8">
      <c r="A861" s="383" t="s">
        <v>687</v>
      </c>
      <c r="B861" s="321">
        <v>780</v>
      </c>
      <c r="C861" s="624">
        <f>SUM(C862:C886)</f>
        <v>2803</v>
      </c>
      <c r="D861" s="355">
        <v>2476</v>
      </c>
      <c r="E861" s="622">
        <f t="shared" si="71"/>
        <v>0.88333927934356</v>
      </c>
      <c r="F861" s="355">
        <f>SUM(F862:F886)</f>
        <v>870</v>
      </c>
      <c r="G861" s="635">
        <f>D861/F861-1</f>
        <v>1.84597701149425</v>
      </c>
      <c r="H861" s="624">
        <f>SUM(H862:H886)</f>
        <v>327</v>
      </c>
    </row>
    <row r="862" s="520" customFormat="1" ht="18" customHeight="1" spans="1:222">
      <c r="A862" s="382" t="s">
        <v>47</v>
      </c>
      <c r="B862" s="320">
        <v>482</v>
      </c>
      <c r="C862" s="625">
        <v>353</v>
      </c>
      <c r="D862" s="257">
        <v>353</v>
      </c>
      <c r="E862" s="636">
        <f t="shared" si="71"/>
        <v>1</v>
      </c>
      <c r="F862" s="257">
        <v>331</v>
      </c>
      <c r="G862" s="637">
        <f>D862/F862-1</f>
        <v>0.066465256797583</v>
      </c>
      <c r="H862" s="612"/>
      <c r="I862" s="606"/>
      <c r="J862" s="613"/>
      <c r="K862" s="613"/>
      <c r="GI862" s="613"/>
      <c r="GJ862" s="613"/>
      <c r="GK862" s="613"/>
      <c r="GL862" s="613"/>
      <c r="GM862" s="613"/>
      <c r="GN862" s="613"/>
      <c r="GO862" s="613"/>
      <c r="GP862" s="613"/>
      <c r="GQ862" s="613"/>
      <c r="GR862" s="613"/>
      <c r="GS862" s="613"/>
      <c r="GT862" s="613"/>
      <c r="GU862" s="613"/>
      <c r="GV862" s="613"/>
      <c r="GW862" s="613"/>
      <c r="GX862" s="613"/>
      <c r="GY862" s="613"/>
      <c r="GZ862" s="613"/>
      <c r="HA862" s="613"/>
      <c r="HB862" s="613"/>
      <c r="HC862" s="613"/>
      <c r="HD862" s="613"/>
      <c r="HE862" s="613"/>
      <c r="HF862" s="613"/>
      <c r="HG862" s="613"/>
      <c r="HH862" s="613"/>
      <c r="HI862" s="613"/>
      <c r="HJ862" s="613"/>
      <c r="HK862" s="613"/>
      <c r="HL862" s="613"/>
      <c r="HM862" s="613"/>
      <c r="HN862" s="613"/>
    </row>
    <row r="863" s="520" customFormat="1" ht="18" customHeight="1" spans="1:222">
      <c r="A863" s="382" t="s">
        <v>48</v>
      </c>
      <c r="B863" s="320"/>
      <c r="C863" s="625">
        <v>0</v>
      </c>
      <c r="D863" s="257">
        <v>0</v>
      </c>
      <c r="E863" s="636"/>
      <c r="F863" s="257"/>
      <c r="G863" s="637"/>
      <c r="H863" s="612"/>
      <c r="I863" s="606"/>
      <c r="J863" s="613"/>
      <c r="K863" s="613"/>
      <c r="GI863" s="613"/>
      <c r="GJ863" s="613"/>
      <c r="GK863" s="613"/>
      <c r="GL863" s="613"/>
      <c r="GM863" s="613"/>
      <c r="GN863" s="613"/>
      <c r="GO863" s="613"/>
      <c r="GP863" s="613"/>
      <c r="GQ863" s="613"/>
      <c r="GR863" s="613"/>
      <c r="GS863" s="613"/>
      <c r="GT863" s="613"/>
      <c r="GU863" s="613"/>
      <c r="GV863" s="613"/>
      <c r="GW863" s="613"/>
      <c r="GX863" s="613"/>
      <c r="GY863" s="613"/>
      <c r="GZ863" s="613"/>
      <c r="HA863" s="613"/>
      <c r="HB863" s="613"/>
      <c r="HC863" s="613"/>
      <c r="HD863" s="613"/>
      <c r="HE863" s="613"/>
      <c r="HF863" s="613"/>
      <c r="HG863" s="613"/>
      <c r="HH863" s="613"/>
      <c r="HI863" s="613"/>
      <c r="HJ863" s="613"/>
      <c r="HK863" s="613"/>
      <c r="HL863" s="613"/>
      <c r="HM863" s="613"/>
      <c r="HN863" s="613"/>
    </row>
    <row r="864" s="520" customFormat="1" ht="18" customHeight="1" spans="1:222">
      <c r="A864" s="382" t="s">
        <v>49</v>
      </c>
      <c r="B864" s="320"/>
      <c r="C864" s="625">
        <v>0</v>
      </c>
      <c r="D864" s="257">
        <v>0</v>
      </c>
      <c r="E864" s="636"/>
      <c r="F864" s="257"/>
      <c r="G864" s="637"/>
      <c r="H864" s="612"/>
      <c r="I864" s="606"/>
      <c r="J864" s="613"/>
      <c r="K864" s="613"/>
      <c r="GI864" s="613"/>
      <c r="GJ864" s="613"/>
      <c r="GK864" s="613"/>
      <c r="GL864" s="613"/>
      <c r="GM864" s="613"/>
      <c r="GN864" s="613"/>
      <c r="GO864" s="613"/>
      <c r="GP864" s="613"/>
      <c r="GQ864" s="613"/>
      <c r="GR864" s="613"/>
      <c r="GS864" s="613"/>
      <c r="GT864" s="613"/>
      <c r="GU864" s="613"/>
      <c r="GV864" s="613"/>
      <c r="GW864" s="613"/>
      <c r="GX864" s="613"/>
      <c r="GY864" s="613"/>
      <c r="GZ864" s="613"/>
      <c r="HA864" s="613"/>
      <c r="HB864" s="613"/>
      <c r="HC864" s="613"/>
      <c r="HD864" s="613"/>
      <c r="HE864" s="613"/>
      <c r="HF864" s="613"/>
      <c r="HG864" s="613"/>
      <c r="HH864" s="613"/>
      <c r="HI864" s="613"/>
      <c r="HJ864" s="613"/>
      <c r="HK864" s="613"/>
      <c r="HL864" s="613"/>
      <c r="HM864" s="613"/>
      <c r="HN864" s="613"/>
    </row>
    <row r="865" s="520" customFormat="1" ht="18" customHeight="1" spans="1:222">
      <c r="A865" s="382" t="s">
        <v>56</v>
      </c>
      <c r="B865" s="320">
        <v>173</v>
      </c>
      <c r="C865" s="625">
        <v>207</v>
      </c>
      <c r="D865" s="257">
        <v>207</v>
      </c>
      <c r="E865" s="636">
        <f>D865/C865</f>
        <v>1</v>
      </c>
      <c r="F865" s="257">
        <v>147</v>
      </c>
      <c r="G865" s="637">
        <f>D865/F865-1</f>
        <v>0.408163265306122</v>
      </c>
      <c r="H865" s="612"/>
      <c r="I865" s="606"/>
      <c r="J865" s="613"/>
      <c r="K865" s="613"/>
      <c r="GI865" s="613"/>
      <c r="GJ865" s="613"/>
      <c r="GK865" s="613"/>
      <c r="GL865" s="613"/>
      <c r="GM865" s="613"/>
      <c r="GN865" s="613"/>
      <c r="GO865" s="613"/>
      <c r="GP865" s="613"/>
      <c r="GQ865" s="613"/>
      <c r="GR865" s="613"/>
      <c r="GS865" s="613"/>
      <c r="GT865" s="613"/>
      <c r="GU865" s="613"/>
      <c r="GV865" s="613"/>
      <c r="GW865" s="613"/>
      <c r="GX865" s="613"/>
      <c r="GY865" s="613"/>
      <c r="GZ865" s="613"/>
      <c r="HA865" s="613"/>
      <c r="HB865" s="613"/>
      <c r="HC865" s="613"/>
      <c r="HD865" s="613"/>
      <c r="HE865" s="613"/>
      <c r="HF865" s="613"/>
      <c r="HG865" s="613"/>
      <c r="HH865" s="613"/>
      <c r="HI865" s="613"/>
      <c r="HJ865" s="613"/>
      <c r="HK865" s="613"/>
      <c r="HL865" s="613"/>
      <c r="HM865" s="613"/>
      <c r="HN865" s="613"/>
    </row>
    <row r="866" s="520" customFormat="1" ht="18" customHeight="1" spans="1:222">
      <c r="A866" s="382" t="s">
        <v>688</v>
      </c>
      <c r="B866" s="320"/>
      <c r="C866" s="625">
        <v>0</v>
      </c>
      <c r="D866" s="257">
        <v>0</v>
      </c>
      <c r="E866" s="636"/>
      <c r="F866" s="257"/>
      <c r="G866" s="637"/>
      <c r="H866" s="612"/>
      <c r="I866" s="606"/>
      <c r="J866" s="613"/>
      <c r="K866" s="613"/>
      <c r="GI866" s="613"/>
      <c r="GJ866" s="613"/>
      <c r="GK866" s="613"/>
      <c r="GL866" s="613"/>
      <c r="GM866" s="613"/>
      <c r="GN866" s="613"/>
      <c r="GO866" s="613"/>
      <c r="GP866" s="613"/>
      <c r="GQ866" s="613"/>
      <c r="GR866" s="613"/>
      <c r="GS866" s="613"/>
      <c r="GT866" s="613"/>
      <c r="GU866" s="613"/>
      <c r="GV866" s="613"/>
      <c r="GW866" s="613"/>
      <c r="GX866" s="613"/>
      <c r="GY866" s="613"/>
      <c r="GZ866" s="613"/>
      <c r="HA866" s="613"/>
      <c r="HB866" s="613"/>
      <c r="HC866" s="613"/>
      <c r="HD866" s="613"/>
      <c r="HE866" s="613"/>
      <c r="HF866" s="613"/>
      <c r="HG866" s="613"/>
      <c r="HH866" s="613"/>
      <c r="HI866" s="613"/>
      <c r="HJ866" s="613"/>
      <c r="HK866" s="613"/>
      <c r="HL866" s="613"/>
      <c r="HM866" s="613"/>
      <c r="HN866" s="613"/>
    </row>
    <row r="867" s="520" customFormat="1" ht="18" customHeight="1" spans="1:222">
      <c r="A867" s="382" t="s">
        <v>689</v>
      </c>
      <c r="B867" s="321"/>
      <c r="C867" s="625">
        <v>0</v>
      </c>
      <c r="D867" s="257">
        <v>0</v>
      </c>
      <c r="E867" s="636"/>
      <c r="F867" s="257"/>
      <c r="G867" s="637"/>
      <c r="H867" s="612"/>
      <c r="I867" s="606"/>
      <c r="J867" s="613"/>
      <c r="K867" s="613"/>
      <c r="GI867" s="613"/>
      <c r="GJ867" s="613"/>
      <c r="GK867" s="613"/>
      <c r="GL867" s="613"/>
      <c r="GM867" s="613"/>
      <c r="GN867" s="613"/>
      <c r="GO867" s="613"/>
      <c r="GP867" s="613"/>
      <c r="GQ867" s="613"/>
      <c r="GR867" s="613"/>
      <c r="GS867" s="613"/>
      <c r="GT867" s="613"/>
      <c r="GU867" s="613"/>
      <c r="GV867" s="613"/>
      <c r="GW867" s="613"/>
      <c r="GX867" s="613"/>
      <c r="GY867" s="613"/>
      <c r="GZ867" s="613"/>
      <c r="HA867" s="613"/>
      <c r="HB867" s="613"/>
      <c r="HC867" s="613"/>
      <c r="HD867" s="613"/>
      <c r="HE867" s="613"/>
      <c r="HF867" s="613"/>
      <c r="HG867" s="613"/>
      <c r="HH867" s="613"/>
      <c r="HI867" s="613"/>
      <c r="HJ867" s="613"/>
      <c r="HK867" s="613"/>
      <c r="HL867" s="613"/>
      <c r="HM867" s="613"/>
      <c r="HN867" s="613"/>
    </row>
    <row r="868" s="520" customFormat="1" ht="18" customHeight="1" spans="1:222">
      <c r="A868" s="382" t="s">
        <v>690</v>
      </c>
      <c r="B868" s="320">
        <v>8</v>
      </c>
      <c r="C868" s="625">
        <v>16</v>
      </c>
      <c r="D868" s="257">
        <v>6</v>
      </c>
      <c r="E868" s="636">
        <f>D868/C868</f>
        <v>0.375</v>
      </c>
      <c r="F868" s="257">
        <v>1</v>
      </c>
      <c r="G868" s="637">
        <f>D868/F868-1</f>
        <v>5</v>
      </c>
      <c r="H868" s="612">
        <v>10</v>
      </c>
      <c r="I868" s="606"/>
      <c r="J868" s="613"/>
      <c r="K868" s="613"/>
      <c r="GI868" s="613"/>
      <c r="GJ868" s="613"/>
      <c r="GK868" s="613"/>
      <c r="GL868" s="613"/>
      <c r="GM868" s="613"/>
      <c r="GN868" s="613"/>
      <c r="GO868" s="613"/>
      <c r="GP868" s="613"/>
      <c r="GQ868" s="613"/>
      <c r="GR868" s="613"/>
      <c r="GS868" s="613"/>
      <c r="GT868" s="613"/>
      <c r="GU868" s="613"/>
      <c r="GV868" s="613"/>
      <c r="GW868" s="613"/>
      <c r="GX868" s="613"/>
      <c r="GY868" s="613"/>
      <c r="GZ868" s="613"/>
      <c r="HA868" s="613"/>
      <c r="HB868" s="613"/>
      <c r="HC868" s="613"/>
      <c r="HD868" s="613"/>
      <c r="HE868" s="613"/>
      <c r="HF868" s="613"/>
      <c r="HG868" s="613"/>
      <c r="HH868" s="613"/>
      <c r="HI868" s="613"/>
      <c r="HJ868" s="613"/>
      <c r="HK868" s="613"/>
      <c r="HL868" s="613"/>
      <c r="HM868" s="613"/>
      <c r="HN868" s="613"/>
    </row>
    <row r="869" s="606" customFormat="1" ht="18" customHeight="1" spans="1:8">
      <c r="A869" s="382" t="s">
        <v>691</v>
      </c>
      <c r="B869" s="320">
        <v>5</v>
      </c>
      <c r="C869" s="625">
        <v>5</v>
      </c>
      <c r="D869" s="257">
        <v>5</v>
      </c>
      <c r="E869" s="636"/>
      <c r="F869" s="257"/>
      <c r="G869" s="637"/>
      <c r="H869" s="638"/>
    </row>
    <row r="870" s="520" customFormat="1" ht="18" customHeight="1" spans="1:222">
      <c r="A870" s="382" t="s">
        <v>692</v>
      </c>
      <c r="B870" s="321"/>
      <c r="C870" s="625">
        <v>0</v>
      </c>
      <c r="D870" s="257">
        <v>0</v>
      </c>
      <c r="E870" s="636"/>
      <c r="F870" s="257"/>
      <c r="G870" s="637"/>
      <c r="H870" s="612"/>
      <c r="I870" s="606"/>
      <c r="J870" s="613"/>
      <c r="K870" s="613"/>
      <c r="GI870" s="613"/>
      <c r="GJ870" s="613"/>
      <c r="GK870" s="613"/>
      <c r="GL870" s="613"/>
      <c r="GM870" s="613"/>
      <c r="GN870" s="613"/>
      <c r="GO870" s="613"/>
      <c r="GP870" s="613"/>
      <c r="GQ870" s="613"/>
      <c r="GR870" s="613"/>
      <c r="GS870" s="613"/>
      <c r="GT870" s="613"/>
      <c r="GU870" s="613"/>
      <c r="GV870" s="613"/>
      <c r="GW870" s="613"/>
      <c r="GX870" s="613"/>
      <c r="GY870" s="613"/>
      <c r="GZ870" s="613"/>
      <c r="HA870" s="613"/>
      <c r="HB870" s="613"/>
      <c r="HC870" s="613"/>
      <c r="HD870" s="613"/>
      <c r="HE870" s="613"/>
      <c r="HF870" s="613"/>
      <c r="HG870" s="613"/>
      <c r="HH870" s="613"/>
      <c r="HI870" s="613"/>
      <c r="HJ870" s="613"/>
      <c r="HK870" s="613"/>
      <c r="HL870" s="613"/>
      <c r="HM870" s="613"/>
      <c r="HN870" s="613"/>
    </row>
    <row r="871" s="606" customFormat="1" ht="18" customHeight="1" spans="1:8">
      <c r="A871" s="382" t="s">
        <v>693</v>
      </c>
      <c r="B871" s="321"/>
      <c r="C871" s="625">
        <v>0</v>
      </c>
      <c r="D871" s="257">
        <v>0</v>
      </c>
      <c r="E871" s="636"/>
      <c r="F871" s="257"/>
      <c r="G871" s="637"/>
      <c r="H871" s="638"/>
    </row>
    <row r="872" s="606" customFormat="1" ht="18" customHeight="1" spans="1:8">
      <c r="A872" s="382" t="s">
        <v>694</v>
      </c>
      <c r="B872" s="321"/>
      <c r="C872" s="625">
        <v>0</v>
      </c>
      <c r="D872" s="257">
        <v>0</v>
      </c>
      <c r="E872" s="636"/>
      <c r="F872" s="257"/>
      <c r="G872" s="637"/>
      <c r="H872" s="638"/>
    </row>
    <row r="873" s="520" customFormat="1" ht="18" customHeight="1" spans="1:222">
      <c r="A873" s="382" t="s">
        <v>695</v>
      </c>
      <c r="B873" s="321"/>
      <c r="C873" s="625">
        <v>0</v>
      </c>
      <c r="D873" s="257">
        <v>0</v>
      </c>
      <c r="E873" s="636"/>
      <c r="F873" s="257"/>
      <c r="G873" s="637"/>
      <c r="H873" s="612"/>
      <c r="I873" s="606"/>
      <c r="J873" s="613"/>
      <c r="K873" s="613"/>
      <c r="GI873" s="613"/>
      <c r="GJ873" s="613"/>
      <c r="GK873" s="613"/>
      <c r="GL873" s="613"/>
      <c r="GM873" s="613"/>
      <c r="GN873" s="613"/>
      <c r="GO873" s="613"/>
      <c r="GP873" s="613"/>
      <c r="GQ873" s="613"/>
      <c r="GR873" s="613"/>
      <c r="GS873" s="613"/>
      <c r="GT873" s="613"/>
      <c r="GU873" s="613"/>
      <c r="GV873" s="613"/>
      <c r="GW873" s="613"/>
      <c r="GX873" s="613"/>
      <c r="GY873" s="613"/>
      <c r="GZ873" s="613"/>
      <c r="HA873" s="613"/>
      <c r="HB873" s="613"/>
      <c r="HC873" s="613"/>
      <c r="HD873" s="613"/>
      <c r="HE873" s="613"/>
      <c r="HF873" s="613"/>
      <c r="HG873" s="613"/>
      <c r="HH873" s="613"/>
      <c r="HI873" s="613"/>
      <c r="HJ873" s="613"/>
      <c r="HK873" s="613"/>
      <c r="HL873" s="613"/>
      <c r="HM873" s="613"/>
      <c r="HN873" s="613"/>
    </row>
    <row r="874" s="520" customFormat="1" ht="18" customHeight="1" spans="1:222">
      <c r="A874" s="382" t="s">
        <v>696</v>
      </c>
      <c r="B874" s="320">
        <v>56</v>
      </c>
      <c r="C874" s="625">
        <v>31</v>
      </c>
      <c r="D874" s="257">
        <v>31</v>
      </c>
      <c r="E874" s="636"/>
      <c r="F874" s="257"/>
      <c r="G874" s="637"/>
      <c r="H874" s="612"/>
      <c r="I874" s="606"/>
      <c r="J874" s="613"/>
      <c r="K874" s="613"/>
      <c r="GI874" s="613"/>
      <c r="GJ874" s="613"/>
      <c r="GK874" s="613"/>
      <c r="GL874" s="613"/>
      <c r="GM874" s="613"/>
      <c r="GN874" s="613"/>
      <c r="GO874" s="613"/>
      <c r="GP874" s="613"/>
      <c r="GQ874" s="613"/>
      <c r="GR874" s="613"/>
      <c r="GS874" s="613"/>
      <c r="GT874" s="613"/>
      <c r="GU874" s="613"/>
      <c r="GV874" s="613"/>
      <c r="GW874" s="613"/>
      <c r="GX874" s="613"/>
      <c r="GY874" s="613"/>
      <c r="GZ874" s="613"/>
      <c r="HA874" s="613"/>
      <c r="HB874" s="613"/>
      <c r="HC874" s="613"/>
      <c r="HD874" s="613"/>
      <c r="HE874" s="613"/>
      <c r="HF874" s="613"/>
      <c r="HG874" s="613"/>
      <c r="HH874" s="613"/>
      <c r="HI874" s="613"/>
      <c r="HJ874" s="613"/>
      <c r="HK874" s="613"/>
      <c r="HL874" s="613"/>
      <c r="HM874" s="613"/>
      <c r="HN874" s="613"/>
    </row>
    <row r="875" s="520" customFormat="1" ht="18" customHeight="1" spans="1:222">
      <c r="A875" s="382" t="s">
        <v>697</v>
      </c>
      <c r="B875" s="320"/>
      <c r="C875" s="625">
        <v>0</v>
      </c>
      <c r="D875" s="257">
        <v>0</v>
      </c>
      <c r="E875" s="636"/>
      <c r="F875" s="257"/>
      <c r="G875" s="637"/>
      <c r="H875" s="612"/>
      <c r="I875" s="606"/>
      <c r="J875" s="613"/>
      <c r="K875" s="613"/>
      <c r="GI875" s="613"/>
      <c r="GJ875" s="613"/>
      <c r="GK875" s="613"/>
      <c r="GL875" s="613"/>
      <c r="GM875" s="613"/>
      <c r="GN875" s="613"/>
      <c r="GO875" s="613"/>
      <c r="GP875" s="613"/>
      <c r="GQ875" s="613"/>
      <c r="GR875" s="613"/>
      <c r="GS875" s="613"/>
      <c r="GT875" s="613"/>
      <c r="GU875" s="613"/>
      <c r="GV875" s="613"/>
      <c r="GW875" s="613"/>
      <c r="GX875" s="613"/>
      <c r="GY875" s="613"/>
      <c r="GZ875" s="613"/>
      <c r="HA875" s="613"/>
      <c r="HB875" s="613"/>
      <c r="HC875" s="613"/>
      <c r="HD875" s="613"/>
      <c r="HE875" s="613"/>
      <c r="HF875" s="613"/>
      <c r="HG875" s="613"/>
      <c r="HH875" s="613"/>
      <c r="HI875" s="613"/>
      <c r="HJ875" s="613"/>
      <c r="HK875" s="613"/>
      <c r="HL875" s="613"/>
      <c r="HM875" s="613"/>
      <c r="HN875" s="613"/>
    </row>
    <row r="876" s="520" customFormat="1" ht="18" customHeight="1" spans="1:222">
      <c r="A876" s="382" t="s">
        <v>698</v>
      </c>
      <c r="B876" s="320"/>
      <c r="C876" s="625">
        <v>0</v>
      </c>
      <c r="D876" s="257">
        <v>0</v>
      </c>
      <c r="E876" s="636"/>
      <c r="F876" s="257"/>
      <c r="G876" s="637"/>
      <c r="H876" s="612"/>
      <c r="I876" s="606"/>
      <c r="J876" s="613"/>
      <c r="K876" s="613"/>
      <c r="GI876" s="613"/>
      <c r="GJ876" s="613"/>
      <c r="GK876" s="613"/>
      <c r="GL876" s="613"/>
      <c r="GM876" s="613"/>
      <c r="GN876" s="613"/>
      <c r="GO876" s="613"/>
      <c r="GP876" s="613"/>
      <c r="GQ876" s="613"/>
      <c r="GR876" s="613"/>
      <c r="GS876" s="613"/>
      <c r="GT876" s="613"/>
      <c r="GU876" s="613"/>
      <c r="GV876" s="613"/>
      <c r="GW876" s="613"/>
      <c r="GX876" s="613"/>
      <c r="GY876" s="613"/>
      <c r="GZ876" s="613"/>
      <c r="HA876" s="613"/>
      <c r="HB876" s="613"/>
      <c r="HC876" s="613"/>
      <c r="HD876" s="613"/>
      <c r="HE876" s="613"/>
      <c r="HF876" s="613"/>
      <c r="HG876" s="613"/>
      <c r="HH876" s="613"/>
      <c r="HI876" s="613"/>
      <c r="HJ876" s="613"/>
      <c r="HK876" s="613"/>
      <c r="HL876" s="613"/>
      <c r="HM876" s="613"/>
      <c r="HN876" s="613"/>
    </row>
    <row r="877" s="520" customFormat="1" ht="18" customHeight="1" spans="1:222">
      <c r="A877" s="382" t="s">
        <v>699</v>
      </c>
      <c r="B877" s="320">
        <v>6</v>
      </c>
      <c r="C877" s="625">
        <v>134</v>
      </c>
      <c r="D877" s="257">
        <v>134</v>
      </c>
      <c r="E877" s="636"/>
      <c r="F877" s="257"/>
      <c r="G877" s="637"/>
      <c r="H877" s="612"/>
      <c r="I877" s="606"/>
      <c r="J877" s="613"/>
      <c r="K877" s="613"/>
      <c r="GI877" s="613"/>
      <c r="GJ877" s="613"/>
      <c r="GK877" s="613"/>
      <c r="GL877" s="613"/>
      <c r="GM877" s="613"/>
      <c r="GN877" s="613"/>
      <c r="GO877" s="613"/>
      <c r="GP877" s="613"/>
      <c r="GQ877" s="613"/>
      <c r="GR877" s="613"/>
      <c r="GS877" s="613"/>
      <c r="GT877" s="613"/>
      <c r="GU877" s="613"/>
      <c r="GV877" s="613"/>
      <c r="GW877" s="613"/>
      <c r="GX877" s="613"/>
      <c r="GY877" s="613"/>
      <c r="GZ877" s="613"/>
      <c r="HA877" s="613"/>
      <c r="HB877" s="613"/>
      <c r="HC877" s="613"/>
      <c r="HD877" s="613"/>
      <c r="HE877" s="613"/>
      <c r="HF877" s="613"/>
      <c r="HG877" s="613"/>
      <c r="HH877" s="613"/>
      <c r="HI877" s="613"/>
      <c r="HJ877" s="613"/>
      <c r="HK877" s="613"/>
      <c r="HL877" s="613"/>
      <c r="HM877" s="613"/>
      <c r="HN877" s="613"/>
    </row>
    <row r="878" s="520" customFormat="1" ht="18" customHeight="1" spans="1:222">
      <c r="A878" s="382" t="s">
        <v>700</v>
      </c>
      <c r="B878" s="321"/>
      <c r="C878" s="625">
        <v>0</v>
      </c>
      <c r="D878" s="257">
        <v>0</v>
      </c>
      <c r="E878" s="636"/>
      <c r="F878" s="257"/>
      <c r="G878" s="637"/>
      <c r="H878" s="612"/>
      <c r="I878" s="606"/>
      <c r="J878" s="613"/>
      <c r="K878" s="613"/>
      <c r="GI878" s="613"/>
      <c r="GJ878" s="613"/>
      <c r="GK878" s="613"/>
      <c r="GL878" s="613"/>
      <c r="GM878" s="613"/>
      <c r="GN878" s="613"/>
      <c r="GO878" s="613"/>
      <c r="GP878" s="613"/>
      <c r="GQ878" s="613"/>
      <c r="GR878" s="613"/>
      <c r="GS878" s="613"/>
      <c r="GT878" s="613"/>
      <c r="GU878" s="613"/>
      <c r="GV878" s="613"/>
      <c r="GW878" s="613"/>
      <c r="GX878" s="613"/>
      <c r="GY878" s="613"/>
      <c r="GZ878" s="613"/>
      <c r="HA878" s="613"/>
      <c r="HB878" s="613"/>
      <c r="HC878" s="613"/>
      <c r="HD878" s="613"/>
      <c r="HE878" s="613"/>
      <c r="HF878" s="613"/>
      <c r="HG878" s="613"/>
      <c r="HH878" s="613"/>
      <c r="HI878" s="613"/>
      <c r="HJ878" s="613"/>
      <c r="HK878" s="613"/>
      <c r="HL878" s="613"/>
      <c r="HM878" s="613"/>
      <c r="HN878" s="613"/>
    </row>
    <row r="879" s="520" customFormat="1" ht="18" customHeight="1" spans="1:222">
      <c r="A879" s="382" t="s">
        <v>701</v>
      </c>
      <c r="B879" s="321"/>
      <c r="C879" s="625">
        <v>0</v>
      </c>
      <c r="D879" s="257">
        <v>0</v>
      </c>
      <c r="E879" s="636"/>
      <c r="F879" s="257"/>
      <c r="G879" s="637"/>
      <c r="H879" s="612"/>
      <c r="I879" s="606"/>
      <c r="J879" s="613"/>
      <c r="K879" s="613"/>
      <c r="GI879" s="613"/>
      <c r="GJ879" s="613"/>
      <c r="GK879" s="613"/>
      <c r="GL879" s="613"/>
      <c r="GM879" s="613"/>
      <c r="GN879" s="613"/>
      <c r="GO879" s="613"/>
      <c r="GP879" s="613"/>
      <c r="GQ879" s="613"/>
      <c r="GR879" s="613"/>
      <c r="GS879" s="613"/>
      <c r="GT879" s="613"/>
      <c r="GU879" s="613"/>
      <c r="GV879" s="613"/>
      <c r="GW879" s="613"/>
      <c r="GX879" s="613"/>
      <c r="GY879" s="613"/>
      <c r="GZ879" s="613"/>
      <c r="HA879" s="613"/>
      <c r="HB879" s="613"/>
      <c r="HC879" s="613"/>
      <c r="HD879" s="613"/>
      <c r="HE879" s="613"/>
      <c r="HF879" s="613"/>
      <c r="HG879" s="613"/>
      <c r="HH879" s="613"/>
      <c r="HI879" s="613"/>
      <c r="HJ879" s="613"/>
      <c r="HK879" s="613"/>
      <c r="HL879" s="613"/>
      <c r="HM879" s="613"/>
      <c r="HN879" s="613"/>
    </row>
    <row r="880" s="520" customFormat="1" ht="18" customHeight="1" spans="1:222">
      <c r="A880" s="382" t="s">
        <v>702</v>
      </c>
      <c r="B880" s="320">
        <v>50</v>
      </c>
      <c r="C880" s="625">
        <v>1099</v>
      </c>
      <c r="D880" s="257">
        <v>1099</v>
      </c>
      <c r="E880" s="636"/>
      <c r="F880" s="257"/>
      <c r="G880" s="637"/>
      <c r="H880" s="612"/>
      <c r="I880" s="606"/>
      <c r="J880" s="613"/>
      <c r="K880" s="613"/>
      <c r="GI880" s="613"/>
      <c r="GJ880" s="613"/>
      <c r="GK880" s="613"/>
      <c r="GL880" s="613"/>
      <c r="GM880" s="613"/>
      <c r="GN880" s="613"/>
      <c r="GO880" s="613"/>
      <c r="GP880" s="613"/>
      <c r="GQ880" s="613"/>
      <c r="GR880" s="613"/>
      <c r="GS880" s="613"/>
      <c r="GT880" s="613"/>
      <c r="GU880" s="613"/>
      <c r="GV880" s="613"/>
      <c r="GW880" s="613"/>
      <c r="GX880" s="613"/>
      <c r="GY880" s="613"/>
      <c r="GZ880" s="613"/>
      <c r="HA880" s="613"/>
      <c r="HB880" s="613"/>
      <c r="HC880" s="613"/>
      <c r="HD880" s="613"/>
      <c r="HE880" s="613"/>
      <c r="HF880" s="613"/>
      <c r="HG880" s="613"/>
      <c r="HH880" s="613"/>
      <c r="HI880" s="613"/>
      <c r="HJ880" s="613"/>
      <c r="HK880" s="613"/>
      <c r="HL880" s="613"/>
      <c r="HM880" s="613"/>
      <c r="HN880" s="613"/>
    </row>
    <row r="881" s="520" customFormat="1" ht="18" customHeight="1" spans="1:222">
      <c r="A881" s="382" t="s">
        <v>703</v>
      </c>
      <c r="B881" s="321"/>
      <c r="C881" s="625">
        <v>0</v>
      </c>
      <c r="D881" s="257">
        <v>0</v>
      </c>
      <c r="E881" s="636"/>
      <c r="F881" s="257"/>
      <c r="G881" s="637"/>
      <c r="H881" s="612"/>
      <c r="I881" s="606"/>
      <c r="J881" s="613"/>
      <c r="K881" s="613"/>
      <c r="GI881" s="613"/>
      <c r="GJ881" s="613"/>
      <c r="GK881" s="613"/>
      <c r="GL881" s="613"/>
      <c r="GM881" s="613"/>
      <c r="GN881" s="613"/>
      <c r="GO881" s="613"/>
      <c r="GP881" s="613"/>
      <c r="GQ881" s="613"/>
      <c r="GR881" s="613"/>
      <c r="GS881" s="613"/>
      <c r="GT881" s="613"/>
      <c r="GU881" s="613"/>
      <c r="GV881" s="613"/>
      <c r="GW881" s="613"/>
      <c r="GX881" s="613"/>
      <c r="GY881" s="613"/>
      <c r="GZ881" s="613"/>
      <c r="HA881" s="613"/>
      <c r="HB881" s="613"/>
      <c r="HC881" s="613"/>
      <c r="HD881" s="613"/>
      <c r="HE881" s="613"/>
      <c r="HF881" s="613"/>
      <c r="HG881" s="613"/>
      <c r="HH881" s="613"/>
      <c r="HI881" s="613"/>
      <c r="HJ881" s="613"/>
      <c r="HK881" s="613"/>
      <c r="HL881" s="613"/>
      <c r="HM881" s="613"/>
      <c r="HN881" s="613"/>
    </row>
    <row r="882" s="606" customFormat="1" ht="18" customHeight="1" spans="1:8">
      <c r="A882" s="382" t="s">
        <v>704</v>
      </c>
      <c r="B882" s="321"/>
      <c r="C882" s="625">
        <v>0</v>
      </c>
      <c r="D882" s="257">
        <v>0</v>
      </c>
      <c r="E882" s="636"/>
      <c r="F882" s="257"/>
      <c r="G882" s="637"/>
      <c r="H882" s="638"/>
    </row>
    <row r="883" s="520" customFormat="1" ht="18" customHeight="1" spans="1:222">
      <c r="A883" s="382" t="s">
        <v>705</v>
      </c>
      <c r="B883" s="321"/>
      <c r="C883" s="625">
        <v>0</v>
      </c>
      <c r="D883" s="257">
        <v>0</v>
      </c>
      <c r="E883" s="636"/>
      <c r="F883" s="257"/>
      <c r="G883" s="637"/>
      <c r="H883" s="612"/>
      <c r="I883" s="606"/>
      <c r="J883" s="613"/>
      <c r="K883" s="613"/>
      <c r="GI883" s="613"/>
      <c r="GJ883" s="613"/>
      <c r="GK883" s="613"/>
      <c r="GL883" s="613"/>
      <c r="GM883" s="613"/>
      <c r="GN883" s="613"/>
      <c r="GO883" s="613"/>
      <c r="GP883" s="613"/>
      <c r="GQ883" s="613"/>
      <c r="GR883" s="613"/>
      <c r="GS883" s="613"/>
      <c r="GT883" s="613"/>
      <c r="GU883" s="613"/>
      <c r="GV883" s="613"/>
      <c r="GW883" s="613"/>
      <c r="GX883" s="613"/>
      <c r="GY883" s="613"/>
      <c r="GZ883" s="613"/>
      <c r="HA883" s="613"/>
      <c r="HB883" s="613"/>
      <c r="HC883" s="613"/>
      <c r="HD883" s="613"/>
      <c r="HE883" s="613"/>
      <c r="HF883" s="613"/>
      <c r="HG883" s="613"/>
      <c r="HH883" s="613"/>
      <c r="HI883" s="613"/>
      <c r="HJ883" s="613"/>
      <c r="HK883" s="613"/>
      <c r="HL883" s="613"/>
      <c r="HM883" s="613"/>
      <c r="HN883" s="613"/>
    </row>
    <row r="884" s="606" customFormat="1" ht="18" customHeight="1" spans="1:8">
      <c r="A884" s="382" t="s">
        <v>706</v>
      </c>
      <c r="B884" s="321"/>
      <c r="C884" s="625">
        <v>10</v>
      </c>
      <c r="D884" s="257">
        <v>5</v>
      </c>
      <c r="E884" s="636">
        <f t="shared" ref="E884:E888" si="72">D884/C884</f>
        <v>0.5</v>
      </c>
      <c r="F884" s="257">
        <v>17</v>
      </c>
      <c r="G884" s="637">
        <f>D884/F884-1</f>
        <v>-0.705882352941176</v>
      </c>
      <c r="H884" s="638">
        <v>5</v>
      </c>
    </row>
    <row r="885" s="607" customFormat="1" ht="18" customHeight="1" spans="1:222">
      <c r="A885" s="382" t="s">
        <v>707</v>
      </c>
      <c r="B885" s="321"/>
      <c r="C885" s="625">
        <v>0</v>
      </c>
      <c r="D885" s="257">
        <v>0</v>
      </c>
      <c r="E885" s="636"/>
      <c r="F885" s="257"/>
      <c r="G885" s="637"/>
      <c r="H885" s="612"/>
      <c r="I885" s="606"/>
      <c r="J885" s="613"/>
      <c r="K885" s="613"/>
      <c r="GI885" s="613"/>
      <c r="GJ885" s="613"/>
      <c r="GK885" s="613"/>
      <c r="GL885" s="613"/>
      <c r="GM885" s="613"/>
      <c r="GN885" s="613"/>
      <c r="GO885" s="613"/>
      <c r="GP885" s="613"/>
      <c r="GQ885" s="613"/>
      <c r="GR885" s="613"/>
      <c r="GS885" s="613"/>
      <c r="GT885" s="613"/>
      <c r="GU885" s="613"/>
      <c r="GV885" s="613"/>
      <c r="GW885" s="613"/>
      <c r="GX885" s="613"/>
      <c r="GY885" s="613"/>
      <c r="GZ885" s="613"/>
      <c r="HA885" s="613"/>
      <c r="HB885" s="613"/>
      <c r="HC885" s="613"/>
      <c r="HD885" s="613"/>
      <c r="HE885" s="613"/>
      <c r="HF885" s="613"/>
      <c r="HG885" s="613"/>
      <c r="HH885" s="613"/>
      <c r="HI885" s="613"/>
      <c r="HJ885" s="613"/>
      <c r="HK885" s="613"/>
      <c r="HL885" s="613"/>
      <c r="HM885" s="613"/>
      <c r="HN885" s="613"/>
    </row>
    <row r="886" s="606" customFormat="1" ht="18" customHeight="1" spans="1:8">
      <c r="A886" s="382" t="s">
        <v>708</v>
      </c>
      <c r="B886" s="321"/>
      <c r="C886" s="625">
        <v>948</v>
      </c>
      <c r="D886" s="257">
        <v>636</v>
      </c>
      <c r="E886" s="636">
        <f t="shared" si="72"/>
        <v>0.670886075949367</v>
      </c>
      <c r="F886" s="257">
        <v>374</v>
      </c>
      <c r="G886" s="637">
        <f>D886/F886-1</f>
        <v>0.700534759358289</v>
      </c>
      <c r="H886" s="638">
        <v>312</v>
      </c>
    </row>
    <row r="887" s="606" customFormat="1" ht="18" customHeight="1" spans="1:8">
      <c r="A887" s="383" t="s">
        <v>709</v>
      </c>
      <c r="B887" s="321">
        <v>446</v>
      </c>
      <c r="C887" s="624">
        <f>SUM(C888:C911)</f>
        <v>1048</v>
      </c>
      <c r="D887" s="355">
        <v>520</v>
      </c>
      <c r="E887" s="622">
        <f t="shared" si="72"/>
        <v>0.49618320610687</v>
      </c>
      <c r="F887" s="355">
        <f>SUM(F888:F911)</f>
        <v>1001</v>
      </c>
      <c r="G887" s="635">
        <f>D887/F887-1</f>
        <v>-0.480519480519481</v>
      </c>
      <c r="H887" s="624">
        <f>SUM(H888:H911)</f>
        <v>528</v>
      </c>
    </row>
    <row r="888" s="520" customFormat="1" ht="18" customHeight="1" spans="1:222">
      <c r="A888" s="382" t="s">
        <v>47</v>
      </c>
      <c r="B888" s="320">
        <v>296</v>
      </c>
      <c r="C888" s="625">
        <v>187</v>
      </c>
      <c r="D888" s="257">
        <v>187</v>
      </c>
      <c r="E888" s="636">
        <f t="shared" si="72"/>
        <v>1</v>
      </c>
      <c r="F888" s="257">
        <v>183</v>
      </c>
      <c r="G888" s="637">
        <f>D888/F888-1</f>
        <v>0.0218579234972678</v>
      </c>
      <c r="H888" s="612"/>
      <c r="I888" s="606"/>
      <c r="J888" s="613"/>
      <c r="K888" s="613"/>
      <c r="GI888" s="613"/>
      <c r="GJ888" s="613"/>
      <c r="GK888" s="613"/>
      <c r="GL888" s="613"/>
      <c r="GM888" s="613"/>
      <c r="GN888" s="613"/>
      <c r="GO888" s="613"/>
      <c r="GP888" s="613"/>
      <c r="GQ888" s="613"/>
      <c r="GR888" s="613"/>
      <c r="GS888" s="613"/>
      <c r="GT888" s="613"/>
      <c r="GU888" s="613"/>
      <c r="GV888" s="613"/>
      <c r="GW888" s="613"/>
      <c r="GX888" s="613"/>
      <c r="GY888" s="613"/>
      <c r="GZ888" s="613"/>
      <c r="HA888" s="613"/>
      <c r="HB888" s="613"/>
      <c r="HC888" s="613"/>
      <c r="HD888" s="613"/>
      <c r="HE888" s="613"/>
      <c r="HF888" s="613"/>
      <c r="HG888" s="613"/>
      <c r="HH888" s="613"/>
      <c r="HI888" s="613"/>
      <c r="HJ888" s="613"/>
      <c r="HK888" s="613"/>
      <c r="HL888" s="613"/>
      <c r="HM888" s="613"/>
      <c r="HN888" s="613"/>
    </row>
    <row r="889" s="606" customFormat="1" ht="18" customHeight="1" spans="1:8">
      <c r="A889" s="382" t="s">
        <v>48</v>
      </c>
      <c r="B889" s="320"/>
      <c r="C889" s="625">
        <v>0</v>
      </c>
      <c r="D889" s="257">
        <v>0</v>
      </c>
      <c r="E889" s="636"/>
      <c r="F889" s="257"/>
      <c r="G889" s="637"/>
      <c r="H889" s="638"/>
    </row>
    <row r="890" s="520" customFormat="1" ht="18" customHeight="1" spans="1:222">
      <c r="A890" s="382" t="s">
        <v>49</v>
      </c>
      <c r="B890" s="320"/>
      <c r="C890" s="625">
        <v>0</v>
      </c>
      <c r="D890" s="257">
        <v>0</v>
      </c>
      <c r="E890" s="636"/>
      <c r="F890" s="257"/>
      <c r="G890" s="637"/>
      <c r="H890" s="612"/>
      <c r="I890" s="606"/>
      <c r="J890" s="613"/>
      <c r="K890" s="613"/>
      <c r="GI890" s="613"/>
      <c r="GJ890" s="613"/>
      <c r="GK890" s="613"/>
      <c r="GL890" s="613"/>
      <c r="GM890" s="613"/>
      <c r="GN890" s="613"/>
      <c r="GO890" s="613"/>
      <c r="GP890" s="613"/>
      <c r="GQ890" s="613"/>
      <c r="GR890" s="613"/>
      <c r="GS890" s="613"/>
      <c r="GT890" s="613"/>
      <c r="GU890" s="613"/>
      <c r="GV890" s="613"/>
      <c r="GW890" s="613"/>
      <c r="GX890" s="613"/>
      <c r="GY890" s="613"/>
      <c r="GZ890" s="613"/>
      <c r="HA890" s="613"/>
      <c r="HB890" s="613"/>
      <c r="HC890" s="613"/>
      <c r="HD890" s="613"/>
      <c r="HE890" s="613"/>
      <c r="HF890" s="613"/>
      <c r="HG890" s="613"/>
      <c r="HH890" s="613"/>
      <c r="HI890" s="613"/>
      <c r="HJ890" s="613"/>
      <c r="HK890" s="613"/>
      <c r="HL890" s="613"/>
      <c r="HM890" s="613"/>
      <c r="HN890" s="613"/>
    </row>
    <row r="891" s="606" customFormat="1" ht="18" customHeight="1" spans="1:8">
      <c r="A891" s="382" t="s">
        <v>710</v>
      </c>
      <c r="B891" s="320">
        <v>142</v>
      </c>
      <c r="C891" s="625">
        <v>152</v>
      </c>
      <c r="D891" s="257">
        <v>152</v>
      </c>
      <c r="E891" s="636">
        <f t="shared" ref="E891:E895" si="73">D891/C891</f>
        <v>1</v>
      </c>
      <c r="F891" s="257">
        <v>117</v>
      </c>
      <c r="G891" s="637">
        <f>D891/F891-1</f>
        <v>0.299145299145299</v>
      </c>
      <c r="H891" s="638"/>
    </row>
    <row r="892" s="520" customFormat="1" ht="18" customHeight="1" spans="1:222">
      <c r="A892" s="382" t="s">
        <v>711</v>
      </c>
      <c r="B892" s="320">
        <v>5</v>
      </c>
      <c r="C892" s="625">
        <v>98</v>
      </c>
      <c r="D892" s="257">
        <v>1</v>
      </c>
      <c r="E892" s="636"/>
      <c r="F892" s="257">
        <v>18</v>
      </c>
      <c r="G892" s="637">
        <f>D892/F892-1</f>
        <v>-0.944444444444444</v>
      </c>
      <c r="H892" s="612">
        <v>97</v>
      </c>
      <c r="I892" s="606"/>
      <c r="J892" s="613"/>
      <c r="K892" s="613"/>
      <c r="GI892" s="613"/>
      <c r="GJ892" s="613"/>
      <c r="GK892" s="613"/>
      <c r="GL892" s="613"/>
      <c r="GM892" s="613"/>
      <c r="GN892" s="613"/>
      <c r="GO892" s="613"/>
      <c r="GP892" s="613"/>
      <c r="GQ892" s="613"/>
      <c r="GR892" s="613"/>
      <c r="GS892" s="613"/>
      <c r="GT892" s="613"/>
      <c r="GU892" s="613"/>
      <c r="GV892" s="613"/>
      <c r="GW892" s="613"/>
      <c r="GX892" s="613"/>
      <c r="GY892" s="613"/>
      <c r="GZ892" s="613"/>
      <c r="HA892" s="613"/>
      <c r="HB892" s="613"/>
      <c r="HC892" s="613"/>
      <c r="HD892" s="613"/>
      <c r="HE892" s="613"/>
      <c r="HF892" s="613"/>
      <c r="HG892" s="613"/>
      <c r="HH892" s="613"/>
      <c r="HI892" s="613"/>
      <c r="HJ892" s="613"/>
      <c r="HK892" s="613"/>
      <c r="HL892" s="613"/>
      <c r="HM892" s="613"/>
      <c r="HN892" s="613"/>
    </row>
    <row r="893" s="606" customFormat="1" ht="18" customHeight="1" spans="1:8">
      <c r="A893" s="382" t="s">
        <v>712</v>
      </c>
      <c r="B893" s="321"/>
      <c r="C893" s="625">
        <v>0</v>
      </c>
      <c r="D893" s="257">
        <v>0</v>
      </c>
      <c r="E893" s="636"/>
      <c r="F893" s="257"/>
      <c r="G893" s="637"/>
      <c r="H893" s="638"/>
    </row>
    <row r="894" s="520" customFormat="1" ht="18" customHeight="1" spans="1:222">
      <c r="A894" s="382" t="s">
        <v>713</v>
      </c>
      <c r="B894" s="321"/>
      <c r="C894" s="625">
        <v>0</v>
      </c>
      <c r="D894" s="257">
        <v>0</v>
      </c>
      <c r="E894" s="636"/>
      <c r="F894" s="257">
        <v>45</v>
      </c>
      <c r="G894" s="637"/>
      <c r="H894" s="612"/>
      <c r="I894" s="606"/>
      <c r="J894" s="613"/>
      <c r="K894" s="613"/>
      <c r="GI894" s="613"/>
      <c r="GJ894" s="613"/>
      <c r="GK894" s="613"/>
      <c r="GL894" s="613"/>
      <c r="GM894" s="613"/>
      <c r="GN894" s="613"/>
      <c r="GO894" s="613"/>
      <c r="GP894" s="613"/>
      <c r="GQ894" s="613"/>
      <c r="GR894" s="613"/>
      <c r="GS894" s="613"/>
      <c r="GT894" s="613"/>
      <c r="GU894" s="613"/>
      <c r="GV894" s="613"/>
      <c r="GW894" s="613"/>
      <c r="GX894" s="613"/>
      <c r="GY894" s="613"/>
      <c r="GZ894" s="613"/>
      <c r="HA894" s="613"/>
      <c r="HB894" s="613"/>
      <c r="HC894" s="613"/>
      <c r="HD894" s="613"/>
      <c r="HE894" s="613"/>
      <c r="HF894" s="613"/>
      <c r="HG894" s="613"/>
      <c r="HH894" s="613"/>
      <c r="HI894" s="613"/>
      <c r="HJ894" s="613"/>
      <c r="HK894" s="613"/>
      <c r="HL894" s="613"/>
      <c r="HM894" s="613"/>
      <c r="HN894" s="613"/>
    </row>
    <row r="895" s="606" customFormat="1" ht="18" customHeight="1" spans="1:8">
      <c r="A895" s="382" t="s">
        <v>714</v>
      </c>
      <c r="B895" s="321"/>
      <c r="C895" s="625">
        <v>9</v>
      </c>
      <c r="D895" s="257">
        <v>9</v>
      </c>
      <c r="E895" s="636">
        <f t="shared" si="73"/>
        <v>1</v>
      </c>
      <c r="F895" s="257">
        <v>132</v>
      </c>
      <c r="G895" s="637">
        <f>D895/F895-1</f>
        <v>-0.931818181818182</v>
      </c>
      <c r="H895" s="638"/>
    </row>
    <row r="896" s="606" customFormat="1" ht="18" customHeight="1" spans="1:8">
      <c r="A896" s="382" t="s">
        <v>715</v>
      </c>
      <c r="B896" s="321"/>
      <c r="C896" s="625">
        <f t="shared" ref="C896:C902" si="74">D896+H896</f>
        <v>0</v>
      </c>
      <c r="D896" s="257"/>
      <c r="E896" s="636"/>
      <c r="F896" s="257"/>
      <c r="G896" s="637"/>
      <c r="H896" s="638"/>
    </row>
    <row r="897" s="520" customFormat="1" ht="18" customHeight="1" spans="1:222">
      <c r="A897" s="382" t="s">
        <v>716</v>
      </c>
      <c r="B897" s="321"/>
      <c r="C897" s="625">
        <f t="shared" si="74"/>
        <v>0</v>
      </c>
      <c r="D897" s="257">
        <v>0</v>
      </c>
      <c r="E897" s="636"/>
      <c r="F897" s="257"/>
      <c r="G897" s="637"/>
      <c r="H897" s="612"/>
      <c r="I897" s="606"/>
      <c r="J897" s="613"/>
      <c r="K897" s="613"/>
      <c r="GI897" s="613"/>
      <c r="GJ897" s="613"/>
      <c r="GK897" s="613"/>
      <c r="GL897" s="613"/>
      <c r="GM897" s="613"/>
      <c r="GN897" s="613"/>
      <c r="GO897" s="613"/>
      <c r="GP897" s="613"/>
      <c r="GQ897" s="613"/>
      <c r="GR897" s="613"/>
      <c r="GS897" s="613"/>
      <c r="GT897" s="613"/>
      <c r="GU897" s="613"/>
      <c r="GV897" s="613"/>
      <c r="GW897" s="613"/>
      <c r="GX897" s="613"/>
      <c r="GY897" s="613"/>
      <c r="GZ897" s="613"/>
      <c r="HA897" s="613"/>
      <c r="HB897" s="613"/>
      <c r="HC897" s="613"/>
      <c r="HD897" s="613"/>
      <c r="HE897" s="613"/>
      <c r="HF897" s="613"/>
      <c r="HG897" s="613"/>
      <c r="HH897" s="613"/>
      <c r="HI897" s="613"/>
      <c r="HJ897" s="613"/>
      <c r="HK897" s="613"/>
      <c r="HL897" s="613"/>
      <c r="HM897" s="613"/>
      <c r="HN897" s="613"/>
    </row>
    <row r="898" s="520" customFormat="1" ht="18" customHeight="1" spans="1:222">
      <c r="A898" s="382" t="s">
        <v>717</v>
      </c>
      <c r="B898" s="321"/>
      <c r="C898" s="625">
        <f t="shared" si="74"/>
        <v>0</v>
      </c>
      <c r="D898" s="257">
        <v>0</v>
      </c>
      <c r="E898" s="636"/>
      <c r="F898" s="257"/>
      <c r="G898" s="637"/>
      <c r="H898" s="612"/>
      <c r="I898" s="606"/>
      <c r="J898" s="613"/>
      <c r="K898" s="613"/>
      <c r="GI898" s="613"/>
      <c r="GJ898" s="613"/>
      <c r="GK898" s="613"/>
      <c r="GL898" s="613"/>
      <c r="GM898" s="613"/>
      <c r="GN898" s="613"/>
      <c r="GO898" s="613"/>
      <c r="GP898" s="613"/>
      <c r="GQ898" s="613"/>
      <c r="GR898" s="613"/>
      <c r="GS898" s="613"/>
      <c r="GT898" s="613"/>
      <c r="GU898" s="613"/>
      <c r="GV898" s="613"/>
      <c r="GW898" s="613"/>
      <c r="GX898" s="613"/>
      <c r="GY898" s="613"/>
      <c r="GZ898" s="613"/>
      <c r="HA898" s="613"/>
      <c r="HB898" s="613"/>
      <c r="HC898" s="613"/>
      <c r="HD898" s="613"/>
      <c r="HE898" s="613"/>
      <c r="HF898" s="613"/>
      <c r="HG898" s="613"/>
      <c r="HH898" s="613"/>
      <c r="HI898" s="613"/>
      <c r="HJ898" s="613"/>
      <c r="HK898" s="613"/>
      <c r="HL898" s="613"/>
      <c r="HM898" s="613"/>
      <c r="HN898" s="613"/>
    </row>
    <row r="899" s="520" customFormat="1" ht="18" customHeight="1" spans="1:222">
      <c r="A899" s="382" t="s">
        <v>718</v>
      </c>
      <c r="B899" s="321"/>
      <c r="C899" s="625">
        <f t="shared" si="74"/>
        <v>0</v>
      </c>
      <c r="D899" s="257">
        <v>0</v>
      </c>
      <c r="E899" s="636"/>
      <c r="F899" s="257"/>
      <c r="G899" s="637"/>
      <c r="H899" s="612"/>
      <c r="I899" s="606"/>
      <c r="J899" s="613"/>
      <c r="K899" s="613"/>
      <c r="GI899" s="613"/>
      <c r="GJ899" s="613"/>
      <c r="GK899" s="613"/>
      <c r="GL899" s="613"/>
      <c r="GM899" s="613"/>
      <c r="GN899" s="613"/>
      <c r="GO899" s="613"/>
      <c r="GP899" s="613"/>
      <c r="GQ899" s="613"/>
      <c r="GR899" s="613"/>
      <c r="GS899" s="613"/>
      <c r="GT899" s="613"/>
      <c r="GU899" s="613"/>
      <c r="GV899" s="613"/>
      <c r="GW899" s="613"/>
      <c r="GX899" s="613"/>
      <c r="GY899" s="613"/>
      <c r="GZ899" s="613"/>
      <c r="HA899" s="613"/>
      <c r="HB899" s="613"/>
      <c r="HC899" s="613"/>
      <c r="HD899" s="613"/>
      <c r="HE899" s="613"/>
      <c r="HF899" s="613"/>
      <c r="HG899" s="613"/>
      <c r="HH899" s="613"/>
      <c r="HI899" s="613"/>
      <c r="HJ899" s="613"/>
      <c r="HK899" s="613"/>
      <c r="HL899" s="613"/>
      <c r="HM899" s="613"/>
      <c r="HN899" s="613"/>
    </row>
    <row r="900" s="520" customFormat="1" ht="18" customHeight="1" spans="1:222">
      <c r="A900" s="382" t="s">
        <v>719</v>
      </c>
      <c r="B900" s="321"/>
      <c r="C900" s="625">
        <f t="shared" si="74"/>
        <v>0</v>
      </c>
      <c r="D900" s="257">
        <v>0</v>
      </c>
      <c r="E900" s="636"/>
      <c r="F900" s="257"/>
      <c r="G900" s="637"/>
      <c r="H900" s="612"/>
      <c r="I900" s="606"/>
      <c r="J900" s="613"/>
      <c r="K900" s="613"/>
      <c r="GI900" s="613"/>
      <c r="GJ900" s="613"/>
      <c r="GK900" s="613"/>
      <c r="GL900" s="613"/>
      <c r="GM900" s="613"/>
      <c r="GN900" s="613"/>
      <c r="GO900" s="613"/>
      <c r="GP900" s="613"/>
      <c r="GQ900" s="613"/>
      <c r="GR900" s="613"/>
      <c r="GS900" s="613"/>
      <c r="GT900" s="613"/>
      <c r="GU900" s="613"/>
      <c r="GV900" s="613"/>
      <c r="GW900" s="613"/>
      <c r="GX900" s="613"/>
      <c r="GY900" s="613"/>
      <c r="GZ900" s="613"/>
      <c r="HA900" s="613"/>
      <c r="HB900" s="613"/>
      <c r="HC900" s="613"/>
      <c r="HD900" s="613"/>
      <c r="HE900" s="613"/>
      <c r="HF900" s="613"/>
      <c r="HG900" s="613"/>
      <c r="HH900" s="613"/>
      <c r="HI900" s="613"/>
      <c r="HJ900" s="613"/>
      <c r="HK900" s="613"/>
      <c r="HL900" s="613"/>
      <c r="HM900" s="613"/>
      <c r="HN900" s="613"/>
    </row>
    <row r="901" s="520" customFormat="1" ht="18" customHeight="1" spans="1:222">
      <c r="A901" s="382" t="s">
        <v>720</v>
      </c>
      <c r="B901" s="321"/>
      <c r="C901" s="625">
        <f t="shared" si="74"/>
        <v>0</v>
      </c>
      <c r="D901" s="257">
        <v>0</v>
      </c>
      <c r="E901" s="636"/>
      <c r="F901" s="257"/>
      <c r="G901" s="637"/>
      <c r="H901" s="612"/>
      <c r="I901" s="606"/>
      <c r="J901" s="613"/>
      <c r="K901" s="613"/>
      <c r="GI901" s="613"/>
      <c r="GJ901" s="613"/>
      <c r="GK901" s="613"/>
      <c r="GL901" s="613"/>
      <c r="GM901" s="613"/>
      <c r="GN901" s="613"/>
      <c r="GO901" s="613"/>
      <c r="GP901" s="613"/>
      <c r="GQ901" s="613"/>
      <c r="GR901" s="613"/>
      <c r="GS901" s="613"/>
      <c r="GT901" s="613"/>
      <c r="GU901" s="613"/>
      <c r="GV901" s="613"/>
      <c r="GW901" s="613"/>
      <c r="GX901" s="613"/>
      <c r="GY901" s="613"/>
      <c r="GZ901" s="613"/>
      <c r="HA901" s="613"/>
      <c r="HB901" s="613"/>
      <c r="HC901" s="613"/>
      <c r="HD901" s="613"/>
      <c r="HE901" s="613"/>
      <c r="HF901" s="613"/>
      <c r="HG901" s="613"/>
      <c r="HH901" s="613"/>
      <c r="HI901" s="613"/>
      <c r="HJ901" s="613"/>
      <c r="HK901" s="613"/>
      <c r="HL901" s="613"/>
      <c r="HM901" s="613"/>
      <c r="HN901" s="613"/>
    </row>
    <row r="902" s="520" customFormat="1" ht="18" customHeight="1" spans="1:222">
      <c r="A902" s="382" t="s">
        <v>721</v>
      </c>
      <c r="B902" s="321"/>
      <c r="C902" s="625">
        <f t="shared" si="74"/>
        <v>0</v>
      </c>
      <c r="D902" s="257">
        <v>0</v>
      </c>
      <c r="E902" s="636"/>
      <c r="F902" s="257"/>
      <c r="G902" s="637"/>
      <c r="H902" s="612"/>
      <c r="I902" s="606"/>
      <c r="J902" s="613"/>
      <c r="K902" s="613"/>
      <c r="GI902" s="613"/>
      <c r="GJ902" s="613"/>
      <c r="GK902" s="613"/>
      <c r="GL902" s="613"/>
      <c r="GM902" s="613"/>
      <c r="GN902" s="613"/>
      <c r="GO902" s="613"/>
      <c r="GP902" s="613"/>
      <c r="GQ902" s="613"/>
      <c r="GR902" s="613"/>
      <c r="GS902" s="613"/>
      <c r="GT902" s="613"/>
      <c r="GU902" s="613"/>
      <c r="GV902" s="613"/>
      <c r="GW902" s="613"/>
      <c r="GX902" s="613"/>
      <c r="GY902" s="613"/>
      <c r="GZ902" s="613"/>
      <c r="HA902" s="613"/>
      <c r="HB902" s="613"/>
      <c r="HC902" s="613"/>
      <c r="HD902" s="613"/>
      <c r="HE902" s="613"/>
      <c r="HF902" s="613"/>
      <c r="HG902" s="613"/>
      <c r="HH902" s="613"/>
      <c r="HI902" s="613"/>
      <c r="HJ902" s="613"/>
      <c r="HK902" s="613"/>
      <c r="HL902" s="613"/>
      <c r="HM902" s="613"/>
      <c r="HN902" s="613"/>
    </row>
    <row r="903" s="520" customFormat="1" ht="18" customHeight="1" spans="1:222">
      <c r="A903" s="382" t="s">
        <v>722</v>
      </c>
      <c r="B903" s="321"/>
      <c r="C903" s="625">
        <f t="shared" ref="C903:C966" si="75">D903+H903</f>
        <v>0</v>
      </c>
      <c r="D903" s="257">
        <v>0</v>
      </c>
      <c r="E903" s="636"/>
      <c r="F903" s="257"/>
      <c r="G903" s="637"/>
      <c r="H903" s="612"/>
      <c r="I903" s="606"/>
      <c r="J903" s="613"/>
      <c r="K903" s="613"/>
      <c r="GI903" s="613"/>
      <c r="GJ903" s="613"/>
      <c r="GK903" s="613"/>
      <c r="GL903" s="613"/>
      <c r="GM903" s="613"/>
      <c r="GN903" s="613"/>
      <c r="GO903" s="613"/>
      <c r="GP903" s="613"/>
      <c r="GQ903" s="613"/>
      <c r="GR903" s="613"/>
      <c r="GS903" s="613"/>
      <c r="GT903" s="613"/>
      <c r="GU903" s="613"/>
      <c r="GV903" s="613"/>
      <c r="GW903" s="613"/>
      <c r="GX903" s="613"/>
      <c r="GY903" s="613"/>
      <c r="GZ903" s="613"/>
      <c r="HA903" s="613"/>
      <c r="HB903" s="613"/>
      <c r="HC903" s="613"/>
      <c r="HD903" s="613"/>
      <c r="HE903" s="613"/>
      <c r="HF903" s="613"/>
      <c r="HG903" s="613"/>
      <c r="HH903" s="613"/>
      <c r="HI903" s="613"/>
      <c r="HJ903" s="613"/>
      <c r="HK903" s="613"/>
      <c r="HL903" s="613"/>
      <c r="HM903" s="613"/>
      <c r="HN903" s="613"/>
    </row>
    <row r="904" s="520" customFormat="1" ht="18" customHeight="1" spans="1:222">
      <c r="A904" s="382" t="s">
        <v>723</v>
      </c>
      <c r="B904" s="321"/>
      <c r="C904" s="625">
        <f t="shared" si="75"/>
        <v>0</v>
      </c>
      <c r="D904" s="257">
        <v>0</v>
      </c>
      <c r="E904" s="636"/>
      <c r="F904" s="257"/>
      <c r="G904" s="637"/>
      <c r="H904" s="612"/>
      <c r="I904" s="606"/>
      <c r="J904" s="613"/>
      <c r="K904" s="613"/>
      <c r="GI904" s="613"/>
      <c r="GJ904" s="613"/>
      <c r="GK904" s="613"/>
      <c r="GL904" s="613"/>
      <c r="GM904" s="613"/>
      <c r="GN904" s="613"/>
      <c r="GO904" s="613"/>
      <c r="GP904" s="613"/>
      <c r="GQ904" s="613"/>
      <c r="GR904" s="613"/>
      <c r="GS904" s="613"/>
      <c r="GT904" s="613"/>
      <c r="GU904" s="613"/>
      <c r="GV904" s="613"/>
      <c r="GW904" s="613"/>
      <c r="GX904" s="613"/>
      <c r="GY904" s="613"/>
      <c r="GZ904" s="613"/>
      <c r="HA904" s="613"/>
      <c r="HB904" s="613"/>
      <c r="HC904" s="613"/>
      <c r="HD904" s="613"/>
      <c r="HE904" s="613"/>
      <c r="HF904" s="613"/>
      <c r="HG904" s="613"/>
      <c r="HH904" s="613"/>
      <c r="HI904" s="613"/>
      <c r="HJ904" s="613"/>
      <c r="HK904" s="613"/>
      <c r="HL904" s="613"/>
      <c r="HM904" s="613"/>
      <c r="HN904" s="613"/>
    </row>
    <row r="905" s="520" customFormat="1" ht="18" customHeight="1" spans="1:222">
      <c r="A905" s="382" t="s">
        <v>724</v>
      </c>
      <c r="B905" s="321"/>
      <c r="C905" s="625">
        <f t="shared" si="75"/>
        <v>0</v>
      </c>
      <c r="D905" s="257">
        <v>0</v>
      </c>
      <c r="E905" s="636"/>
      <c r="F905" s="257"/>
      <c r="G905" s="637"/>
      <c r="H905" s="612"/>
      <c r="I905" s="606"/>
      <c r="J905" s="613"/>
      <c r="K905" s="613"/>
      <c r="GI905" s="613"/>
      <c r="GJ905" s="613"/>
      <c r="GK905" s="613"/>
      <c r="GL905" s="613"/>
      <c r="GM905" s="613"/>
      <c r="GN905" s="613"/>
      <c r="GO905" s="613"/>
      <c r="GP905" s="613"/>
      <c r="GQ905" s="613"/>
      <c r="GR905" s="613"/>
      <c r="GS905" s="613"/>
      <c r="GT905" s="613"/>
      <c r="GU905" s="613"/>
      <c r="GV905" s="613"/>
      <c r="GW905" s="613"/>
      <c r="GX905" s="613"/>
      <c r="GY905" s="613"/>
      <c r="GZ905" s="613"/>
      <c r="HA905" s="613"/>
      <c r="HB905" s="613"/>
      <c r="HC905" s="613"/>
      <c r="HD905" s="613"/>
      <c r="HE905" s="613"/>
      <c r="HF905" s="613"/>
      <c r="HG905" s="613"/>
      <c r="HH905" s="613"/>
      <c r="HI905" s="613"/>
      <c r="HJ905" s="613"/>
      <c r="HK905" s="613"/>
      <c r="HL905" s="613"/>
      <c r="HM905" s="613"/>
      <c r="HN905" s="613"/>
    </row>
    <row r="906" s="520" customFormat="1" ht="18" customHeight="1" spans="1:222">
      <c r="A906" s="382" t="s">
        <v>725</v>
      </c>
      <c r="B906" s="321"/>
      <c r="C906" s="625">
        <f t="shared" si="75"/>
        <v>0</v>
      </c>
      <c r="D906" s="257"/>
      <c r="E906" s="636"/>
      <c r="F906" s="257"/>
      <c r="G906" s="637"/>
      <c r="H906" s="612"/>
      <c r="I906" s="606"/>
      <c r="J906" s="613"/>
      <c r="K906" s="613"/>
      <c r="GI906" s="613"/>
      <c r="GJ906" s="613"/>
      <c r="GK906" s="613"/>
      <c r="GL906" s="613"/>
      <c r="GM906" s="613"/>
      <c r="GN906" s="613"/>
      <c r="GO906" s="613"/>
      <c r="GP906" s="613"/>
      <c r="GQ906" s="613"/>
      <c r="GR906" s="613"/>
      <c r="GS906" s="613"/>
      <c r="GT906" s="613"/>
      <c r="GU906" s="613"/>
      <c r="GV906" s="613"/>
      <c r="GW906" s="613"/>
      <c r="GX906" s="613"/>
      <c r="GY906" s="613"/>
      <c r="GZ906" s="613"/>
      <c r="HA906" s="613"/>
      <c r="HB906" s="613"/>
      <c r="HC906" s="613"/>
      <c r="HD906" s="613"/>
      <c r="HE906" s="613"/>
      <c r="HF906" s="613"/>
      <c r="HG906" s="613"/>
      <c r="HH906" s="613"/>
      <c r="HI906" s="613"/>
      <c r="HJ906" s="613"/>
      <c r="HK906" s="613"/>
      <c r="HL906" s="613"/>
      <c r="HM906" s="613"/>
      <c r="HN906" s="613"/>
    </row>
    <row r="907" s="606" customFormat="1" ht="18" customHeight="1" spans="1:8">
      <c r="A907" s="382" t="s">
        <v>726</v>
      </c>
      <c r="B907" s="320">
        <v>3</v>
      </c>
      <c r="C907" s="625">
        <v>293</v>
      </c>
      <c r="D907" s="257">
        <v>35</v>
      </c>
      <c r="E907" s="636">
        <f>D907/C907</f>
        <v>0.119453924914676</v>
      </c>
      <c r="F907" s="257">
        <v>418</v>
      </c>
      <c r="G907" s="637">
        <f>D907/F907-1</f>
        <v>-0.916267942583732</v>
      </c>
      <c r="H907" s="638">
        <v>258</v>
      </c>
    </row>
    <row r="908" s="520" customFormat="1" ht="18" customHeight="1" spans="1:222">
      <c r="A908" s="382" t="s">
        <v>727</v>
      </c>
      <c r="B908" s="321"/>
      <c r="C908" s="625">
        <f t="shared" si="75"/>
        <v>0</v>
      </c>
      <c r="D908" s="257"/>
      <c r="E908" s="636"/>
      <c r="F908" s="257"/>
      <c r="G908" s="637"/>
      <c r="H908" s="612"/>
      <c r="I908" s="606"/>
      <c r="J908" s="613"/>
      <c r="K908" s="613"/>
      <c r="GI908" s="613"/>
      <c r="GJ908" s="613"/>
      <c r="GK908" s="613"/>
      <c r="GL908" s="613"/>
      <c r="GM908" s="613"/>
      <c r="GN908" s="613"/>
      <c r="GO908" s="613"/>
      <c r="GP908" s="613"/>
      <c r="GQ908" s="613"/>
      <c r="GR908" s="613"/>
      <c r="GS908" s="613"/>
      <c r="GT908" s="613"/>
      <c r="GU908" s="613"/>
      <c r="GV908" s="613"/>
      <c r="GW908" s="613"/>
      <c r="GX908" s="613"/>
      <c r="GY908" s="613"/>
      <c r="GZ908" s="613"/>
      <c r="HA908" s="613"/>
      <c r="HB908" s="613"/>
      <c r="HC908" s="613"/>
      <c r="HD908" s="613"/>
      <c r="HE908" s="613"/>
      <c r="HF908" s="613"/>
      <c r="HG908" s="613"/>
      <c r="HH908" s="613"/>
      <c r="HI908" s="613"/>
      <c r="HJ908" s="613"/>
      <c r="HK908" s="613"/>
      <c r="HL908" s="613"/>
      <c r="HM908" s="613"/>
      <c r="HN908" s="613"/>
    </row>
    <row r="909" s="520" customFormat="1" ht="18" customHeight="1" spans="1:222">
      <c r="A909" s="382" t="s">
        <v>728</v>
      </c>
      <c r="B909" s="321"/>
      <c r="C909" s="625">
        <f t="shared" si="75"/>
        <v>0</v>
      </c>
      <c r="D909" s="257">
        <v>0</v>
      </c>
      <c r="E909" s="636"/>
      <c r="F909" s="257"/>
      <c r="G909" s="637"/>
      <c r="H909" s="612"/>
      <c r="I909" s="606"/>
      <c r="J909" s="613"/>
      <c r="K909" s="613"/>
      <c r="GI909" s="613"/>
      <c r="GJ909" s="613"/>
      <c r="GK909" s="613"/>
      <c r="GL909" s="613"/>
      <c r="GM909" s="613"/>
      <c r="GN909" s="613"/>
      <c r="GO909" s="613"/>
      <c r="GP909" s="613"/>
      <c r="GQ909" s="613"/>
      <c r="GR909" s="613"/>
      <c r="GS909" s="613"/>
      <c r="GT909" s="613"/>
      <c r="GU909" s="613"/>
      <c r="GV909" s="613"/>
      <c r="GW909" s="613"/>
      <c r="GX909" s="613"/>
      <c r="GY909" s="613"/>
      <c r="GZ909" s="613"/>
      <c r="HA909" s="613"/>
      <c r="HB909" s="613"/>
      <c r="HC909" s="613"/>
      <c r="HD909" s="613"/>
      <c r="HE909" s="613"/>
      <c r="HF909" s="613"/>
      <c r="HG909" s="613"/>
      <c r="HH909" s="613"/>
      <c r="HI909" s="613"/>
      <c r="HJ909" s="613"/>
      <c r="HK909" s="613"/>
      <c r="HL909" s="613"/>
      <c r="HM909" s="613"/>
      <c r="HN909" s="613"/>
    </row>
    <row r="910" s="607" customFormat="1" ht="18" customHeight="1" spans="1:222">
      <c r="A910" s="382" t="s">
        <v>694</v>
      </c>
      <c r="B910" s="321"/>
      <c r="C910" s="625">
        <f t="shared" si="75"/>
        <v>0</v>
      </c>
      <c r="D910" s="257">
        <v>0</v>
      </c>
      <c r="E910" s="636"/>
      <c r="F910" s="257"/>
      <c r="G910" s="637"/>
      <c r="H910" s="612"/>
      <c r="I910" s="606"/>
      <c r="J910" s="613"/>
      <c r="K910" s="613"/>
      <c r="GI910" s="613"/>
      <c r="GJ910" s="613"/>
      <c r="GK910" s="613"/>
      <c r="GL910" s="613"/>
      <c r="GM910" s="613"/>
      <c r="GN910" s="613"/>
      <c r="GO910" s="613"/>
      <c r="GP910" s="613"/>
      <c r="GQ910" s="613"/>
      <c r="GR910" s="613"/>
      <c r="GS910" s="613"/>
      <c r="GT910" s="613"/>
      <c r="GU910" s="613"/>
      <c r="GV910" s="613"/>
      <c r="GW910" s="613"/>
      <c r="GX910" s="613"/>
      <c r="GY910" s="613"/>
      <c r="GZ910" s="613"/>
      <c r="HA910" s="613"/>
      <c r="HB910" s="613"/>
      <c r="HC910" s="613"/>
      <c r="HD910" s="613"/>
      <c r="HE910" s="613"/>
      <c r="HF910" s="613"/>
      <c r="HG910" s="613"/>
      <c r="HH910" s="613"/>
      <c r="HI910" s="613"/>
      <c r="HJ910" s="613"/>
      <c r="HK910" s="613"/>
      <c r="HL910" s="613"/>
      <c r="HM910" s="613"/>
      <c r="HN910" s="613"/>
    </row>
    <row r="911" s="520" customFormat="1" ht="18" customHeight="1" spans="1:222">
      <c r="A911" s="382" t="s">
        <v>729</v>
      </c>
      <c r="B911" s="321"/>
      <c r="C911" s="625">
        <v>309</v>
      </c>
      <c r="D911" s="257">
        <v>136</v>
      </c>
      <c r="E911" s="636"/>
      <c r="F911" s="257">
        <v>88</v>
      </c>
      <c r="G911" s="637">
        <f>D911/F911-1</f>
        <v>0.545454545454545</v>
      </c>
      <c r="H911" s="612">
        <v>173</v>
      </c>
      <c r="I911" s="606"/>
      <c r="J911" s="613"/>
      <c r="K911" s="613"/>
      <c r="GI911" s="613"/>
      <c r="GJ911" s="613"/>
      <c r="GK911" s="613"/>
      <c r="GL911" s="613"/>
      <c r="GM911" s="613"/>
      <c r="GN911" s="613"/>
      <c r="GO911" s="613"/>
      <c r="GP911" s="613"/>
      <c r="GQ911" s="613"/>
      <c r="GR911" s="613"/>
      <c r="GS911" s="613"/>
      <c r="GT911" s="613"/>
      <c r="GU911" s="613"/>
      <c r="GV911" s="613"/>
      <c r="GW911" s="613"/>
      <c r="GX911" s="613"/>
      <c r="GY911" s="613"/>
      <c r="GZ911" s="613"/>
      <c r="HA911" s="613"/>
      <c r="HB911" s="613"/>
      <c r="HC911" s="613"/>
      <c r="HD911" s="613"/>
      <c r="HE911" s="613"/>
      <c r="HF911" s="613"/>
      <c r="HG911" s="613"/>
      <c r="HH911" s="613"/>
      <c r="HI911" s="613"/>
      <c r="HJ911" s="613"/>
      <c r="HK911" s="613"/>
      <c r="HL911" s="613"/>
      <c r="HM911" s="613"/>
      <c r="HN911" s="613"/>
    </row>
    <row r="912" s="606" customFormat="1" ht="18" customHeight="1" spans="1:8">
      <c r="A912" s="383" t="s">
        <v>730</v>
      </c>
      <c r="B912" s="321">
        <v>394</v>
      </c>
      <c r="C912" s="624">
        <f>SUM(C913:C939)</f>
        <v>4315</v>
      </c>
      <c r="D912" s="355">
        <v>1256</v>
      </c>
      <c r="E912" s="622"/>
      <c r="F912" s="355">
        <f>SUM(F913:F939)</f>
        <v>840</v>
      </c>
      <c r="G912" s="635">
        <f>D912/F912-1</f>
        <v>0.495238095238095</v>
      </c>
      <c r="H912" s="624">
        <f>SUM(H913:H939)</f>
        <v>3059</v>
      </c>
    </row>
    <row r="913" s="520" customFormat="1" ht="18" customHeight="1" spans="1:222">
      <c r="A913" s="382" t="s">
        <v>47</v>
      </c>
      <c r="B913" s="320">
        <v>93</v>
      </c>
      <c r="C913" s="625">
        <v>97</v>
      </c>
      <c r="D913" s="257">
        <v>97</v>
      </c>
      <c r="E913" s="636">
        <f>D913/C913</f>
        <v>1</v>
      </c>
      <c r="F913" s="257">
        <v>92</v>
      </c>
      <c r="G913" s="637">
        <f>D913/F913-1</f>
        <v>0.0543478260869565</v>
      </c>
      <c r="H913" s="612"/>
      <c r="I913" s="606"/>
      <c r="J913" s="613"/>
      <c r="K913" s="613"/>
      <c r="GI913" s="613"/>
      <c r="GJ913" s="613"/>
      <c r="GK913" s="613"/>
      <c r="GL913" s="613"/>
      <c r="GM913" s="613"/>
      <c r="GN913" s="613"/>
      <c r="GO913" s="613"/>
      <c r="GP913" s="613"/>
      <c r="GQ913" s="613"/>
      <c r="GR913" s="613"/>
      <c r="GS913" s="613"/>
      <c r="GT913" s="613"/>
      <c r="GU913" s="613"/>
      <c r="GV913" s="613"/>
      <c r="GW913" s="613"/>
      <c r="GX913" s="613"/>
      <c r="GY913" s="613"/>
      <c r="GZ913" s="613"/>
      <c r="HA913" s="613"/>
      <c r="HB913" s="613"/>
      <c r="HC913" s="613"/>
      <c r="HD913" s="613"/>
      <c r="HE913" s="613"/>
      <c r="HF913" s="613"/>
      <c r="HG913" s="613"/>
      <c r="HH913" s="613"/>
      <c r="HI913" s="613"/>
      <c r="HJ913" s="613"/>
      <c r="HK913" s="613"/>
      <c r="HL913" s="613"/>
      <c r="HM913" s="613"/>
      <c r="HN913" s="613"/>
    </row>
    <row r="914" s="520" customFormat="1" ht="18" customHeight="1" spans="1:222">
      <c r="A914" s="382" t="s">
        <v>48</v>
      </c>
      <c r="B914" s="320"/>
      <c r="C914" s="625">
        <f t="shared" si="75"/>
        <v>0</v>
      </c>
      <c r="D914" s="257">
        <v>0</v>
      </c>
      <c r="E914" s="636"/>
      <c r="F914" s="257"/>
      <c r="G914" s="637"/>
      <c r="H914" s="612"/>
      <c r="I914" s="606"/>
      <c r="J914" s="613"/>
      <c r="K914" s="613"/>
      <c r="GI914" s="613"/>
      <c r="GJ914" s="613"/>
      <c r="GK914" s="613"/>
      <c r="GL914" s="613"/>
      <c r="GM914" s="613"/>
      <c r="GN914" s="613"/>
      <c r="GO914" s="613"/>
      <c r="GP914" s="613"/>
      <c r="GQ914" s="613"/>
      <c r="GR914" s="613"/>
      <c r="GS914" s="613"/>
      <c r="GT914" s="613"/>
      <c r="GU914" s="613"/>
      <c r="GV914" s="613"/>
      <c r="GW914" s="613"/>
      <c r="GX914" s="613"/>
      <c r="GY914" s="613"/>
      <c r="GZ914" s="613"/>
      <c r="HA914" s="613"/>
      <c r="HB914" s="613"/>
      <c r="HC914" s="613"/>
      <c r="HD914" s="613"/>
      <c r="HE914" s="613"/>
      <c r="HF914" s="613"/>
      <c r="HG914" s="613"/>
      <c r="HH914" s="613"/>
      <c r="HI914" s="613"/>
      <c r="HJ914" s="613"/>
      <c r="HK914" s="613"/>
      <c r="HL914" s="613"/>
      <c r="HM914" s="613"/>
      <c r="HN914" s="613"/>
    </row>
    <row r="915" s="520" customFormat="1" ht="18" customHeight="1" spans="1:222">
      <c r="A915" s="382" t="s">
        <v>49</v>
      </c>
      <c r="B915" s="320"/>
      <c r="C915" s="625">
        <f t="shared" si="75"/>
        <v>0</v>
      </c>
      <c r="D915" s="257">
        <v>0</v>
      </c>
      <c r="E915" s="636"/>
      <c r="F915" s="257"/>
      <c r="G915" s="637"/>
      <c r="H915" s="612"/>
      <c r="I915" s="606"/>
      <c r="J915" s="613"/>
      <c r="K915" s="613"/>
      <c r="GI915" s="613"/>
      <c r="GJ915" s="613"/>
      <c r="GK915" s="613"/>
      <c r="GL915" s="613"/>
      <c r="GM915" s="613"/>
      <c r="GN915" s="613"/>
      <c r="GO915" s="613"/>
      <c r="GP915" s="613"/>
      <c r="GQ915" s="613"/>
      <c r="GR915" s="613"/>
      <c r="GS915" s="613"/>
      <c r="GT915" s="613"/>
      <c r="GU915" s="613"/>
      <c r="GV915" s="613"/>
      <c r="GW915" s="613"/>
      <c r="GX915" s="613"/>
      <c r="GY915" s="613"/>
      <c r="GZ915" s="613"/>
      <c r="HA915" s="613"/>
      <c r="HB915" s="613"/>
      <c r="HC915" s="613"/>
      <c r="HD915" s="613"/>
      <c r="HE915" s="613"/>
      <c r="HF915" s="613"/>
      <c r="HG915" s="613"/>
      <c r="HH915" s="613"/>
      <c r="HI915" s="613"/>
      <c r="HJ915" s="613"/>
      <c r="HK915" s="613"/>
      <c r="HL915" s="613"/>
      <c r="HM915" s="613"/>
      <c r="HN915" s="613"/>
    </row>
    <row r="916" s="520" customFormat="1" ht="18" customHeight="1" spans="1:222">
      <c r="A916" s="382" t="s">
        <v>731</v>
      </c>
      <c r="B916" s="320"/>
      <c r="C916" s="625">
        <f t="shared" si="75"/>
        <v>0</v>
      </c>
      <c r="D916" s="257">
        <v>0</v>
      </c>
      <c r="E916" s="636"/>
      <c r="F916" s="257"/>
      <c r="G916" s="637"/>
      <c r="H916" s="612"/>
      <c r="I916" s="606"/>
      <c r="J916" s="613"/>
      <c r="K916" s="613"/>
      <c r="GI916" s="613"/>
      <c r="GJ916" s="613"/>
      <c r="GK916" s="613"/>
      <c r="GL916" s="613"/>
      <c r="GM916" s="613"/>
      <c r="GN916" s="613"/>
      <c r="GO916" s="613"/>
      <c r="GP916" s="613"/>
      <c r="GQ916" s="613"/>
      <c r="GR916" s="613"/>
      <c r="GS916" s="613"/>
      <c r="GT916" s="613"/>
      <c r="GU916" s="613"/>
      <c r="GV916" s="613"/>
      <c r="GW916" s="613"/>
      <c r="GX916" s="613"/>
      <c r="GY916" s="613"/>
      <c r="GZ916" s="613"/>
      <c r="HA916" s="613"/>
      <c r="HB916" s="613"/>
      <c r="HC916" s="613"/>
      <c r="HD916" s="613"/>
      <c r="HE916" s="613"/>
      <c r="HF916" s="613"/>
      <c r="HG916" s="613"/>
      <c r="HH916" s="613"/>
      <c r="HI916" s="613"/>
      <c r="HJ916" s="613"/>
      <c r="HK916" s="613"/>
      <c r="HL916" s="613"/>
      <c r="HM916" s="613"/>
      <c r="HN916" s="613"/>
    </row>
    <row r="917" s="520" customFormat="1" ht="18" customHeight="1" spans="1:222">
      <c r="A917" s="382" t="s">
        <v>732</v>
      </c>
      <c r="B917" s="320"/>
      <c r="C917" s="625">
        <f t="shared" si="75"/>
        <v>0</v>
      </c>
      <c r="D917" s="257">
        <v>0</v>
      </c>
      <c r="E917" s="636"/>
      <c r="F917" s="257"/>
      <c r="G917" s="637"/>
      <c r="H917" s="612"/>
      <c r="I917" s="606"/>
      <c r="J917" s="613"/>
      <c r="K917" s="613"/>
      <c r="GI917" s="613"/>
      <c r="GJ917" s="613"/>
      <c r="GK917" s="613"/>
      <c r="GL917" s="613"/>
      <c r="GM917" s="613"/>
      <c r="GN917" s="613"/>
      <c r="GO917" s="613"/>
      <c r="GP917" s="613"/>
      <c r="GQ917" s="613"/>
      <c r="GR917" s="613"/>
      <c r="GS917" s="613"/>
      <c r="GT917" s="613"/>
      <c r="GU917" s="613"/>
      <c r="GV917" s="613"/>
      <c r="GW917" s="613"/>
      <c r="GX917" s="613"/>
      <c r="GY917" s="613"/>
      <c r="GZ917" s="613"/>
      <c r="HA917" s="613"/>
      <c r="HB917" s="613"/>
      <c r="HC917" s="613"/>
      <c r="HD917" s="613"/>
      <c r="HE917" s="613"/>
      <c r="HF917" s="613"/>
      <c r="HG917" s="613"/>
      <c r="HH917" s="613"/>
      <c r="HI917" s="613"/>
      <c r="HJ917" s="613"/>
      <c r="HK917" s="613"/>
      <c r="HL917" s="613"/>
      <c r="HM917" s="613"/>
      <c r="HN917" s="613"/>
    </row>
    <row r="918" s="520" customFormat="1" ht="18" customHeight="1" spans="1:222">
      <c r="A918" s="382" t="s">
        <v>733</v>
      </c>
      <c r="B918" s="320"/>
      <c r="C918" s="625">
        <f t="shared" si="75"/>
        <v>0</v>
      </c>
      <c r="D918" s="257">
        <v>0</v>
      </c>
      <c r="E918" s="636"/>
      <c r="F918" s="257"/>
      <c r="G918" s="637"/>
      <c r="H918" s="612"/>
      <c r="I918" s="606"/>
      <c r="J918" s="613"/>
      <c r="K918" s="613"/>
      <c r="GI918" s="613"/>
      <c r="GJ918" s="613"/>
      <c r="GK918" s="613"/>
      <c r="GL918" s="613"/>
      <c r="GM918" s="613"/>
      <c r="GN918" s="613"/>
      <c r="GO918" s="613"/>
      <c r="GP918" s="613"/>
      <c r="GQ918" s="613"/>
      <c r="GR918" s="613"/>
      <c r="GS918" s="613"/>
      <c r="GT918" s="613"/>
      <c r="GU918" s="613"/>
      <c r="GV918" s="613"/>
      <c r="GW918" s="613"/>
      <c r="GX918" s="613"/>
      <c r="GY918" s="613"/>
      <c r="GZ918" s="613"/>
      <c r="HA918" s="613"/>
      <c r="HB918" s="613"/>
      <c r="HC918" s="613"/>
      <c r="HD918" s="613"/>
      <c r="HE918" s="613"/>
      <c r="HF918" s="613"/>
      <c r="HG918" s="613"/>
      <c r="HH918" s="613"/>
      <c r="HI918" s="613"/>
      <c r="HJ918" s="613"/>
      <c r="HK918" s="613"/>
      <c r="HL918" s="613"/>
      <c r="HM918" s="613"/>
      <c r="HN918" s="613"/>
    </row>
    <row r="919" s="520" customFormat="1" ht="18" customHeight="1" spans="1:222">
      <c r="A919" s="382" t="s">
        <v>734</v>
      </c>
      <c r="B919" s="320"/>
      <c r="C919" s="625">
        <f t="shared" si="75"/>
        <v>0</v>
      </c>
      <c r="D919" s="257">
        <v>0</v>
      </c>
      <c r="E919" s="636"/>
      <c r="F919" s="257"/>
      <c r="G919" s="637"/>
      <c r="H919" s="612"/>
      <c r="I919" s="606"/>
      <c r="J919" s="613"/>
      <c r="K919" s="613"/>
      <c r="GI919" s="613"/>
      <c r="GJ919" s="613"/>
      <c r="GK919" s="613"/>
      <c r="GL919" s="613"/>
      <c r="GM919" s="613"/>
      <c r="GN919" s="613"/>
      <c r="GO919" s="613"/>
      <c r="GP919" s="613"/>
      <c r="GQ919" s="613"/>
      <c r="GR919" s="613"/>
      <c r="GS919" s="613"/>
      <c r="GT919" s="613"/>
      <c r="GU919" s="613"/>
      <c r="GV919" s="613"/>
      <c r="GW919" s="613"/>
      <c r="GX919" s="613"/>
      <c r="GY919" s="613"/>
      <c r="GZ919" s="613"/>
      <c r="HA919" s="613"/>
      <c r="HB919" s="613"/>
      <c r="HC919" s="613"/>
      <c r="HD919" s="613"/>
      <c r="HE919" s="613"/>
      <c r="HF919" s="613"/>
      <c r="HG919" s="613"/>
      <c r="HH919" s="613"/>
      <c r="HI919" s="613"/>
      <c r="HJ919" s="613"/>
      <c r="HK919" s="613"/>
      <c r="HL919" s="613"/>
      <c r="HM919" s="613"/>
      <c r="HN919" s="613"/>
    </row>
    <row r="920" s="520" customFormat="1" ht="18" customHeight="1" spans="1:222">
      <c r="A920" s="382" t="s">
        <v>735</v>
      </c>
      <c r="B920" s="320"/>
      <c r="C920" s="625">
        <f t="shared" si="75"/>
        <v>0</v>
      </c>
      <c r="D920" s="257">
        <v>0</v>
      </c>
      <c r="E920" s="636"/>
      <c r="F920" s="257"/>
      <c r="G920" s="637"/>
      <c r="H920" s="612"/>
      <c r="I920" s="606"/>
      <c r="J920" s="613"/>
      <c r="K920" s="613"/>
      <c r="GI920" s="613"/>
      <c r="GJ920" s="613"/>
      <c r="GK920" s="613"/>
      <c r="GL920" s="613"/>
      <c r="GM920" s="613"/>
      <c r="GN920" s="613"/>
      <c r="GO920" s="613"/>
      <c r="GP920" s="613"/>
      <c r="GQ920" s="613"/>
      <c r="GR920" s="613"/>
      <c r="GS920" s="613"/>
      <c r="GT920" s="613"/>
      <c r="GU920" s="613"/>
      <c r="GV920" s="613"/>
      <c r="GW920" s="613"/>
      <c r="GX920" s="613"/>
      <c r="GY920" s="613"/>
      <c r="GZ920" s="613"/>
      <c r="HA920" s="613"/>
      <c r="HB920" s="613"/>
      <c r="HC920" s="613"/>
      <c r="HD920" s="613"/>
      <c r="HE920" s="613"/>
      <c r="HF920" s="613"/>
      <c r="HG920" s="613"/>
      <c r="HH920" s="613"/>
      <c r="HI920" s="613"/>
      <c r="HJ920" s="613"/>
      <c r="HK920" s="613"/>
      <c r="HL920" s="613"/>
      <c r="HM920" s="613"/>
      <c r="HN920" s="613"/>
    </row>
    <row r="921" s="520" customFormat="1" ht="18" customHeight="1" spans="1:222">
      <c r="A921" s="382" t="s">
        <v>736</v>
      </c>
      <c r="B921" s="320"/>
      <c r="C921" s="625">
        <f t="shared" si="75"/>
        <v>0</v>
      </c>
      <c r="D921" s="257">
        <v>0</v>
      </c>
      <c r="E921" s="636"/>
      <c r="F921" s="257"/>
      <c r="G921" s="637"/>
      <c r="H921" s="612"/>
      <c r="I921" s="606"/>
      <c r="J921" s="613"/>
      <c r="K921" s="613"/>
      <c r="GI921" s="613"/>
      <c r="GJ921" s="613"/>
      <c r="GK921" s="613"/>
      <c r="GL921" s="613"/>
      <c r="GM921" s="613"/>
      <c r="GN921" s="613"/>
      <c r="GO921" s="613"/>
      <c r="GP921" s="613"/>
      <c r="GQ921" s="613"/>
      <c r="GR921" s="613"/>
      <c r="GS921" s="613"/>
      <c r="GT921" s="613"/>
      <c r="GU921" s="613"/>
      <c r="GV921" s="613"/>
      <c r="GW921" s="613"/>
      <c r="GX921" s="613"/>
      <c r="GY921" s="613"/>
      <c r="GZ921" s="613"/>
      <c r="HA921" s="613"/>
      <c r="HB921" s="613"/>
      <c r="HC921" s="613"/>
      <c r="HD921" s="613"/>
      <c r="HE921" s="613"/>
      <c r="HF921" s="613"/>
      <c r="HG921" s="613"/>
      <c r="HH921" s="613"/>
      <c r="HI921" s="613"/>
      <c r="HJ921" s="613"/>
      <c r="HK921" s="613"/>
      <c r="HL921" s="613"/>
      <c r="HM921" s="613"/>
      <c r="HN921" s="613"/>
    </row>
    <row r="922" s="606" customFormat="1" ht="18" customHeight="1" spans="1:8">
      <c r="A922" s="382" t="s">
        <v>737</v>
      </c>
      <c r="B922" s="320"/>
      <c r="C922" s="625">
        <f t="shared" si="75"/>
        <v>0</v>
      </c>
      <c r="D922" s="257">
        <v>0</v>
      </c>
      <c r="E922" s="636"/>
      <c r="F922" s="257"/>
      <c r="G922" s="637"/>
      <c r="H922" s="638"/>
    </row>
    <row r="923" s="520" customFormat="1" ht="18" customHeight="1" spans="1:222">
      <c r="A923" s="382" t="s">
        <v>738</v>
      </c>
      <c r="B923" s="320">
        <v>3</v>
      </c>
      <c r="C923" s="625">
        <v>349</v>
      </c>
      <c r="D923" s="257">
        <v>349</v>
      </c>
      <c r="E923" s="636">
        <f>D923/C923</f>
        <v>1</v>
      </c>
      <c r="F923" s="257">
        <v>14</v>
      </c>
      <c r="G923" s="637">
        <f>D923/F923-1</f>
        <v>23.9285714285714</v>
      </c>
      <c r="H923" s="612"/>
      <c r="I923" s="606"/>
      <c r="J923" s="613"/>
      <c r="K923" s="613"/>
      <c r="GI923" s="613"/>
      <c r="GJ923" s="613"/>
      <c r="GK923" s="613"/>
      <c r="GL923" s="613"/>
      <c r="GM923" s="613"/>
      <c r="GN923" s="613"/>
      <c r="GO923" s="613"/>
      <c r="GP923" s="613"/>
      <c r="GQ923" s="613"/>
      <c r="GR923" s="613"/>
      <c r="GS923" s="613"/>
      <c r="GT923" s="613"/>
      <c r="GU923" s="613"/>
      <c r="GV923" s="613"/>
      <c r="GW923" s="613"/>
      <c r="GX923" s="613"/>
      <c r="GY923" s="613"/>
      <c r="GZ923" s="613"/>
      <c r="HA923" s="613"/>
      <c r="HB923" s="613"/>
      <c r="HC923" s="613"/>
      <c r="HD923" s="613"/>
      <c r="HE923" s="613"/>
      <c r="HF923" s="613"/>
      <c r="HG923" s="613"/>
      <c r="HH923" s="613"/>
      <c r="HI923" s="613"/>
      <c r="HJ923" s="613"/>
      <c r="HK923" s="613"/>
      <c r="HL923" s="613"/>
      <c r="HM923" s="613"/>
      <c r="HN923" s="613"/>
    </row>
    <row r="924" s="520" customFormat="1" ht="18" customHeight="1" spans="1:222">
      <c r="A924" s="382" t="s">
        <v>739</v>
      </c>
      <c r="B924" s="320"/>
      <c r="C924" s="625">
        <v>0</v>
      </c>
      <c r="D924" s="257">
        <v>0</v>
      </c>
      <c r="E924" s="636"/>
      <c r="F924" s="257"/>
      <c r="G924" s="637"/>
      <c r="H924" s="612"/>
      <c r="I924" s="606"/>
      <c r="J924" s="613"/>
      <c r="K924" s="613"/>
      <c r="GI924" s="613"/>
      <c r="GJ924" s="613"/>
      <c r="GK924" s="613"/>
      <c r="GL924" s="613"/>
      <c r="GM924" s="613"/>
      <c r="GN924" s="613"/>
      <c r="GO924" s="613"/>
      <c r="GP924" s="613"/>
      <c r="GQ924" s="613"/>
      <c r="GR924" s="613"/>
      <c r="GS924" s="613"/>
      <c r="GT924" s="613"/>
      <c r="GU924" s="613"/>
      <c r="GV924" s="613"/>
      <c r="GW924" s="613"/>
      <c r="GX924" s="613"/>
      <c r="GY924" s="613"/>
      <c r="GZ924" s="613"/>
      <c r="HA924" s="613"/>
      <c r="HB924" s="613"/>
      <c r="HC924" s="613"/>
      <c r="HD924" s="613"/>
      <c r="HE924" s="613"/>
      <c r="HF924" s="613"/>
      <c r="HG924" s="613"/>
      <c r="HH924" s="613"/>
      <c r="HI924" s="613"/>
      <c r="HJ924" s="613"/>
      <c r="HK924" s="613"/>
      <c r="HL924" s="613"/>
      <c r="HM924" s="613"/>
      <c r="HN924" s="613"/>
    </row>
    <row r="925" s="520" customFormat="1" ht="18" customHeight="1" spans="1:222">
      <c r="A925" s="382" t="s">
        <v>740</v>
      </c>
      <c r="B925" s="321"/>
      <c r="C925" s="625">
        <v>0</v>
      </c>
      <c r="D925" s="257">
        <v>0</v>
      </c>
      <c r="E925" s="636"/>
      <c r="F925" s="257"/>
      <c r="G925" s="637"/>
      <c r="H925" s="612"/>
      <c r="I925" s="606"/>
      <c r="J925" s="613"/>
      <c r="K925" s="613"/>
      <c r="GI925" s="613"/>
      <c r="GJ925" s="613"/>
      <c r="GK925" s="613"/>
      <c r="GL925" s="613"/>
      <c r="GM925" s="613"/>
      <c r="GN925" s="613"/>
      <c r="GO925" s="613"/>
      <c r="GP925" s="613"/>
      <c r="GQ925" s="613"/>
      <c r="GR925" s="613"/>
      <c r="GS925" s="613"/>
      <c r="GT925" s="613"/>
      <c r="GU925" s="613"/>
      <c r="GV925" s="613"/>
      <c r="GW925" s="613"/>
      <c r="GX925" s="613"/>
      <c r="GY925" s="613"/>
      <c r="GZ925" s="613"/>
      <c r="HA925" s="613"/>
      <c r="HB925" s="613"/>
      <c r="HC925" s="613"/>
      <c r="HD925" s="613"/>
      <c r="HE925" s="613"/>
      <c r="HF925" s="613"/>
      <c r="HG925" s="613"/>
      <c r="HH925" s="613"/>
      <c r="HI925" s="613"/>
      <c r="HJ925" s="613"/>
      <c r="HK925" s="613"/>
      <c r="HL925" s="613"/>
      <c r="HM925" s="613"/>
      <c r="HN925" s="613"/>
    </row>
    <row r="926" s="520" customFormat="1" ht="18" customHeight="1" spans="1:222">
      <c r="A926" s="382" t="s">
        <v>741</v>
      </c>
      <c r="B926" s="320">
        <v>31</v>
      </c>
      <c r="C926" s="625">
        <v>26</v>
      </c>
      <c r="D926" s="257">
        <v>23</v>
      </c>
      <c r="E926" s="636">
        <f>D926/C926</f>
        <v>0.884615384615385</v>
      </c>
      <c r="F926" s="257">
        <v>24</v>
      </c>
      <c r="G926" s="637">
        <f>D926/F926-1</f>
        <v>-0.0416666666666666</v>
      </c>
      <c r="H926" s="612">
        <v>3</v>
      </c>
      <c r="I926" s="606"/>
      <c r="J926" s="613"/>
      <c r="K926" s="613"/>
      <c r="GI926" s="613"/>
      <c r="GJ926" s="613"/>
      <c r="GK926" s="613"/>
      <c r="GL926" s="613"/>
      <c r="GM926" s="613"/>
      <c r="GN926" s="613"/>
      <c r="GO926" s="613"/>
      <c r="GP926" s="613"/>
      <c r="GQ926" s="613"/>
      <c r="GR926" s="613"/>
      <c r="GS926" s="613"/>
      <c r="GT926" s="613"/>
      <c r="GU926" s="613"/>
      <c r="GV926" s="613"/>
      <c r="GW926" s="613"/>
      <c r="GX926" s="613"/>
      <c r="GY926" s="613"/>
      <c r="GZ926" s="613"/>
      <c r="HA926" s="613"/>
      <c r="HB926" s="613"/>
      <c r="HC926" s="613"/>
      <c r="HD926" s="613"/>
      <c r="HE926" s="613"/>
      <c r="HF926" s="613"/>
      <c r="HG926" s="613"/>
      <c r="HH926" s="613"/>
      <c r="HI926" s="613"/>
      <c r="HJ926" s="613"/>
      <c r="HK926" s="613"/>
      <c r="HL926" s="613"/>
      <c r="HM926" s="613"/>
      <c r="HN926" s="613"/>
    </row>
    <row r="927" s="520" customFormat="1" ht="18" customHeight="1" spans="1:222">
      <c r="A927" s="382" t="s">
        <v>742</v>
      </c>
      <c r="B927" s="320"/>
      <c r="C927" s="625">
        <v>115</v>
      </c>
      <c r="D927" s="257">
        <v>115</v>
      </c>
      <c r="E927" s="636"/>
      <c r="F927" s="257">
        <v>160</v>
      </c>
      <c r="G927" s="637">
        <f>D927/F927-1</f>
        <v>-0.28125</v>
      </c>
      <c r="H927" s="612"/>
      <c r="I927" s="606"/>
      <c r="J927" s="613"/>
      <c r="K927" s="613"/>
      <c r="GI927" s="613"/>
      <c r="GJ927" s="613"/>
      <c r="GK927" s="613"/>
      <c r="GL927" s="613"/>
      <c r="GM927" s="613"/>
      <c r="GN927" s="613"/>
      <c r="GO927" s="613"/>
      <c r="GP927" s="613"/>
      <c r="GQ927" s="613"/>
      <c r="GR927" s="613"/>
      <c r="GS927" s="613"/>
      <c r="GT927" s="613"/>
      <c r="GU927" s="613"/>
      <c r="GV927" s="613"/>
      <c r="GW927" s="613"/>
      <c r="GX927" s="613"/>
      <c r="GY927" s="613"/>
      <c r="GZ927" s="613"/>
      <c r="HA927" s="613"/>
      <c r="HB927" s="613"/>
      <c r="HC927" s="613"/>
      <c r="HD927" s="613"/>
      <c r="HE927" s="613"/>
      <c r="HF927" s="613"/>
      <c r="HG927" s="613"/>
      <c r="HH927" s="613"/>
      <c r="HI927" s="613"/>
      <c r="HJ927" s="613"/>
      <c r="HK927" s="613"/>
      <c r="HL927" s="613"/>
      <c r="HM927" s="613"/>
      <c r="HN927" s="613"/>
    </row>
    <row r="928" s="520" customFormat="1" ht="18" customHeight="1" spans="1:222">
      <c r="A928" s="382" t="s">
        <v>743</v>
      </c>
      <c r="B928" s="320"/>
      <c r="C928" s="625">
        <f t="shared" si="75"/>
        <v>0</v>
      </c>
      <c r="D928" s="257">
        <v>0</v>
      </c>
      <c r="E928" s="636"/>
      <c r="F928" s="257"/>
      <c r="G928" s="637"/>
      <c r="H928" s="612"/>
      <c r="I928" s="606"/>
      <c r="J928" s="613"/>
      <c r="K928" s="613"/>
      <c r="GI928" s="613"/>
      <c r="GJ928" s="613"/>
      <c r="GK928" s="613"/>
      <c r="GL928" s="613"/>
      <c r="GM928" s="613"/>
      <c r="GN928" s="613"/>
      <c r="GO928" s="613"/>
      <c r="GP928" s="613"/>
      <c r="GQ928" s="613"/>
      <c r="GR928" s="613"/>
      <c r="GS928" s="613"/>
      <c r="GT928" s="613"/>
      <c r="GU928" s="613"/>
      <c r="GV928" s="613"/>
      <c r="GW928" s="613"/>
      <c r="GX928" s="613"/>
      <c r="GY928" s="613"/>
      <c r="GZ928" s="613"/>
      <c r="HA928" s="613"/>
      <c r="HB928" s="613"/>
      <c r="HC928" s="613"/>
      <c r="HD928" s="613"/>
      <c r="HE928" s="613"/>
      <c r="HF928" s="613"/>
      <c r="HG928" s="613"/>
      <c r="HH928" s="613"/>
      <c r="HI928" s="613"/>
      <c r="HJ928" s="613"/>
      <c r="HK928" s="613"/>
      <c r="HL928" s="613"/>
      <c r="HM928" s="613"/>
      <c r="HN928" s="613"/>
    </row>
    <row r="929" s="520" customFormat="1" ht="18" customHeight="1" spans="1:222">
      <c r="A929" s="382" t="s">
        <v>744</v>
      </c>
      <c r="B929" s="320"/>
      <c r="C929" s="625">
        <f t="shared" si="75"/>
        <v>0</v>
      </c>
      <c r="D929" s="257">
        <v>0</v>
      </c>
      <c r="E929" s="636"/>
      <c r="F929" s="257"/>
      <c r="G929" s="637"/>
      <c r="H929" s="612"/>
      <c r="I929" s="606"/>
      <c r="J929" s="613"/>
      <c r="K929" s="613"/>
      <c r="GI929" s="613"/>
      <c r="GJ929" s="613"/>
      <c r="GK929" s="613"/>
      <c r="GL929" s="613"/>
      <c r="GM929" s="613"/>
      <c r="GN929" s="613"/>
      <c r="GO929" s="613"/>
      <c r="GP929" s="613"/>
      <c r="GQ929" s="613"/>
      <c r="GR929" s="613"/>
      <c r="GS929" s="613"/>
      <c r="GT929" s="613"/>
      <c r="GU929" s="613"/>
      <c r="GV929" s="613"/>
      <c r="GW929" s="613"/>
      <c r="GX929" s="613"/>
      <c r="GY929" s="613"/>
      <c r="GZ929" s="613"/>
      <c r="HA929" s="613"/>
      <c r="HB929" s="613"/>
      <c r="HC929" s="613"/>
      <c r="HD929" s="613"/>
      <c r="HE929" s="613"/>
      <c r="HF929" s="613"/>
      <c r="HG929" s="613"/>
      <c r="HH929" s="613"/>
      <c r="HI929" s="613"/>
      <c r="HJ929" s="613"/>
      <c r="HK929" s="613"/>
      <c r="HL929" s="613"/>
      <c r="HM929" s="613"/>
      <c r="HN929" s="613"/>
    </row>
    <row r="930" s="520" customFormat="1" ht="18" customHeight="1" spans="1:222">
      <c r="A930" s="382" t="s">
        <v>745</v>
      </c>
      <c r="B930" s="320"/>
      <c r="C930" s="625">
        <f t="shared" si="75"/>
        <v>0</v>
      </c>
      <c r="D930" s="257">
        <v>0</v>
      </c>
      <c r="E930" s="636"/>
      <c r="F930" s="257"/>
      <c r="G930" s="637"/>
      <c r="H930" s="612"/>
      <c r="I930" s="606"/>
      <c r="J930" s="613"/>
      <c r="K930" s="613"/>
      <c r="GI930" s="613"/>
      <c r="GJ930" s="613"/>
      <c r="GK930" s="613"/>
      <c r="GL930" s="613"/>
      <c r="GM930" s="613"/>
      <c r="GN930" s="613"/>
      <c r="GO930" s="613"/>
      <c r="GP930" s="613"/>
      <c r="GQ930" s="613"/>
      <c r="GR930" s="613"/>
      <c r="GS930" s="613"/>
      <c r="GT930" s="613"/>
      <c r="GU930" s="613"/>
      <c r="GV930" s="613"/>
      <c r="GW930" s="613"/>
      <c r="GX930" s="613"/>
      <c r="GY930" s="613"/>
      <c r="GZ930" s="613"/>
      <c r="HA930" s="613"/>
      <c r="HB930" s="613"/>
      <c r="HC930" s="613"/>
      <c r="HD930" s="613"/>
      <c r="HE930" s="613"/>
      <c r="HF930" s="613"/>
      <c r="HG930" s="613"/>
      <c r="HH930" s="613"/>
      <c r="HI930" s="613"/>
      <c r="HJ930" s="613"/>
      <c r="HK930" s="613"/>
      <c r="HL930" s="613"/>
      <c r="HM930" s="613"/>
      <c r="HN930" s="613"/>
    </row>
    <row r="931" s="520" customFormat="1" ht="18" customHeight="1" spans="1:222">
      <c r="A931" s="382" t="s">
        <v>746</v>
      </c>
      <c r="B931" s="320"/>
      <c r="C931" s="625">
        <f t="shared" si="75"/>
        <v>0</v>
      </c>
      <c r="D931" s="257">
        <v>0</v>
      </c>
      <c r="E931" s="636"/>
      <c r="F931" s="257"/>
      <c r="G931" s="637"/>
      <c r="H931" s="612"/>
      <c r="I931" s="606"/>
      <c r="J931" s="613"/>
      <c r="K931" s="613"/>
      <c r="GI931" s="613"/>
      <c r="GJ931" s="613"/>
      <c r="GK931" s="613"/>
      <c r="GL931" s="613"/>
      <c r="GM931" s="613"/>
      <c r="GN931" s="613"/>
      <c r="GO931" s="613"/>
      <c r="GP931" s="613"/>
      <c r="GQ931" s="613"/>
      <c r="GR931" s="613"/>
      <c r="GS931" s="613"/>
      <c r="GT931" s="613"/>
      <c r="GU931" s="613"/>
      <c r="GV931" s="613"/>
      <c r="GW931" s="613"/>
      <c r="GX931" s="613"/>
      <c r="GY931" s="613"/>
      <c r="GZ931" s="613"/>
      <c r="HA931" s="613"/>
      <c r="HB931" s="613"/>
      <c r="HC931" s="613"/>
      <c r="HD931" s="613"/>
      <c r="HE931" s="613"/>
      <c r="HF931" s="613"/>
      <c r="HG931" s="613"/>
      <c r="HH931" s="613"/>
      <c r="HI931" s="613"/>
      <c r="HJ931" s="613"/>
      <c r="HK931" s="613"/>
      <c r="HL931" s="613"/>
      <c r="HM931" s="613"/>
      <c r="HN931" s="613"/>
    </row>
    <row r="932" s="520" customFormat="1" ht="18" customHeight="1" spans="1:222">
      <c r="A932" s="382" t="s">
        <v>747</v>
      </c>
      <c r="B932" s="320"/>
      <c r="C932" s="625">
        <f t="shared" si="75"/>
        <v>0</v>
      </c>
      <c r="D932" s="257">
        <v>0</v>
      </c>
      <c r="E932" s="636"/>
      <c r="F932" s="257"/>
      <c r="G932" s="637"/>
      <c r="H932" s="612"/>
      <c r="I932" s="606"/>
      <c r="J932" s="613"/>
      <c r="K932" s="613"/>
      <c r="GI932" s="613"/>
      <c r="GJ932" s="613"/>
      <c r="GK932" s="613"/>
      <c r="GL932" s="613"/>
      <c r="GM932" s="613"/>
      <c r="GN932" s="613"/>
      <c r="GO932" s="613"/>
      <c r="GP932" s="613"/>
      <c r="GQ932" s="613"/>
      <c r="GR932" s="613"/>
      <c r="GS932" s="613"/>
      <c r="GT932" s="613"/>
      <c r="GU932" s="613"/>
      <c r="GV932" s="613"/>
      <c r="GW932" s="613"/>
      <c r="GX932" s="613"/>
      <c r="GY932" s="613"/>
      <c r="GZ932" s="613"/>
      <c r="HA932" s="613"/>
      <c r="HB932" s="613"/>
      <c r="HC932" s="613"/>
      <c r="HD932" s="613"/>
      <c r="HE932" s="613"/>
      <c r="HF932" s="613"/>
      <c r="HG932" s="613"/>
      <c r="HH932" s="613"/>
      <c r="HI932" s="613"/>
      <c r="HJ932" s="613"/>
      <c r="HK932" s="613"/>
      <c r="HL932" s="613"/>
      <c r="HM932" s="613"/>
      <c r="HN932" s="613"/>
    </row>
    <row r="933" s="520" customFormat="1" ht="18" customHeight="1" spans="1:222">
      <c r="A933" s="382" t="s">
        <v>748</v>
      </c>
      <c r="B933" s="320"/>
      <c r="C933" s="625">
        <f t="shared" si="75"/>
        <v>0</v>
      </c>
      <c r="D933" s="257">
        <v>0</v>
      </c>
      <c r="E933" s="636"/>
      <c r="F933" s="257"/>
      <c r="G933" s="637"/>
      <c r="H933" s="612"/>
      <c r="I933" s="606"/>
      <c r="J933" s="613"/>
      <c r="K933" s="613"/>
      <c r="GI933" s="613"/>
      <c r="GJ933" s="613"/>
      <c r="GK933" s="613"/>
      <c r="GL933" s="613"/>
      <c r="GM933" s="613"/>
      <c r="GN933" s="613"/>
      <c r="GO933" s="613"/>
      <c r="GP933" s="613"/>
      <c r="GQ933" s="613"/>
      <c r="GR933" s="613"/>
      <c r="GS933" s="613"/>
      <c r="GT933" s="613"/>
      <c r="GU933" s="613"/>
      <c r="GV933" s="613"/>
      <c r="GW933" s="613"/>
      <c r="GX933" s="613"/>
      <c r="GY933" s="613"/>
      <c r="GZ933" s="613"/>
      <c r="HA933" s="613"/>
      <c r="HB933" s="613"/>
      <c r="HC933" s="613"/>
      <c r="HD933" s="613"/>
      <c r="HE933" s="613"/>
      <c r="HF933" s="613"/>
      <c r="HG933" s="613"/>
      <c r="HH933" s="613"/>
      <c r="HI933" s="613"/>
      <c r="HJ933" s="613"/>
      <c r="HK933" s="613"/>
      <c r="HL933" s="613"/>
      <c r="HM933" s="613"/>
      <c r="HN933" s="613"/>
    </row>
    <row r="934" s="520" customFormat="1" ht="18" customHeight="1" spans="1:222">
      <c r="A934" s="382" t="s">
        <v>722</v>
      </c>
      <c r="B934" s="320"/>
      <c r="C934" s="625">
        <f t="shared" si="75"/>
        <v>0</v>
      </c>
      <c r="D934" s="257">
        <v>0</v>
      </c>
      <c r="E934" s="636"/>
      <c r="F934" s="257"/>
      <c r="G934" s="637"/>
      <c r="H934" s="612"/>
      <c r="I934" s="606"/>
      <c r="J934" s="613"/>
      <c r="K934" s="613"/>
      <c r="GI934" s="613"/>
      <c r="GJ934" s="613"/>
      <c r="GK934" s="613"/>
      <c r="GL934" s="613"/>
      <c r="GM934" s="613"/>
      <c r="GN934" s="613"/>
      <c r="GO934" s="613"/>
      <c r="GP934" s="613"/>
      <c r="GQ934" s="613"/>
      <c r="GR934" s="613"/>
      <c r="GS934" s="613"/>
      <c r="GT934" s="613"/>
      <c r="GU934" s="613"/>
      <c r="GV934" s="613"/>
      <c r="GW934" s="613"/>
      <c r="GX934" s="613"/>
      <c r="GY934" s="613"/>
      <c r="GZ934" s="613"/>
      <c r="HA934" s="613"/>
      <c r="HB934" s="613"/>
      <c r="HC934" s="613"/>
      <c r="HD934" s="613"/>
      <c r="HE934" s="613"/>
      <c r="HF934" s="613"/>
      <c r="HG934" s="613"/>
      <c r="HH934" s="613"/>
      <c r="HI934" s="613"/>
      <c r="HJ934" s="613"/>
      <c r="HK934" s="613"/>
      <c r="HL934" s="613"/>
      <c r="HM934" s="613"/>
      <c r="HN934" s="613"/>
    </row>
    <row r="935" s="520" customFormat="1" ht="18" customHeight="1" spans="1:222">
      <c r="A935" s="382" t="s">
        <v>749</v>
      </c>
      <c r="B935" s="320"/>
      <c r="C935" s="625">
        <f t="shared" si="75"/>
        <v>0</v>
      </c>
      <c r="D935" s="257">
        <v>0</v>
      </c>
      <c r="E935" s="636"/>
      <c r="F935" s="257"/>
      <c r="G935" s="637"/>
      <c r="H935" s="612"/>
      <c r="I935" s="606"/>
      <c r="J935" s="613"/>
      <c r="K935" s="613"/>
      <c r="GI935" s="613"/>
      <c r="GJ935" s="613"/>
      <c r="GK935" s="613"/>
      <c r="GL935" s="613"/>
      <c r="GM935" s="613"/>
      <c r="GN935" s="613"/>
      <c r="GO935" s="613"/>
      <c r="GP935" s="613"/>
      <c r="GQ935" s="613"/>
      <c r="GR935" s="613"/>
      <c r="GS935" s="613"/>
      <c r="GT935" s="613"/>
      <c r="GU935" s="613"/>
      <c r="GV935" s="613"/>
      <c r="GW935" s="613"/>
      <c r="GX935" s="613"/>
      <c r="GY935" s="613"/>
      <c r="GZ935" s="613"/>
      <c r="HA935" s="613"/>
      <c r="HB935" s="613"/>
      <c r="HC935" s="613"/>
      <c r="HD935" s="613"/>
      <c r="HE935" s="613"/>
      <c r="HF935" s="613"/>
      <c r="HG935" s="613"/>
      <c r="HH935" s="613"/>
      <c r="HI935" s="613"/>
      <c r="HJ935" s="613"/>
      <c r="HK935" s="613"/>
      <c r="HL935" s="613"/>
      <c r="HM935" s="613"/>
      <c r="HN935" s="613"/>
    </row>
    <row r="936" s="607" customFormat="1" ht="18" customHeight="1" spans="1:222">
      <c r="A936" s="382" t="s">
        <v>750</v>
      </c>
      <c r="B936" s="320"/>
      <c r="C936" s="625">
        <f t="shared" si="75"/>
        <v>0</v>
      </c>
      <c r="D936" s="257">
        <v>0</v>
      </c>
      <c r="E936" s="636"/>
      <c r="F936" s="257"/>
      <c r="G936" s="637"/>
      <c r="H936" s="612"/>
      <c r="I936" s="606"/>
      <c r="J936" s="613"/>
      <c r="K936" s="613"/>
      <c r="GI936" s="613"/>
      <c r="GJ936" s="613"/>
      <c r="GK936" s="613"/>
      <c r="GL936" s="613"/>
      <c r="GM936" s="613"/>
      <c r="GN936" s="613"/>
      <c r="GO936" s="613"/>
      <c r="GP936" s="613"/>
      <c r="GQ936" s="613"/>
      <c r="GR936" s="613"/>
      <c r="GS936" s="613"/>
      <c r="GT936" s="613"/>
      <c r="GU936" s="613"/>
      <c r="GV936" s="613"/>
      <c r="GW936" s="613"/>
      <c r="GX936" s="613"/>
      <c r="GY936" s="613"/>
      <c r="GZ936" s="613"/>
      <c r="HA936" s="613"/>
      <c r="HB936" s="613"/>
      <c r="HC936" s="613"/>
      <c r="HD936" s="613"/>
      <c r="HE936" s="613"/>
      <c r="HF936" s="613"/>
      <c r="HG936" s="613"/>
      <c r="HH936" s="613"/>
      <c r="HI936" s="613"/>
      <c r="HJ936" s="613"/>
      <c r="HK936" s="613"/>
      <c r="HL936" s="613"/>
      <c r="HM936" s="613"/>
      <c r="HN936" s="613"/>
    </row>
    <row r="937" ht="18" customHeight="1" spans="1:9">
      <c r="A937" s="382" t="s">
        <v>751</v>
      </c>
      <c r="B937" s="320"/>
      <c r="C937" s="625">
        <f t="shared" si="75"/>
        <v>0</v>
      </c>
      <c r="D937" s="257">
        <v>0</v>
      </c>
      <c r="E937" s="636"/>
      <c r="F937" s="257"/>
      <c r="G937" s="637"/>
      <c r="I937" s="606"/>
    </row>
    <row r="938" ht="18" customHeight="1" spans="1:9">
      <c r="A938" s="382" t="s">
        <v>752</v>
      </c>
      <c r="B938" s="320"/>
      <c r="C938" s="625">
        <f t="shared" si="75"/>
        <v>0</v>
      </c>
      <c r="D938" s="257">
        <v>0</v>
      </c>
      <c r="E938" s="636"/>
      <c r="F938" s="257"/>
      <c r="G938" s="637"/>
      <c r="I938" s="606"/>
    </row>
    <row r="939" ht="18" customHeight="1" spans="1:9">
      <c r="A939" s="382" t="s">
        <v>753</v>
      </c>
      <c r="B939" s="320">
        <v>267</v>
      </c>
      <c r="C939" s="625">
        <v>3728</v>
      </c>
      <c r="D939" s="257">
        <v>672</v>
      </c>
      <c r="E939" s="636"/>
      <c r="F939" s="257">
        <v>550</v>
      </c>
      <c r="G939" s="637">
        <f>D939/F939-1</f>
        <v>0.221818181818182</v>
      </c>
      <c r="H939" s="612">
        <v>3056</v>
      </c>
      <c r="I939" s="606"/>
    </row>
    <row r="940" s="606" customFormat="1" ht="18" customHeight="1" spans="1:8">
      <c r="A940" s="383" t="s">
        <v>754</v>
      </c>
      <c r="B940" s="321"/>
      <c r="C940" s="624">
        <f>SUM(C941:C950)</f>
        <v>100</v>
      </c>
      <c r="D940" s="355">
        <v>70</v>
      </c>
      <c r="E940" s="622">
        <f>D940/C940</f>
        <v>0.7</v>
      </c>
      <c r="F940" s="355">
        <f>SUM(F941:F950)</f>
        <v>0</v>
      </c>
      <c r="G940" s="637"/>
      <c r="H940" s="624">
        <f>SUM(H941:H950)</f>
        <v>30</v>
      </c>
    </row>
    <row r="941" ht="18" customHeight="1" spans="1:9">
      <c r="A941" s="382" t="s">
        <v>47</v>
      </c>
      <c r="B941" s="321"/>
      <c r="C941" s="625">
        <f t="shared" si="75"/>
        <v>0</v>
      </c>
      <c r="D941" s="257">
        <v>0</v>
      </c>
      <c r="E941" s="636"/>
      <c r="F941" s="257"/>
      <c r="G941" s="637"/>
      <c r="I941" s="606"/>
    </row>
    <row r="942" ht="18" customHeight="1" spans="1:9">
      <c r="A942" s="382" t="s">
        <v>48</v>
      </c>
      <c r="B942" s="321"/>
      <c r="C942" s="625">
        <f t="shared" si="75"/>
        <v>0</v>
      </c>
      <c r="D942" s="257">
        <v>0</v>
      </c>
      <c r="E942" s="636"/>
      <c r="F942" s="257"/>
      <c r="G942" s="637"/>
      <c r="I942" s="606"/>
    </row>
    <row r="943" ht="18" customHeight="1" spans="1:9">
      <c r="A943" s="382" t="s">
        <v>49</v>
      </c>
      <c r="B943" s="321"/>
      <c r="C943" s="625">
        <f t="shared" si="75"/>
        <v>0</v>
      </c>
      <c r="D943" s="257">
        <v>0</v>
      </c>
      <c r="E943" s="636"/>
      <c r="F943" s="257"/>
      <c r="G943" s="637"/>
      <c r="I943" s="606"/>
    </row>
    <row r="944" s="606" customFormat="1" ht="18" customHeight="1" spans="1:8">
      <c r="A944" s="382" t="s">
        <v>755</v>
      </c>
      <c r="B944" s="321"/>
      <c r="C944" s="625">
        <f t="shared" si="75"/>
        <v>0</v>
      </c>
      <c r="D944" s="257">
        <v>0</v>
      </c>
      <c r="E944" s="636"/>
      <c r="F944" s="257"/>
      <c r="G944" s="637"/>
      <c r="H944" s="638"/>
    </row>
    <row r="945" ht="18" customHeight="1" spans="1:9">
      <c r="A945" s="382" t="s">
        <v>756</v>
      </c>
      <c r="B945" s="321"/>
      <c r="C945" s="625">
        <f t="shared" si="75"/>
        <v>0</v>
      </c>
      <c r="D945" s="257">
        <v>0</v>
      </c>
      <c r="E945" s="636"/>
      <c r="F945" s="257"/>
      <c r="G945" s="637"/>
      <c r="I945" s="606"/>
    </row>
    <row r="946" ht="18" customHeight="1" spans="1:9">
      <c r="A946" s="382" t="s">
        <v>757</v>
      </c>
      <c r="B946" s="321"/>
      <c r="C946" s="625">
        <f t="shared" si="75"/>
        <v>0</v>
      </c>
      <c r="D946" s="257">
        <v>0</v>
      </c>
      <c r="E946" s="636"/>
      <c r="F946" s="257"/>
      <c r="G946" s="637"/>
      <c r="I946" s="606"/>
    </row>
    <row r="947" s="607" customFormat="1" ht="18" customHeight="1" spans="1:222">
      <c r="A947" s="382" t="s">
        <v>758</v>
      </c>
      <c r="B947" s="321"/>
      <c r="C947" s="625">
        <f t="shared" si="75"/>
        <v>0</v>
      </c>
      <c r="D947" s="257">
        <v>0</v>
      </c>
      <c r="E947" s="636"/>
      <c r="F947" s="257"/>
      <c r="G947" s="637"/>
      <c r="H947" s="612"/>
      <c r="I947" s="606"/>
      <c r="J947" s="613"/>
      <c r="K947" s="613"/>
      <c r="GI947" s="613"/>
      <c r="GJ947" s="613"/>
      <c r="GK947" s="613"/>
      <c r="GL947" s="613"/>
      <c r="GM947" s="613"/>
      <c r="GN947" s="613"/>
      <c r="GO947" s="613"/>
      <c r="GP947" s="613"/>
      <c r="GQ947" s="613"/>
      <c r="GR947" s="613"/>
      <c r="GS947" s="613"/>
      <c r="GT947" s="613"/>
      <c r="GU947" s="613"/>
      <c r="GV947" s="613"/>
      <c r="GW947" s="613"/>
      <c r="GX947" s="613"/>
      <c r="GY947" s="613"/>
      <c r="GZ947" s="613"/>
      <c r="HA947" s="613"/>
      <c r="HB947" s="613"/>
      <c r="HC947" s="613"/>
      <c r="HD947" s="613"/>
      <c r="HE947" s="613"/>
      <c r="HF947" s="613"/>
      <c r="HG947" s="613"/>
      <c r="HH947" s="613"/>
      <c r="HI947" s="613"/>
      <c r="HJ947" s="613"/>
      <c r="HK947" s="613"/>
      <c r="HL947" s="613"/>
      <c r="HM947" s="613"/>
      <c r="HN947" s="613"/>
    </row>
    <row r="948" s="520" customFormat="1" ht="18" customHeight="1" spans="1:222">
      <c r="A948" s="382" t="s">
        <v>759</v>
      </c>
      <c r="B948" s="321"/>
      <c r="C948" s="625">
        <f t="shared" si="75"/>
        <v>0</v>
      </c>
      <c r="D948" s="257">
        <v>0</v>
      </c>
      <c r="E948" s="636"/>
      <c r="F948" s="257"/>
      <c r="G948" s="637"/>
      <c r="H948" s="612"/>
      <c r="I948" s="606"/>
      <c r="J948" s="613"/>
      <c r="K948" s="613"/>
      <c r="GI948" s="613"/>
      <c r="GJ948" s="613"/>
      <c r="GK948" s="613"/>
      <c r="GL948" s="613"/>
      <c r="GM948" s="613"/>
      <c r="GN948" s="613"/>
      <c r="GO948" s="613"/>
      <c r="GP948" s="613"/>
      <c r="GQ948" s="613"/>
      <c r="GR948" s="613"/>
      <c r="GS948" s="613"/>
      <c r="GT948" s="613"/>
      <c r="GU948" s="613"/>
      <c r="GV948" s="613"/>
      <c r="GW948" s="613"/>
      <c r="GX948" s="613"/>
      <c r="GY948" s="613"/>
      <c r="GZ948" s="613"/>
      <c r="HA948" s="613"/>
      <c r="HB948" s="613"/>
      <c r="HC948" s="613"/>
      <c r="HD948" s="613"/>
      <c r="HE948" s="613"/>
      <c r="HF948" s="613"/>
      <c r="HG948" s="613"/>
      <c r="HH948" s="613"/>
      <c r="HI948" s="613"/>
      <c r="HJ948" s="613"/>
      <c r="HK948" s="613"/>
      <c r="HL948" s="613"/>
      <c r="HM948" s="613"/>
      <c r="HN948" s="613"/>
    </row>
    <row r="949" s="520" customFormat="1" ht="18" customHeight="1" spans="1:222">
      <c r="A949" s="382" t="s">
        <v>56</v>
      </c>
      <c r="B949" s="321"/>
      <c r="C949" s="625">
        <f t="shared" si="75"/>
        <v>0</v>
      </c>
      <c r="D949" s="257">
        <v>0</v>
      </c>
      <c r="E949" s="636"/>
      <c r="F949" s="257"/>
      <c r="G949" s="637"/>
      <c r="H949" s="612"/>
      <c r="I949" s="606"/>
      <c r="J949" s="613"/>
      <c r="K949" s="613"/>
      <c r="GI949" s="613"/>
      <c r="GJ949" s="613"/>
      <c r="GK949" s="613"/>
      <c r="GL949" s="613"/>
      <c r="GM949" s="613"/>
      <c r="GN949" s="613"/>
      <c r="GO949" s="613"/>
      <c r="GP949" s="613"/>
      <c r="GQ949" s="613"/>
      <c r="GR949" s="613"/>
      <c r="GS949" s="613"/>
      <c r="GT949" s="613"/>
      <c r="GU949" s="613"/>
      <c r="GV949" s="613"/>
      <c r="GW949" s="613"/>
      <c r="GX949" s="613"/>
      <c r="GY949" s="613"/>
      <c r="GZ949" s="613"/>
      <c r="HA949" s="613"/>
      <c r="HB949" s="613"/>
      <c r="HC949" s="613"/>
      <c r="HD949" s="613"/>
      <c r="HE949" s="613"/>
      <c r="HF949" s="613"/>
      <c r="HG949" s="613"/>
      <c r="HH949" s="613"/>
      <c r="HI949" s="613"/>
      <c r="HJ949" s="613"/>
      <c r="HK949" s="613"/>
      <c r="HL949" s="613"/>
      <c r="HM949" s="613"/>
      <c r="HN949" s="613"/>
    </row>
    <row r="950" s="606" customFormat="1" ht="18" customHeight="1" spans="1:8">
      <c r="A950" s="382" t="s">
        <v>760</v>
      </c>
      <c r="B950" s="321"/>
      <c r="C950" s="625">
        <v>100</v>
      </c>
      <c r="D950" s="257">
        <v>70</v>
      </c>
      <c r="E950" s="636">
        <f t="shared" ref="E950:E952" si="76">D950/C950</f>
        <v>0.7</v>
      </c>
      <c r="F950" s="257"/>
      <c r="G950" s="637"/>
      <c r="H950" s="638">
        <v>30</v>
      </c>
    </row>
    <row r="951" s="606" customFormat="1" ht="18" customHeight="1" spans="1:8">
      <c r="A951" s="383" t="s">
        <v>761</v>
      </c>
      <c r="B951" s="321"/>
      <c r="C951" s="624">
        <f>SUM(C952:C957)</f>
        <v>962</v>
      </c>
      <c r="D951" s="355">
        <v>709</v>
      </c>
      <c r="E951" s="622">
        <f t="shared" si="76"/>
        <v>0.737006237006237</v>
      </c>
      <c r="F951" s="355">
        <f>SUM(F952:F957)</f>
        <v>636</v>
      </c>
      <c r="G951" s="635">
        <f>D951/F951-1</f>
        <v>0.114779874213836</v>
      </c>
      <c r="H951" s="624">
        <f>SUM(H952:H957)</f>
        <v>253</v>
      </c>
    </row>
    <row r="952" s="520" customFormat="1" ht="18" customHeight="1" spans="1:222">
      <c r="A952" s="382" t="s">
        <v>762</v>
      </c>
      <c r="B952" s="321"/>
      <c r="C952" s="625">
        <v>27</v>
      </c>
      <c r="D952" s="257">
        <v>10</v>
      </c>
      <c r="E952" s="636">
        <f t="shared" si="76"/>
        <v>0.37037037037037</v>
      </c>
      <c r="F952" s="257">
        <v>80</v>
      </c>
      <c r="G952" s="637">
        <f>D952/F952-1</f>
        <v>-0.875</v>
      </c>
      <c r="H952" s="612">
        <v>17</v>
      </c>
      <c r="I952" s="606"/>
      <c r="J952" s="613"/>
      <c r="K952" s="613"/>
      <c r="GI952" s="613"/>
      <c r="GJ952" s="613"/>
      <c r="GK952" s="613"/>
      <c r="GL952" s="613"/>
      <c r="GM952" s="613"/>
      <c r="GN952" s="613"/>
      <c r="GO952" s="613"/>
      <c r="GP952" s="613"/>
      <c r="GQ952" s="613"/>
      <c r="GR952" s="613"/>
      <c r="GS952" s="613"/>
      <c r="GT952" s="613"/>
      <c r="GU952" s="613"/>
      <c r="GV952" s="613"/>
      <c r="GW952" s="613"/>
      <c r="GX952" s="613"/>
      <c r="GY952" s="613"/>
      <c r="GZ952" s="613"/>
      <c r="HA952" s="613"/>
      <c r="HB952" s="613"/>
      <c r="HC952" s="613"/>
      <c r="HD952" s="613"/>
      <c r="HE952" s="613"/>
      <c r="HF952" s="613"/>
      <c r="HG952" s="613"/>
      <c r="HH952" s="613"/>
      <c r="HI952" s="613"/>
      <c r="HJ952" s="613"/>
      <c r="HK952" s="613"/>
      <c r="HL952" s="613"/>
      <c r="HM952" s="613"/>
      <c r="HN952" s="613"/>
    </row>
    <row r="953" s="520" customFormat="1" ht="18" customHeight="1" spans="1:222">
      <c r="A953" s="382" t="s">
        <v>763</v>
      </c>
      <c r="B953" s="321"/>
      <c r="C953" s="625">
        <v>0</v>
      </c>
      <c r="D953" s="257">
        <v>0</v>
      </c>
      <c r="E953" s="636"/>
      <c r="F953" s="257"/>
      <c r="G953" s="637"/>
      <c r="H953" s="612"/>
      <c r="I953" s="606"/>
      <c r="J953" s="613"/>
      <c r="K953" s="613"/>
      <c r="GI953" s="613"/>
      <c r="GJ953" s="613"/>
      <c r="GK953" s="613"/>
      <c r="GL953" s="613"/>
      <c r="GM953" s="613"/>
      <c r="GN953" s="613"/>
      <c r="GO953" s="613"/>
      <c r="GP953" s="613"/>
      <c r="GQ953" s="613"/>
      <c r="GR953" s="613"/>
      <c r="GS953" s="613"/>
      <c r="GT953" s="613"/>
      <c r="GU953" s="613"/>
      <c r="GV953" s="613"/>
      <c r="GW953" s="613"/>
      <c r="GX953" s="613"/>
      <c r="GY953" s="613"/>
      <c r="GZ953" s="613"/>
      <c r="HA953" s="613"/>
      <c r="HB953" s="613"/>
      <c r="HC953" s="613"/>
      <c r="HD953" s="613"/>
      <c r="HE953" s="613"/>
      <c r="HF953" s="613"/>
      <c r="HG953" s="613"/>
      <c r="HH953" s="613"/>
      <c r="HI953" s="613"/>
      <c r="HJ953" s="613"/>
      <c r="HK953" s="613"/>
      <c r="HL953" s="613"/>
      <c r="HM953" s="613"/>
      <c r="HN953" s="613"/>
    </row>
    <row r="954" s="520" customFormat="1" ht="18" customHeight="1" spans="1:222">
      <c r="A954" s="382" t="s">
        <v>764</v>
      </c>
      <c r="B954" s="321"/>
      <c r="C954" s="625">
        <v>139</v>
      </c>
      <c r="D954" s="257">
        <v>74</v>
      </c>
      <c r="E954" s="636"/>
      <c r="F954" s="257">
        <v>5</v>
      </c>
      <c r="G954" s="637">
        <f>D954/F954-1</f>
        <v>13.8</v>
      </c>
      <c r="H954" s="612">
        <v>65</v>
      </c>
      <c r="I954" s="606"/>
      <c r="J954" s="613"/>
      <c r="K954" s="613"/>
      <c r="GI954" s="613"/>
      <c r="GJ954" s="613"/>
      <c r="GK954" s="613"/>
      <c r="GL954" s="613"/>
      <c r="GM954" s="613"/>
      <c r="GN954" s="613"/>
      <c r="GO954" s="613"/>
      <c r="GP954" s="613"/>
      <c r="GQ954" s="613"/>
      <c r="GR954" s="613"/>
      <c r="GS954" s="613"/>
      <c r="GT954" s="613"/>
      <c r="GU954" s="613"/>
      <c r="GV954" s="613"/>
      <c r="GW954" s="613"/>
      <c r="GX954" s="613"/>
      <c r="GY954" s="613"/>
      <c r="GZ954" s="613"/>
      <c r="HA954" s="613"/>
      <c r="HB954" s="613"/>
      <c r="HC954" s="613"/>
      <c r="HD954" s="613"/>
      <c r="HE954" s="613"/>
      <c r="HF954" s="613"/>
      <c r="HG954" s="613"/>
      <c r="HH954" s="613"/>
      <c r="HI954" s="613"/>
      <c r="HJ954" s="613"/>
      <c r="HK954" s="613"/>
      <c r="HL954" s="613"/>
      <c r="HM954" s="613"/>
      <c r="HN954" s="613"/>
    </row>
    <row r="955" s="606" customFormat="1" ht="18" customHeight="1" spans="1:8">
      <c r="A955" s="382" t="s">
        <v>765</v>
      </c>
      <c r="B955" s="321"/>
      <c r="C955" s="625">
        <v>91</v>
      </c>
      <c r="D955" s="257">
        <v>88</v>
      </c>
      <c r="E955" s="636"/>
      <c r="F955" s="257">
        <v>30</v>
      </c>
      <c r="G955" s="637">
        <f>D955/F955-1</f>
        <v>1.93333333333333</v>
      </c>
      <c r="H955" s="638">
        <v>3</v>
      </c>
    </row>
    <row r="956" s="520" customFormat="1" spans="1:222">
      <c r="A956" s="382" t="s">
        <v>766</v>
      </c>
      <c r="B956" s="321"/>
      <c r="C956" s="625">
        <v>0</v>
      </c>
      <c r="D956" s="257">
        <v>0</v>
      </c>
      <c r="E956" s="636"/>
      <c r="F956" s="257"/>
      <c r="G956" s="637"/>
      <c r="H956" s="612"/>
      <c r="I956" s="606"/>
      <c r="J956" s="613"/>
      <c r="K956" s="613"/>
      <c r="GI956" s="613"/>
      <c r="GJ956" s="613"/>
      <c r="GK956" s="613"/>
      <c r="GL956" s="613"/>
      <c r="GM956" s="613"/>
      <c r="GN956" s="613"/>
      <c r="GO956" s="613"/>
      <c r="GP956" s="613"/>
      <c r="GQ956" s="613"/>
      <c r="GR956" s="613"/>
      <c r="GS956" s="613"/>
      <c r="GT956" s="613"/>
      <c r="GU956" s="613"/>
      <c r="GV956" s="613"/>
      <c r="GW956" s="613"/>
      <c r="GX956" s="613"/>
      <c r="GY956" s="613"/>
      <c r="GZ956" s="613"/>
      <c r="HA956" s="613"/>
      <c r="HB956" s="613"/>
      <c r="HC956" s="613"/>
      <c r="HD956" s="613"/>
      <c r="HE956" s="613"/>
      <c r="HF956" s="613"/>
      <c r="HG956" s="613"/>
      <c r="HH956" s="613"/>
      <c r="HI956" s="613"/>
      <c r="HJ956" s="613"/>
      <c r="HK956" s="613"/>
      <c r="HL956" s="613"/>
      <c r="HM956" s="613"/>
      <c r="HN956" s="613"/>
    </row>
    <row r="957" s="520" customFormat="1" spans="1:222">
      <c r="A957" s="382" t="s">
        <v>767</v>
      </c>
      <c r="B957" s="321"/>
      <c r="C957" s="625">
        <v>705</v>
      </c>
      <c r="D957" s="257">
        <v>537</v>
      </c>
      <c r="E957" s="636">
        <f>D957/C957</f>
        <v>0.761702127659574</v>
      </c>
      <c r="F957" s="257">
        <v>521</v>
      </c>
      <c r="G957" s="637">
        <f>D957/F957-1</f>
        <v>0.0307101727447217</v>
      </c>
      <c r="H957" s="612">
        <v>168</v>
      </c>
      <c r="I957" s="606"/>
      <c r="J957" s="613"/>
      <c r="K957" s="613"/>
      <c r="GI957" s="613"/>
      <c r="GJ957" s="613"/>
      <c r="GK957" s="613"/>
      <c r="GL957" s="613"/>
      <c r="GM957" s="613"/>
      <c r="GN957" s="613"/>
      <c r="GO957" s="613"/>
      <c r="GP957" s="613"/>
      <c r="GQ957" s="613"/>
      <c r="GR957" s="613"/>
      <c r="GS957" s="613"/>
      <c r="GT957" s="613"/>
      <c r="GU957" s="613"/>
      <c r="GV957" s="613"/>
      <c r="GW957" s="613"/>
      <c r="GX957" s="613"/>
      <c r="GY957" s="613"/>
      <c r="GZ957" s="613"/>
      <c r="HA957" s="613"/>
      <c r="HB957" s="613"/>
      <c r="HC957" s="613"/>
      <c r="HD957" s="613"/>
      <c r="HE957" s="613"/>
      <c r="HF957" s="613"/>
      <c r="HG957" s="613"/>
      <c r="HH957" s="613"/>
      <c r="HI957" s="613"/>
      <c r="HJ957" s="613"/>
      <c r="HK957" s="613"/>
      <c r="HL957" s="613"/>
      <c r="HM957" s="613"/>
      <c r="HN957" s="613"/>
    </row>
    <row r="958" s="606" customFormat="1" ht="18" customHeight="1" spans="1:8">
      <c r="A958" s="383" t="s">
        <v>768</v>
      </c>
      <c r="B958" s="321"/>
      <c r="C958" s="624">
        <f t="shared" si="75"/>
        <v>0</v>
      </c>
      <c r="D958" s="355">
        <v>0</v>
      </c>
      <c r="E958" s="622"/>
      <c r="F958" s="355">
        <f>SUM(F959:F964)</f>
        <v>0</v>
      </c>
      <c r="G958" s="637"/>
      <c r="H958" s="624">
        <f>SUM(H959:H964)</f>
        <v>0</v>
      </c>
    </row>
    <row r="959" s="520" customFormat="1" spans="1:222">
      <c r="A959" s="382" t="s">
        <v>769</v>
      </c>
      <c r="B959" s="321"/>
      <c r="C959" s="625">
        <f t="shared" si="75"/>
        <v>0</v>
      </c>
      <c r="D959" s="257">
        <v>0</v>
      </c>
      <c r="E959" s="636"/>
      <c r="F959" s="257"/>
      <c r="G959" s="637"/>
      <c r="H959" s="612"/>
      <c r="I959" s="606"/>
      <c r="J959" s="613"/>
      <c r="K959" s="613"/>
      <c r="GI959" s="613"/>
      <c r="GJ959" s="613"/>
      <c r="GK959" s="613"/>
      <c r="GL959" s="613"/>
      <c r="GM959" s="613"/>
      <c r="GN959" s="613"/>
      <c r="GO959" s="613"/>
      <c r="GP959" s="613"/>
      <c r="GQ959" s="613"/>
      <c r="GR959" s="613"/>
      <c r="GS959" s="613"/>
      <c r="GT959" s="613"/>
      <c r="GU959" s="613"/>
      <c r="GV959" s="613"/>
      <c r="GW959" s="613"/>
      <c r="GX959" s="613"/>
      <c r="GY959" s="613"/>
      <c r="GZ959" s="613"/>
      <c r="HA959" s="613"/>
      <c r="HB959" s="613"/>
      <c r="HC959" s="613"/>
      <c r="HD959" s="613"/>
      <c r="HE959" s="613"/>
      <c r="HF959" s="613"/>
      <c r="HG959" s="613"/>
      <c r="HH959" s="613"/>
      <c r="HI959" s="613"/>
      <c r="HJ959" s="613"/>
      <c r="HK959" s="613"/>
      <c r="HL959" s="613"/>
      <c r="HM959" s="613"/>
      <c r="HN959" s="613"/>
    </row>
    <row r="960" s="520" customFormat="1" spans="1:222">
      <c r="A960" s="382" t="s">
        <v>770</v>
      </c>
      <c r="B960" s="321"/>
      <c r="C960" s="625">
        <f t="shared" si="75"/>
        <v>0</v>
      </c>
      <c r="D960" s="257"/>
      <c r="E960" s="636"/>
      <c r="F960" s="257"/>
      <c r="G960" s="637"/>
      <c r="H960" s="612"/>
      <c r="I960" s="606"/>
      <c r="J960" s="613"/>
      <c r="K960" s="613"/>
      <c r="GI960" s="613"/>
      <c r="GJ960" s="613"/>
      <c r="GK960" s="613"/>
      <c r="GL960" s="613"/>
      <c r="GM960" s="613"/>
      <c r="GN960" s="613"/>
      <c r="GO960" s="613"/>
      <c r="GP960" s="613"/>
      <c r="GQ960" s="613"/>
      <c r="GR960" s="613"/>
      <c r="GS960" s="613"/>
      <c r="GT960" s="613"/>
      <c r="GU960" s="613"/>
      <c r="GV960" s="613"/>
      <c r="GW960" s="613"/>
      <c r="GX960" s="613"/>
      <c r="GY960" s="613"/>
      <c r="GZ960" s="613"/>
      <c r="HA960" s="613"/>
      <c r="HB960" s="613"/>
      <c r="HC960" s="613"/>
      <c r="HD960" s="613"/>
      <c r="HE960" s="613"/>
      <c r="HF960" s="613"/>
      <c r="HG960" s="613"/>
      <c r="HH960" s="613"/>
      <c r="HI960" s="613"/>
      <c r="HJ960" s="613"/>
      <c r="HK960" s="613"/>
      <c r="HL960" s="613"/>
      <c r="HM960" s="613"/>
      <c r="HN960" s="613"/>
    </row>
    <row r="961" s="520" customFormat="1" spans="1:222">
      <c r="A961" s="382" t="s">
        <v>771</v>
      </c>
      <c r="B961" s="321"/>
      <c r="C961" s="625">
        <f t="shared" si="75"/>
        <v>0</v>
      </c>
      <c r="D961" s="257">
        <v>0</v>
      </c>
      <c r="E961" s="636"/>
      <c r="F961" s="257"/>
      <c r="G961" s="637"/>
      <c r="H961" s="612"/>
      <c r="I961" s="606"/>
      <c r="J961" s="613"/>
      <c r="K961" s="613"/>
      <c r="GI961" s="613"/>
      <c r="GJ961" s="613"/>
      <c r="GK961" s="613"/>
      <c r="GL961" s="613"/>
      <c r="GM961" s="613"/>
      <c r="GN961" s="613"/>
      <c r="GO961" s="613"/>
      <c r="GP961" s="613"/>
      <c r="GQ961" s="613"/>
      <c r="GR961" s="613"/>
      <c r="GS961" s="613"/>
      <c r="GT961" s="613"/>
      <c r="GU961" s="613"/>
      <c r="GV961" s="613"/>
      <c r="GW961" s="613"/>
      <c r="GX961" s="613"/>
      <c r="GY961" s="613"/>
      <c r="GZ961" s="613"/>
      <c r="HA961" s="613"/>
      <c r="HB961" s="613"/>
      <c r="HC961" s="613"/>
      <c r="HD961" s="613"/>
      <c r="HE961" s="613"/>
      <c r="HF961" s="613"/>
      <c r="HG961" s="613"/>
      <c r="HH961" s="613"/>
      <c r="HI961" s="613"/>
      <c r="HJ961" s="613"/>
      <c r="HK961" s="613"/>
      <c r="HL961" s="613"/>
      <c r="HM961" s="613"/>
      <c r="HN961" s="613"/>
    </row>
    <row r="962" s="606" customFormat="1" spans="1:8">
      <c r="A962" s="382" t="s">
        <v>772</v>
      </c>
      <c r="B962" s="321"/>
      <c r="C962" s="625">
        <f t="shared" si="75"/>
        <v>0</v>
      </c>
      <c r="D962" s="257">
        <v>0</v>
      </c>
      <c r="E962" s="636"/>
      <c r="F962" s="257"/>
      <c r="G962" s="637"/>
      <c r="H962" s="638"/>
    </row>
    <row r="963" s="520" customFormat="1" spans="1:222">
      <c r="A963" s="382" t="s">
        <v>773</v>
      </c>
      <c r="B963" s="321"/>
      <c r="C963" s="625">
        <f t="shared" si="75"/>
        <v>0</v>
      </c>
      <c r="D963" s="257">
        <v>0</v>
      </c>
      <c r="E963" s="636"/>
      <c r="F963" s="257"/>
      <c r="G963" s="637"/>
      <c r="H963" s="612"/>
      <c r="I963" s="606"/>
      <c r="J963" s="613"/>
      <c r="K963" s="613"/>
      <c r="GI963" s="613"/>
      <c r="GJ963" s="613"/>
      <c r="GK963" s="613"/>
      <c r="GL963" s="613"/>
      <c r="GM963" s="613"/>
      <c r="GN963" s="613"/>
      <c r="GO963" s="613"/>
      <c r="GP963" s="613"/>
      <c r="GQ963" s="613"/>
      <c r="GR963" s="613"/>
      <c r="GS963" s="613"/>
      <c r="GT963" s="613"/>
      <c r="GU963" s="613"/>
      <c r="GV963" s="613"/>
      <c r="GW963" s="613"/>
      <c r="GX963" s="613"/>
      <c r="GY963" s="613"/>
      <c r="GZ963" s="613"/>
      <c r="HA963" s="613"/>
      <c r="HB963" s="613"/>
      <c r="HC963" s="613"/>
      <c r="HD963" s="613"/>
      <c r="HE963" s="613"/>
      <c r="HF963" s="613"/>
      <c r="HG963" s="613"/>
      <c r="HH963" s="613"/>
      <c r="HI963" s="613"/>
      <c r="HJ963" s="613"/>
      <c r="HK963" s="613"/>
      <c r="HL963" s="613"/>
      <c r="HM963" s="613"/>
      <c r="HN963" s="613"/>
    </row>
    <row r="964" s="607" customFormat="1" spans="1:222">
      <c r="A964" s="382" t="s">
        <v>774</v>
      </c>
      <c r="B964" s="321"/>
      <c r="C964" s="625">
        <f t="shared" si="75"/>
        <v>0</v>
      </c>
      <c r="D964" s="257">
        <v>0</v>
      </c>
      <c r="E964" s="636"/>
      <c r="F964" s="257"/>
      <c r="G964" s="637"/>
      <c r="H964" s="612"/>
      <c r="I964" s="606"/>
      <c r="J964" s="613"/>
      <c r="K964" s="613"/>
      <c r="GI964" s="613"/>
      <c r="GJ964" s="613"/>
      <c r="GK964" s="613"/>
      <c r="GL964" s="613"/>
      <c r="GM964" s="613"/>
      <c r="GN964" s="613"/>
      <c r="GO964" s="613"/>
      <c r="GP964" s="613"/>
      <c r="GQ964" s="613"/>
      <c r="GR964" s="613"/>
      <c r="GS964" s="613"/>
      <c r="GT964" s="613"/>
      <c r="GU964" s="613"/>
      <c r="GV964" s="613"/>
      <c r="GW964" s="613"/>
      <c r="GX964" s="613"/>
      <c r="GY964" s="613"/>
      <c r="GZ964" s="613"/>
      <c r="HA964" s="613"/>
      <c r="HB964" s="613"/>
      <c r="HC964" s="613"/>
      <c r="HD964" s="613"/>
      <c r="HE964" s="613"/>
      <c r="HF964" s="613"/>
      <c r="HG964" s="613"/>
      <c r="HH964" s="613"/>
      <c r="HI964" s="613"/>
      <c r="HJ964" s="613"/>
      <c r="HK964" s="613"/>
      <c r="HL964" s="613"/>
      <c r="HM964" s="613"/>
      <c r="HN964" s="613"/>
    </row>
    <row r="965" s="606" customFormat="1" ht="18" customHeight="1" spans="1:8">
      <c r="A965" s="383" t="s">
        <v>775</v>
      </c>
      <c r="B965" s="321"/>
      <c r="C965" s="624">
        <f>C967</f>
        <v>1</v>
      </c>
      <c r="D965" s="355">
        <v>1</v>
      </c>
      <c r="E965" s="622"/>
      <c r="F965" s="355">
        <f>SUM(F966:F967)</f>
        <v>0</v>
      </c>
      <c r="G965" s="637"/>
      <c r="H965" s="624"/>
    </row>
    <row r="966" s="520" customFormat="1" spans="1:222">
      <c r="A966" s="382" t="s">
        <v>776</v>
      </c>
      <c r="B966" s="321"/>
      <c r="C966" s="625">
        <f t="shared" si="75"/>
        <v>0</v>
      </c>
      <c r="D966" s="257">
        <v>0</v>
      </c>
      <c r="E966" s="636"/>
      <c r="F966" s="257"/>
      <c r="G966" s="637"/>
      <c r="H966" s="612"/>
      <c r="I966" s="606"/>
      <c r="J966" s="613"/>
      <c r="K966" s="613"/>
      <c r="GI966" s="613"/>
      <c r="GJ966" s="613"/>
      <c r="GK966" s="613"/>
      <c r="GL966" s="613"/>
      <c r="GM966" s="613"/>
      <c r="GN966" s="613"/>
      <c r="GO966" s="613"/>
      <c r="GP966" s="613"/>
      <c r="GQ966" s="613"/>
      <c r="GR966" s="613"/>
      <c r="GS966" s="613"/>
      <c r="GT966" s="613"/>
      <c r="GU966" s="613"/>
      <c r="GV966" s="613"/>
      <c r="GW966" s="613"/>
      <c r="GX966" s="613"/>
      <c r="GY966" s="613"/>
      <c r="GZ966" s="613"/>
      <c r="HA966" s="613"/>
      <c r="HB966" s="613"/>
      <c r="HC966" s="613"/>
      <c r="HD966" s="613"/>
      <c r="HE966" s="613"/>
      <c r="HF966" s="613"/>
      <c r="HG966" s="613"/>
      <c r="HH966" s="613"/>
      <c r="HI966" s="613"/>
      <c r="HJ966" s="613"/>
      <c r="HK966" s="613"/>
      <c r="HL966" s="613"/>
      <c r="HM966" s="613"/>
      <c r="HN966" s="613"/>
    </row>
    <row r="967" s="520" customFormat="1" spans="1:222">
      <c r="A967" s="382" t="s">
        <v>777</v>
      </c>
      <c r="B967" s="321"/>
      <c r="C967" s="625">
        <v>1</v>
      </c>
      <c r="D967" s="257">
        <v>1</v>
      </c>
      <c r="E967" s="636"/>
      <c r="F967" s="257"/>
      <c r="G967" s="637"/>
      <c r="H967" s="612"/>
      <c r="I967" s="606"/>
      <c r="J967" s="613"/>
      <c r="K967" s="613"/>
      <c r="GI967" s="613"/>
      <c r="GJ967" s="613"/>
      <c r="GK967" s="613"/>
      <c r="GL967" s="613"/>
      <c r="GM967" s="613"/>
      <c r="GN967" s="613"/>
      <c r="GO967" s="613"/>
      <c r="GP967" s="613"/>
      <c r="GQ967" s="613"/>
      <c r="GR967" s="613"/>
      <c r="GS967" s="613"/>
      <c r="GT967" s="613"/>
      <c r="GU967" s="613"/>
      <c r="GV967" s="613"/>
      <c r="GW967" s="613"/>
      <c r="GX967" s="613"/>
      <c r="GY967" s="613"/>
      <c r="GZ967" s="613"/>
      <c r="HA967" s="613"/>
      <c r="HB967" s="613"/>
      <c r="HC967" s="613"/>
      <c r="HD967" s="613"/>
      <c r="HE967" s="613"/>
      <c r="HF967" s="613"/>
      <c r="HG967" s="613"/>
      <c r="HH967" s="613"/>
      <c r="HI967" s="613"/>
      <c r="HJ967" s="613"/>
      <c r="HK967" s="613"/>
      <c r="HL967" s="613"/>
      <c r="HM967" s="613"/>
      <c r="HN967" s="613"/>
    </row>
    <row r="968" s="606" customFormat="1" ht="18" customHeight="1" spans="1:8">
      <c r="A968" s="383" t="s">
        <v>778</v>
      </c>
      <c r="B968" s="321"/>
      <c r="C968" s="624">
        <f>C969+C970</f>
        <v>500</v>
      </c>
      <c r="D968" s="355">
        <v>500</v>
      </c>
      <c r="E968" s="622">
        <f>D968/C968</f>
        <v>1</v>
      </c>
      <c r="F968" s="355">
        <f>SUM(F969:F970)</f>
        <v>2183</v>
      </c>
      <c r="G968" s="635">
        <f>D968/F968-1</f>
        <v>-0.770957398076042</v>
      </c>
      <c r="H968" s="624">
        <f>SUM(H969:H970)</f>
        <v>0</v>
      </c>
    </row>
    <row r="969" s="606" customFormat="1" ht="18" customHeight="1" spans="1:8">
      <c r="A969" s="382" t="s">
        <v>779</v>
      </c>
      <c r="B969" s="321"/>
      <c r="C969" s="625">
        <v>363</v>
      </c>
      <c r="D969" s="257">
        <v>363</v>
      </c>
      <c r="E969" s="636">
        <f>D969/C969</f>
        <v>1</v>
      </c>
      <c r="F969" s="257">
        <v>2180</v>
      </c>
      <c r="G969" s="637">
        <f>D969/F969-1</f>
        <v>-0.83348623853211</v>
      </c>
      <c r="H969" s="638"/>
    </row>
    <row r="970" s="520" customFormat="1" ht="18" customHeight="1" spans="1:222">
      <c r="A970" s="382" t="s">
        <v>780</v>
      </c>
      <c r="B970" s="321"/>
      <c r="C970" s="625">
        <v>137</v>
      </c>
      <c r="D970" s="257">
        <v>137</v>
      </c>
      <c r="E970" s="636"/>
      <c r="F970" s="257">
        <v>3</v>
      </c>
      <c r="G970" s="637">
        <f>D970/F970-1</f>
        <v>44.6666666666667</v>
      </c>
      <c r="H970" s="612"/>
      <c r="I970" s="606"/>
      <c r="J970" s="613"/>
      <c r="K970" s="613"/>
      <c r="GI970" s="613"/>
      <c r="GJ970" s="613"/>
      <c r="GK970" s="613"/>
      <c r="GL970" s="613"/>
      <c r="GM970" s="613"/>
      <c r="GN970" s="613"/>
      <c r="GO970" s="613"/>
      <c r="GP970" s="613"/>
      <c r="GQ970" s="613"/>
      <c r="GR970" s="613"/>
      <c r="GS970" s="613"/>
      <c r="GT970" s="613"/>
      <c r="GU970" s="613"/>
      <c r="GV970" s="613"/>
      <c r="GW970" s="613"/>
      <c r="GX970" s="613"/>
      <c r="GY970" s="613"/>
      <c r="GZ970" s="613"/>
      <c r="HA970" s="613"/>
      <c r="HB970" s="613"/>
      <c r="HC970" s="613"/>
      <c r="HD970" s="613"/>
      <c r="HE970" s="613"/>
      <c r="HF970" s="613"/>
      <c r="HG970" s="613"/>
      <c r="HH970" s="613"/>
      <c r="HI970" s="613"/>
      <c r="HJ970" s="613"/>
      <c r="HK970" s="613"/>
      <c r="HL970" s="613"/>
      <c r="HM970" s="613"/>
      <c r="HN970" s="613"/>
    </row>
    <row r="971" s="606" customFormat="1" ht="18" customHeight="1" spans="1:8">
      <c r="A971" s="383" t="s">
        <v>781</v>
      </c>
      <c r="B971" s="321">
        <v>3</v>
      </c>
      <c r="C971" s="624">
        <f>C972+C995+C1005+C1015+C1020+C1027+C1032</f>
        <v>631</v>
      </c>
      <c r="D971" s="355">
        <v>501</v>
      </c>
      <c r="E971" s="622"/>
      <c r="F971" s="355">
        <f>F972+F995+F1005+F1020+F1027+F1032</f>
        <v>147</v>
      </c>
      <c r="G971" s="635">
        <f>D971/F971-1</f>
        <v>2.40816326530612</v>
      </c>
      <c r="H971" s="624">
        <f>H972+H995+H1005+H1015+H1020+H1027+H1032</f>
        <v>130</v>
      </c>
    </row>
    <row r="972" s="606" customFormat="1" ht="18" customHeight="1" spans="1:8">
      <c r="A972" s="383" t="s">
        <v>782</v>
      </c>
      <c r="B972" s="321">
        <v>3</v>
      </c>
      <c r="C972" s="624">
        <f>SUM(C973:C994)</f>
        <v>360</v>
      </c>
      <c r="D972" s="355">
        <v>231</v>
      </c>
      <c r="E972" s="622"/>
      <c r="F972" s="355">
        <f>SUM(F973:F994)</f>
        <v>42</v>
      </c>
      <c r="G972" s="635">
        <f>D972/F972-1</f>
        <v>4.5</v>
      </c>
      <c r="H972" s="624">
        <f>SUM(H973:H994)</f>
        <v>129</v>
      </c>
    </row>
    <row r="973" s="520" customFormat="1" ht="18" customHeight="1" spans="1:222">
      <c r="A973" s="382" t="s">
        <v>47</v>
      </c>
      <c r="B973" s="321"/>
      <c r="C973" s="625">
        <f>D973+H973</f>
        <v>0</v>
      </c>
      <c r="D973" s="257">
        <v>0</v>
      </c>
      <c r="E973" s="636"/>
      <c r="F973" s="257"/>
      <c r="G973" s="637"/>
      <c r="H973" s="612"/>
      <c r="I973" s="606"/>
      <c r="J973" s="613"/>
      <c r="K973" s="613"/>
      <c r="GI973" s="613"/>
      <c r="GJ973" s="613"/>
      <c r="GK973" s="613"/>
      <c r="GL973" s="613"/>
      <c r="GM973" s="613"/>
      <c r="GN973" s="613"/>
      <c r="GO973" s="613"/>
      <c r="GP973" s="613"/>
      <c r="GQ973" s="613"/>
      <c r="GR973" s="613"/>
      <c r="GS973" s="613"/>
      <c r="GT973" s="613"/>
      <c r="GU973" s="613"/>
      <c r="GV973" s="613"/>
      <c r="GW973" s="613"/>
      <c r="GX973" s="613"/>
      <c r="GY973" s="613"/>
      <c r="GZ973" s="613"/>
      <c r="HA973" s="613"/>
      <c r="HB973" s="613"/>
      <c r="HC973" s="613"/>
      <c r="HD973" s="613"/>
      <c r="HE973" s="613"/>
      <c r="HF973" s="613"/>
      <c r="HG973" s="613"/>
      <c r="HH973" s="613"/>
      <c r="HI973" s="613"/>
      <c r="HJ973" s="613"/>
      <c r="HK973" s="613"/>
      <c r="HL973" s="613"/>
      <c r="HM973" s="613"/>
      <c r="HN973" s="613"/>
    </row>
    <row r="974" s="520" customFormat="1" ht="18" customHeight="1" spans="1:222">
      <c r="A974" s="382" t="s">
        <v>48</v>
      </c>
      <c r="B974" s="321"/>
      <c r="C974" s="625">
        <f>D974+H974</f>
        <v>0</v>
      </c>
      <c r="D974" s="257">
        <v>0</v>
      </c>
      <c r="E974" s="636"/>
      <c r="F974" s="257"/>
      <c r="G974" s="637"/>
      <c r="H974" s="612"/>
      <c r="I974" s="606"/>
      <c r="J974" s="613"/>
      <c r="K974" s="613"/>
      <c r="GI974" s="613"/>
      <c r="GJ974" s="613"/>
      <c r="GK974" s="613"/>
      <c r="GL974" s="613"/>
      <c r="GM974" s="613"/>
      <c r="GN974" s="613"/>
      <c r="GO974" s="613"/>
      <c r="GP974" s="613"/>
      <c r="GQ974" s="613"/>
      <c r="GR974" s="613"/>
      <c r="GS974" s="613"/>
      <c r="GT974" s="613"/>
      <c r="GU974" s="613"/>
      <c r="GV974" s="613"/>
      <c r="GW974" s="613"/>
      <c r="GX974" s="613"/>
      <c r="GY974" s="613"/>
      <c r="GZ974" s="613"/>
      <c r="HA974" s="613"/>
      <c r="HB974" s="613"/>
      <c r="HC974" s="613"/>
      <c r="HD974" s="613"/>
      <c r="HE974" s="613"/>
      <c r="HF974" s="613"/>
      <c r="HG974" s="613"/>
      <c r="HH974" s="613"/>
      <c r="HI974" s="613"/>
      <c r="HJ974" s="613"/>
      <c r="HK974" s="613"/>
      <c r="HL974" s="613"/>
      <c r="HM974" s="613"/>
      <c r="HN974" s="613"/>
    </row>
    <row r="975" s="606" customFormat="1" ht="18" customHeight="1" spans="1:8">
      <c r="A975" s="382" t="s">
        <v>49</v>
      </c>
      <c r="B975" s="321"/>
      <c r="C975" s="625">
        <f>D975+H975</f>
        <v>0</v>
      </c>
      <c r="D975" s="257">
        <v>0</v>
      </c>
      <c r="E975" s="636"/>
      <c r="F975" s="257"/>
      <c r="G975" s="637"/>
      <c r="H975" s="638"/>
    </row>
    <row r="976" s="520" customFormat="1" ht="18" customHeight="1" spans="1:222">
      <c r="A976" s="382" t="s">
        <v>783</v>
      </c>
      <c r="B976" s="321"/>
      <c r="C976" s="625">
        <v>20</v>
      </c>
      <c r="D976" s="257">
        <v>0</v>
      </c>
      <c r="E976" s="636"/>
      <c r="F976" s="257"/>
      <c r="G976" s="637"/>
      <c r="H976" s="612">
        <v>20</v>
      </c>
      <c r="I976" s="606"/>
      <c r="J976" s="613"/>
      <c r="K976" s="613"/>
      <c r="GI976" s="613"/>
      <c r="GJ976" s="613"/>
      <c r="GK976" s="613"/>
      <c r="GL976" s="613"/>
      <c r="GM976" s="613"/>
      <c r="GN976" s="613"/>
      <c r="GO976" s="613"/>
      <c r="GP976" s="613"/>
      <c r="GQ976" s="613"/>
      <c r="GR976" s="613"/>
      <c r="GS976" s="613"/>
      <c r="GT976" s="613"/>
      <c r="GU976" s="613"/>
      <c r="GV976" s="613"/>
      <c r="GW976" s="613"/>
      <c r="GX976" s="613"/>
      <c r="GY976" s="613"/>
      <c r="GZ976" s="613"/>
      <c r="HA976" s="613"/>
      <c r="HB976" s="613"/>
      <c r="HC976" s="613"/>
      <c r="HD976" s="613"/>
      <c r="HE976" s="613"/>
      <c r="HF976" s="613"/>
      <c r="HG976" s="613"/>
      <c r="HH976" s="613"/>
      <c r="HI976" s="613"/>
      <c r="HJ976" s="613"/>
      <c r="HK976" s="613"/>
      <c r="HL976" s="613"/>
      <c r="HM976" s="613"/>
      <c r="HN976" s="613"/>
    </row>
    <row r="977" s="520" customFormat="1" ht="18" customHeight="1" spans="1:222">
      <c r="A977" s="382" t="s">
        <v>784</v>
      </c>
      <c r="B977" s="321"/>
      <c r="C977" s="625">
        <v>33</v>
      </c>
      <c r="D977" s="257">
        <v>0</v>
      </c>
      <c r="E977" s="636"/>
      <c r="F977" s="257"/>
      <c r="G977" s="637"/>
      <c r="H977" s="612">
        <v>33</v>
      </c>
      <c r="I977" s="606"/>
      <c r="J977" s="613"/>
      <c r="K977" s="613"/>
      <c r="GI977" s="613"/>
      <c r="GJ977" s="613"/>
      <c r="GK977" s="613"/>
      <c r="GL977" s="613"/>
      <c r="GM977" s="613"/>
      <c r="GN977" s="613"/>
      <c r="GO977" s="613"/>
      <c r="GP977" s="613"/>
      <c r="GQ977" s="613"/>
      <c r="GR977" s="613"/>
      <c r="GS977" s="613"/>
      <c r="GT977" s="613"/>
      <c r="GU977" s="613"/>
      <c r="GV977" s="613"/>
      <c r="GW977" s="613"/>
      <c r="GX977" s="613"/>
      <c r="GY977" s="613"/>
      <c r="GZ977" s="613"/>
      <c r="HA977" s="613"/>
      <c r="HB977" s="613"/>
      <c r="HC977" s="613"/>
      <c r="HD977" s="613"/>
      <c r="HE977" s="613"/>
      <c r="HF977" s="613"/>
      <c r="HG977" s="613"/>
      <c r="HH977" s="613"/>
      <c r="HI977" s="613"/>
      <c r="HJ977" s="613"/>
      <c r="HK977" s="613"/>
      <c r="HL977" s="613"/>
      <c r="HM977" s="613"/>
      <c r="HN977" s="613"/>
    </row>
    <row r="978" s="607" customFormat="1" ht="18" customHeight="1" spans="1:222">
      <c r="A978" s="382" t="s">
        <v>785</v>
      </c>
      <c r="B978" s="321"/>
      <c r="C978" s="625">
        <v>0</v>
      </c>
      <c r="D978" s="257">
        <v>0</v>
      </c>
      <c r="E978" s="636"/>
      <c r="F978" s="257"/>
      <c r="G978" s="637"/>
      <c r="H978" s="612"/>
      <c r="I978" s="606"/>
      <c r="J978" s="613"/>
      <c r="K978" s="613"/>
      <c r="GI978" s="613"/>
      <c r="GJ978" s="613"/>
      <c r="GK978" s="613"/>
      <c r="GL978" s="613"/>
      <c r="GM978" s="613"/>
      <c r="GN978" s="613"/>
      <c r="GO978" s="613"/>
      <c r="GP978" s="613"/>
      <c r="GQ978" s="613"/>
      <c r="GR978" s="613"/>
      <c r="GS978" s="613"/>
      <c r="GT978" s="613"/>
      <c r="GU978" s="613"/>
      <c r="GV978" s="613"/>
      <c r="GW978" s="613"/>
      <c r="GX978" s="613"/>
      <c r="GY978" s="613"/>
      <c r="GZ978" s="613"/>
      <c r="HA978" s="613"/>
      <c r="HB978" s="613"/>
      <c r="HC978" s="613"/>
      <c r="HD978" s="613"/>
      <c r="HE978" s="613"/>
      <c r="HF978" s="613"/>
      <c r="HG978" s="613"/>
      <c r="HH978" s="613"/>
      <c r="HI978" s="613"/>
      <c r="HJ978" s="613"/>
      <c r="HK978" s="613"/>
      <c r="HL978" s="613"/>
      <c r="HM978" s="613"/>
      <c r="HN978" s="613"/>
    </row>
    <row r="979" ht="18" customHeight="1" spans="1:9">
      <c r="A979" s="382" t="s">
        <v>786</v>
      </c>
      <c r="B979" s="321"/>
      <c r="C979" s="625">
        <v>0</v>
      </c>
      <c r="D979" s="257">
        <v>0</v>
      </c>
      <c r="E979" s="636"/>
      <c r="F979" s="257"/>
      <c r="G979" s="637"/>
      <c r="I979" s="606"/>
    </row>
    <row r="980" ht="18" customHeight="1" spans="1:9">
      <c r="A980" s="382" t="s">
        <v>787</v>
      </c>
      <c r="B980" s="321"/>
      <c r="C980" s="625">
        <v>0</v>
      </c>
      <c r="D980" s="257">
        <v>0</v>
      </c>
      <c r="E980" s="636"/>
      <c r="F980" s="257"/>
      <c r="G980" s="637"/>
      <c r="I980" s="606"/>
    </row>
    <row r="981" s="607" customFormat="1" ht="18" customHeight="1" spans="1:222">
      <c r="A981" s="382" t="s">
        <v>788</v>
      </c>
      <c r="B981" s="321"/>
      <c r="C981" s="625">
        <v>0</v>
      </c>
      <c r="D981" s="257">
        <v>0</v>
      </c>
      <c r="E981" s="636"/>
      <c r="F981" s="257"/>
      <c r="G981" s="637"/>
      <c r="H981" s="612"/>
      <c r="I981" s="606"/>
      <c r="J981" s="613"/>
      <c r="K981" s="613"/>
      <c r="GI981" s="613"/>
      <c r="GJ981" s="613"/>
      <c r="GK981" s="613"/>
      <c r="GL981" s="613"/>
      <c r="GM981" s="613"/>
      <c r="GN981" s="613"/>
      <c r="GO981" s="613"/>
      <c r="GP981" s="613"/>
      <c r="GQ981" s="613"/>
      <c r="GR981" s="613"/>
      <c r="GS981" s="613"/>
      <c r="GT981" s="613"/>
      <c r="GU981" s="613"/>
      <c r="GV981" s="613"/>
      <c r="GW981" s="613"/>
      <c r="GX981" s="613"/>
      <c r="GY981" s="613"/>
      <c r="GZ981" s="613"/>
      <c r="HA981" s="613"/>
      <c r="HB981" s="613"/>
      <c r="HC981" s="613"/>
      <c r="HD981" s="613"/>
      <c r="HE981" s="613"/>
      <c r="HF981" s="613"/>
      <c r="HG981" s="613"/>
      <c r="HH981" s="613"/>
      <c r="HI981" s="613"/>
      <c r="HJ981" s="613"/>
      <c r="HK981" s="613"/>
      <c r="HL981" s="613"/>
      <c r="HM981" s="613"/>
      <c r="HN981" s="613"/>
    </row>
    <row r="982" ht="18" customHeight="1" spans="1:9">
      <c r="A982" s="382" t="s">
        <v>789</v>
      </c>
      <c r="B982" s="321"/>
      <c r="C982" s="625">
        <v>0</v>
      </c>
      <c r="D982" s="257">
        <v>0</v>
      </c>
      <c r="E982" s="636"/>
      <c r="F982" s="257"/>
      <c r="G982" s="637"/>
      <c r="I982" s="606"/>
    </row>
    <row r="983" s="606" customFormat="1" ht="18" customHeight="1" spans="1:8">
      <c r="A983" s="382" t="s">
        <v>790</v>
      </c>
      <c r="B983" s="321"/>
      <c r="C983" s="625">
        <v>0</v>
      </c>
      <c r="D983" s="257">
        <v>0</v>
      </c>
      <c r="E983" s="636"/>
      <c r="F983" s="257"/>
      <c r="G983" s="637"/>
      <c r="H983" s="638"/>
    </row>
    <row r="984" s="607" customFormat="1" ht="18" customHeight="1" spans="1:222">
      <c r="A984" s="382" t="s">
        <v>791</v>
      </c>
      <c r="B984" s="321"/>
      <c r="C984" s="625">
        <v>0</v>
      </c>
      <c r="D984" s="257">
        <v>0</v>
      </c>
      <c r="E984" s="636"/>
      <c r="F984" s="257"/>
      <c r="G984" s="637"/>
      <c r="H984" s="612"/>
      <c r="I984" s="606"/>
      <c r="J984" s="613"/>
      <c r="K984" s="613"/>
      <c r="GI984" s="613"/>
      <c r="GJ984" s="613"/>
      <c r="GK984" s="613"/>
      <c r="GL984" s="613"/>
      <c r="GM984" s="613"/>
      <c r="GN984" s="613"/>
      <c r="GO984" s="613"/>
      <c r="GP984" s="613"/>
      <c r="GQ984" s="613"/>
      <c r="GR984" s="613"/>
      <c r="GS984" s="613"/>
      <c r="GT984" s="613"/>
      <c r="GU984" s="613"/>
      <c r="GV984" s="613"/>
      <c r="GW984" s="613"/>
      <c r="GX984" s="613"/>
      <c r="GY984" s="613"/>
      <c r="GZ984" s="613"/>
      <c r="HA984" s="613"/>
      <c r="HB984" s="613"/>
      <c r="HC984" s="613"/>
      <c r="HD984" s="613"/>
      <c r="HE984" s="613"/>
      <c r="HF984" s="613"/>
      <c r="HG984" s="613"/>
      <c r="HH984" s="613"/>
      <c r="HI984" s="613"/>
      <c r="HJ984" s="613"/>
      <c r="HK984" s="613"/>
      <c r="HL984" s="613"/>
      <c r="HM984" s="613"/>
      <c r="HN984" s="613"/>
    </row>
    <row r="985" s="607" customFormat="1" ht="18" customHeight="1" spans="1:222">
      <c r="A985" s="382" t="s">
        <v>792</v>
      </c>
      <c r="B985" s="321"/>
      <c r="C985" s="625">
        <v>0</v>
      </c>
      <c r="D985" s="257">
        <v>0</v>
      </c>
      <c r="E985" s="636"/>
      <c r="F985" s="257"/>
      <c r="G985" s="637"/>
      <c r="H985" s="612"/>
      <c r="I985" s="606"/>
      <c r="J985" s="613"/>
      <c r="K985" s="613"/>
      <c r="GI985" s="613"/>
      <c r="GJ985" s="613"/>
      <c r="GK985" s="613"/>
      <c r="GL985" s="613"/>
      <c r="GM985" s="613"/>
      <c r="GN985" s="613"/>
      <c r="GO985" s="613"/>
      <c r="GP985" s="613"/>
      <c r="GQ985" s="613"/>
      <c r="GR985" s="613"/>
      <c r="GS985" s="613"/>
      <c r="GT985" s="613"/>
      <c r="GU985" s="613"/>
      <c r="GV985" s="613"/>
      <c r="GW985" s="613"/>
      <c r="GX985" s="613"/>
      <c r="GY985" s="613"/>
      <c r="GZ985" s="613"/>
      <c r="HA985" s="613"/>
      <c r="HB985" s="613"/>
      <c r="HC985" s="613"/>
      <c r="HD985" s="613"/>
      <c r="HE985" s="613"/>
      <c r="HF985" s="613"/>
      <c r="HG985" s="613"/>
      <c r="HH985" s="613"/>
      <c r="HI985" s="613"/>
      <c r="HJ985" s="613"/>
      <c r="HK985" s="613"/>
      <c r="HL985" s="613"/>
      <c r="HM985" s="613"/>
      <c r="HN985" s="613"/>
    </row>
    <row r="986" s="520" customFormat="1" ht="18" customHeight="1" spans="1:222">
      <c r="A986" s="382" t="s">
        <v>793</v>
      </c>
      <c r="B986" s="320">
        <v>3</v>
      </c>
      <c r="C986" s="625">
        <v>1</v>
      </c>
      <c r="D986" s="257">
        <v>1</v>
      </c>
      <c r="E986" s="636"/>
      <c r="F986" s="257"/>
      <c r="G986" s="637"/>
      <c r="H986" s="612"/>
      <c r="I986" s="606"/>
      <c r="J986" s="613"/>
      <c r="K986" s="613"/>
      <c r="GI986" s="613"/>
      <c r="GJ986" s="613"/>
      <c r="GK986" s="613"/>
      <c r="GL986" s="613"/>
      <c r="GM986" s="613"/>
      <c r="GN986" s="613"/>
      <c r="GO986" s="613"/>
      <c r="GP986" s="613"/>
      <c r="GQ986" s="613"/>
      <c r="GR986" s="613"/>
      <c r="GS986" s="613"/>
      <c r="GT986" s="613"/>
      <c r="GU986" s="613"/>
      <c r="GV986" s="613"/>
      <c r="GW986" s="613"/>
      <c r="GX986" s="613"/>
      <c r="GY986" s="613"/>
      <c r="GZ986" s="613"/>
      <c r="HA986" s="613"/>
      <c r="HB986" s="613"/>
      <c r="HC986" s="613"/>
      <c r="HD986" s="613"/>
      <c r="HE986" s="613"/>
      <c r="HF986" s="613"/>
      <c r="HG986" s="613"/>
      <c r="HH986" s="613"/>
      <c r="HI986" s="613"/>
      <c r="HJ986" s="613"/>
      <c r="HK986" s="613"/>
      <c r="HL986" s="613"/>
      <c r="HM986" s="613"/>
      <c r="HN986" s="613"/>
    </row>
    <row r="987" s="520" customFormat="1" ht="18" customHeight="1" spans="1:222">
      <c r="A987" s="382" t="s">
        <v>794</v>
      </c>
      <c r="B987" s="321"/>
      <c r="C987" s="625">
        <v>0</v>
      </c>
      <c r="D987" s="257">
        <v>0</v>
      </c>
      <c r="E987" s="636"/>
      <c r="F987" s="257"/>
      <c r="G987" s="637"/>
      <c r="H987" s="612"/>
      <c r="I987" s="606"/>
      <c r="J987" s="613"/>
      <c r="K987" s="613"/>
      <c r="GI987" s="613"/>
      <c r="GJ987" s="613"/>
      <c r="GK987" s="613"/>
      <c r="GL987" s="613"/>
      <c r="GM987" s="613"/>
      <c r="GN987" s="613"/>
      <c r="GO987" s="613"/>
      <c r="GP987" s="613"/>
      <c r="GQ987" s="613"/>
      <c r="GR987" s="613"/>
      <c r="GS987" s="613"/>
      <c r="GT987" s="613"/>
      <c r="GU987" s="613"/>
      <c r="GV987" s="613"/>
      <c r="GW987" s="613"/>
      <c r="GX987" s="613"/>
      <c r="GY987" s="613"/>
      <c r="GZ987" s="613"/>
      <c r="HA987" s="613"/>
      <c r="HB987" s="613"/>
      <c r="HC987" s="613"/>
      <c r="HD987" s="613"/>
      <c r="HE987" s="613"/>
      <c r="HF987" s="613"/>
      <c r="HG987" s="613"/>
      <c r="HH987" s="613"/>
      <c r="HI987" s="613"/>
      <c r="HJ987" s="613"/>
      <c r="HK987" s="613"/>
      <c r="HL987" s="613"/>
      <c r="HM987" s="613"/>
      <c r="HN987" s="613"/>
    </row>
    <row r="988" s="520" customFormat="1" ht="18" customHeight="1" spans="1:222">
      <c r="A988" s="382" t="s">
        <v>795</v>
      </c>
      <c r="B988" s="321"/>
      <c r="C988" s="625">
        <v>0</v>
      </c>
      <c r="D988" s="257">
        <v>0</v>
      </c>
      <c r="E988" s="636"/>
      <c r="F988" s="257"/>
      <c r="G988" s="637"/>
      <c r="H988" s="612"/>
      <c r="I988" s="606"/>
      <c r="J988" s="613"/>
      <c r="K988" s="613"/>
      <c r="GI988" s="613"/>
      <c r="GJ988" s="613"/>
      <c r="GK988" s="613"/>
      <c r="GL988" s="613"/>
      <c r="GM988" s="613"/>
      <c r="GN988" s="613"/>
      <c r="GO988" s="613"/>
      <c r="GP988" s="613"/>
      <c r="GQ988" s="613"/>
      <c r="GR988" s="613"/>
      <c r="GS988" s="613"/>
      <c r="GT988" s="613"/>
      <c r="GU988" s="613"/>
      <c r="GV988" s="613"/>
      <c r="GW988" s="613"/>
      <c r="GX988" s="613"/>
      <c r="GY988" s="613"/>
      <c r="GZ988" s="613"/>
      <c r="HA988" s="613"/>
      <c r="HB988" s="613"/>
      <c r="HC988" s="613"/>
      <c r="HD988" s="613"/>
      <c r="HE988" s="613"/>
      <c r="HF988" s="613"/>
      <c r="HG988" s="613"/>
      <c r="HH988" s="613"/>
      <c r="HI988" s="613"/>
      <c r="HJ988" s="613"/>
      <c r="HK988" s="613"/>
      <c r="HL988" s="613"/>
      <c r="HM988" s="613"/>
      <c r="HN988" s="613"/>
    </row>
    <row r="989" s="520" customFormat="1" ht="18" customHeight="1" spans="1:222">
      <c r="A989" s="382" t="s">
        <v>796</v>
      </c>
      <c r="B989" s="321"/>
      <c r="C989" s="625">
        <v>0</v>
      </c>
      <c r="D989" s="257">
        <v>0</v>
      </c>
      <c r="E989" s="636"/>
      <c r="F989" s="257"/>
      <c r="G989" s="637"/>
      <c r="H989" s="612"/>
      <c r="I989" s="606"/>
      <c r="J989" s="613"/>
      <c r="K989" s="613"/>
      <c r="GI989" s="613"/>
      <c r="GJ989" s="613"/>
      <c r="GK989" s="613"/>
      <c r="GL989" s="613"/>
      <c r="GM989" s="613"/>
      <c r="GN989" s="613"/>
      <c r="GO989" s="613"/>
      <c r="GP989" s="613"/>
      <c r="GQ989" s="613"/>
      <c r="GR989" s="613"/>
      <c r="GS989" s="613"/>
      <c r="GT989" s="613"/>
      <c r="GU989" s="613"/>
      <c r="GV989" s="613"/>
      <c r="GW989" s="613"/>
      <c r="GX989" s="613"/>
      <c r="GY989" s="613"/>
      <c r="GZ989" s="613"/>
      <c r="HA989" s="613"/>
      <c r="HB989" s="613"/>
      <c r="HC989" s="613"/>
      <c r="HD989" s="613"/>
      <c r="HE989" s="613"/>
      <c r="HF989" s="613"/>
      <c r="HG989" s="613"/>
      <c r="HH989" s="613"/>
      <c r="HI989" s="613"/>
      <c r="HJ989" s="613"/>
      <c r="HK989" s="613"/>
      <c r="HL989" s="613"/>
      <c r="HM989" s="613"/>
      <c r="HN989" s="613"/>
    </row>
    <row r="990" s="520" customFormat="1" ht="18" customHeight="1" spans="1:222">
      <c r="A990" s="382" t="s">
        <v>797</v>
      </c>
      <c r="B990" s="321"/>
      <c r="C990" s="625">
        <v>0</v>
      </c>
      <c r="D990" s="257">
        <v>0</v>
      </c>
      <c r="E990" s="636"/>
      <c r="F990" s="257"/>
      <c r="G990" s="637"/>
      <c r="H990" s="612"/>
      <c r="I990" s="606"/>
      <c r="J990" s="613"/>
      <c r="K990" s="613"/>
      <c r="GI990" s="613"/>
      <c r="GJ990" s="613"/>
      <c r="GK990" s="613"/>
      <c r="GL990" s="613"/>
      <c r="GM990" s="613"/>
      <c r="GN990" s="613"/>
      <c r="GO990" s="613"/>
      <c r="GP990" s="613"/>
      <c r="GQ990" s="613"/>
      <c r="GR990" s="613"/>
      <c r="GS990" s="613"/>
      <c r="GT990" s="613"/>
      <c r="GU990" s="613"/>
      <c r="GV990" s="613"/>
      <c r="GW990" s="613"/>
      <c r="GX990" s="613"/>
      <c r="GY990" s="613"/>
      <c r="GZ990" s="613"/>
      <c r="HA990" s="613"/>
      <c r="HB990" s="613"/>
      <c r="HC990" s="613"/>
      <c r="HD990" s="613"/>
      <c r="HE990" s="613"/>
      <c r="HF990" s="613"/>
      <c r="HG990" s="613"/>
      <c r="HH990" s="613"/>
      <c r="HI990" s="613"/>
      <c r="HJ990" s="613"/>
      <c r="HK990" s="613"/>
      <c r="HL990" s="613"/>
      <c r="HM990" s="613"/>
      <c r="HN990" s="613"/>
    </row>
    <row r="991" s="520" customFormat="1" ht="18" customHeight="1" spans="1:222">
      <c r="A991" s="382" t="s">
        <v>798</v>
      </c>
      <c r="B991" s="321"/>
      <c r="C991" s="625">
        <v>0</v>
      </c>
      <c r="D991" s="257">
        <v>0</v>
      </c>
      <c r="E991" s="636"/>
      <c r="F991" s="257"/>
      <c r="G991" s="637"/>
      <c r="H991" s="612"/>
      <c r="I991" s="606"/>
      <c r="J991" s="613"/>
      <c r="K991" s="613"/>
      <c r="GI991" s="613"/>
      <c r="GJ991" s="613"/>
      <c r="GK991" s="613"/>
      <c r="GL991" s="613"/>
      <c r="GM991" s="613"/>
      <c r="GN991" s="613"/>
      <c r="GO991" s="613"/>
      <c r="GP991" s="613"/>
      <c r="GQ991" s="613"/>
      <c r="GR991" s="613"/>
      <c r="GS991" s="613"/>
      <c r="GT991" s="613"/>
      <c r="GU991" s="613"/>
      <c r="GV991" s="613"/>
      <c r="GW991" s="613"/>
      <c r="GX991" s="613"/>
      <c r="GY991" s="613"/>
      <c r="GZ991" s="613"/>
      <c r="HA991" s="613"/>
      <c r="HB991" s="613"/>
      <c r="HC991" s="613"/>
      <c r="HD991" s="613"/>
      <c r="HE991" s="613"/>
      <c r="HF991" s="613"/>
      <c r="HG991" s="613"/>
      <c r="HH991" s="613"/>
      <c r="HI991" s="613"/>
      <c r="HJ991" s="613"/>
      <c r="HK991" s="613"/>
      <c r="HL991" s="613"/>
      <c r="HM991" s="613"/>
      <c r="HN991" s="613"/>
    </row>
    <row r="992" s="520" customFormat="1" ht="18" customHeight="1" spans="1:222">
      <c r="A992" s="382" t="s">
        <v>799</v>
      </c>
      <c r="B992" s="321"/>
      <c r="C992" s="625">
        <v>0</v>
      </c>
      <c r="D992" s="257">
        <v>0</v>
      </c>
      <c r="E992" s="636"/>
      <c r="F992" s="257"/>
      <c r="G992" s="637"/>
      <c r="H992" s="612"/>
      <c r="I992" s="606"/>
      <c r="J992" s="613"/>
      <c r="K992" s="613"/>
      <c r="GI992" s="613"/>
      <c r="GJ992" s="613"/>
      <c r="GK992" s="613"/>
      <c r="GL992" s="613"/>
      <c r="GM992" s="613"/>
      <c r="GN992" s="613"/>
      <c r="GO992" s="613"/>
      <c r="GP992" s="613"/>
      <c r="GQ992" s="613"/>
      <c r="GR992" s="613"/>
      <c r="GS992" s="613"/>
      <c r="GT992" s="613"/>
      <c r="GU992" s="613"/>
      <c r="GV992" s="613"/>
      <c r="GW992" s="613"/>
      <c r="GX992" s="613"/>
      <c r="GY992" s="613"/>
      <c r="GZ992" s="613"/>
      <c r="HA992" s="613"/>
      <c r="HB992" s="613"/>
      <c r="HC992" s="613"/>
      <c r="HD992" s="613"/>
      <c r="HE992" s="613"/>
      <c r="HF992" s="613"/>
      <c r="HG992" s="613"/>
      <c r="HH992" s="613"/>
      <c r="HI992" s="613"/>
      <c r="HJ992" s="613"/>
      <c r="HK992" s="613"/>
      <c r="HL992" s="613"/>
      <c r="HM992" s="613"/>
      <c r="HN992" s="613"/>
    </row>
    <row r="993" s="520" customFormat="1" ht="18" customHeight="1" spans="1:222">
      <c r="A993" s="382" t="s">
        <v>800</v>
      </c>
      <c r="B993" s="321"/>
      <c r="C993" s="625">
        <v>0</v>
      </c>
      <c r="D993" s="257"/>
      <c r="E993" s="636"/>
      <c r="F993" s="257"/>
      <c r="G993" s="637"/>
      <c r="H993" s="612"/>
      <c r="I993" s="606"/>
      <c r="J993" s="613"/>
      <c r="K993" s="613"/>
      <c r="GI993" s="613"/>
      <c r="GJ993" s="613"/>
      <c r="GK993" s="613"/>
      <c r="GL993" s="613"/>
      <c r="GM993" s="613"/>
      <c r="GN993" s="613"/>
      <c r="GO993" s="613"/>
      <c r="GP993" s="613"/>
      <c r="GQ993" s="613"/>
      <c r="GR993" s="613"/>
      <c r="GS993" s="613"/>
      <c r="GT993" s="613"/>
      <c r="GU993" s="613"/>
      <c r="GV993" s="613"/>
      <c r="GW993" s="613"/>
      <c r="GX993" s="613"/>
      <c r="GY993" s="613"/>
      <c r="GZ993" s="613"/>
      <c r="HA993" s="613"/>
      <c r="HB993" s="613"/>
      <c r="HC993" s="613"/>
      <c r="HD993" s="613"/>
      <c r="HE993" s="613"/>
      <c r="HF993" s="613"/>
      <c r="HG993" s="613"/>
      <c r="HH993" s="613"/>
      <c r="HI993" s="613"/>
      <c r="HJ993" s="613"/>
      <c r="HK993" s="613"/>
      <c r="HL993" s="613"/>
      <c r="HM993" s="613"/>
      <c r="HN993" s="613"/>
    </row>
    <row r="994" s="606" customFormat="1" spans="1:8">
      <c r="A994" s="382" t="s">
        <v>801</v>
      </c>
      <c r="B994" s="321"/>
      <c r="C994" s="625">
        <v>306</v>
      </c>
      <c r="D994" s="257">
        <v>230</v>
      </c>
      <c r="E994" s="636"/>
      <c r="F994" s="257">
        <v>42</v>
      </c>
      <c r="G994" s="637">
        <f>D994/F994-1</f>
        <v>4.47619047619048</v>
      </c>
      <c r="H994" s="638">
        <v>76</v>
      </c>
    </row>
    <row r="995" s="606" customFormat="1" ht="18" customHeight="1" spans="1:8">
      <c r="A995" s="383" t="s">
        <v>802</v>
      </c>
      <c r="B995" s="321"/>
      <c r="C995" s="624">
        <v>0</v>
      </c>
      <c r="D995" s="355">
        <v>0</v>
      </c>
      <c r="E995" s="622"/>
      <c r="F995" s="355">
        <f>SUM(F996:F1004)</f>
        <v>0</v>
      </c>
      <c r="G995" s="637"/>
      <c r="H995" s="624">
        <f>SUM(H996:H1004)</f>
        <v>0</v>
      </c>
    </row>
    <row r="996" s="520" customFormat="1" ht="18" customHeight="1" spans="1:222">
      <c r="A996" s="382" t="s">
        <v>47</v>
      </c>
      <c r="B996" s="321"/>
      <c r="C996" s="625">
        <v>0</v>
      </c>
      <c r="D996" s="257">
        <v>0</v>
      </c>
      <c r="E996" s="636"/>
      <c r="F996" s="257"/>
      <c r="G996" s="637"/>
      <c r="H996" s="612"/>
      <c r="I996" s="606"/>
      <c r="J996" s="613"/>
      <c r="K996" s="613"/>
      <c r="GI996" s="613"/>
      <c r="GJ996" s="613"/>
      <c r="GK996" s="613"/>
      <c r="GL996" s="613"/>
      <c r="GM996" s="613"/>
      <c r="GN996" s="613"/>
      <c r="GO996" s="613"/>
      <c r="GP996" s="613"/>
      <c r="GQ996" s="613"/>
      <c r="GR996" s="613"/>
      <c r="GS996" s="613"/>
      <c r="GT996" s="613"/>
      <c r="GU996" s="613"/>
      <c r="GV996" s="613"/>
      <c r="GW996" s="613"/>
      <c r="GX996" s="613"/>
      <c r="GY996" s="613"/>
      <c r="GZ996" s="613"/>
      <c r="HA996" s="613"/>
      <c r="HB996" s="613"/>
      <c r="HC996" s="613"/>
      <c r="HD996" s="613"/>
      <c r="HE996" s="613"/>
      <c r="HF996" s="613"/>
      <c r="HG996" s="613"/>
      <c r="HH996" s="613"/>
      <c r="HI996" s="613"/>
      <c r="HJ996" s="613"/>
      <c r="HK996" s="613"/>
      <c r="HL996" s="613"/>
      <c r="HM996" s="613"/>
      <c r="HN996" s="613"/>
    </row>
    <row r="997" s="520" customFormat="1" ht="18" customHeight="1" spans="1:222">
      <c r="A997" s="382" t="s">
        <v>48</v>
      </c>
      <c r="B997" s="321"/>
      <c r="C997" s="625">
        <v>0</v>
      </c>
      <c r="D997" s="257">
        <v>0</v>
      </c>
      <c r="E997" s="636"/>
      <c r="F997" s="257"/>
      <c r="G997" s="637"/>
      <c r="H997" s="612"/>
      <c r="I997" s="606"/>
      <c r="J997" s="613"/>
      <c r="K997" s="613"/>
      <c r="GI997" s="613"/>
      <c r="GJ997" s="613"/>
      <c r="GK997" s="613"/>
      <c r="GL997" s="613"/>
      <c r="GM997" s="613"/>
      <c r="GN997" s="613"/>
      <c r="GO997" s="613"/>
      <c r="GP997" s="613"/>
      <c r="GQ997" s="613"/>
      <c r="GR997" s="613"/>
      <c r="GS997" s="613"/>
      <c r="GT997" s="613"/>
      <c r="GU997" s="613"/>
      <c r="GV997" s="613"/>
      <c r="GW997" s="613"/>
      <c r="GX997" s="613"/>
      <c r="GY997" s="613"/>
      <c r="GZ997" s="613"/>
      <c r="HA997" s="613"/>
      <c r="HB997" s="613"/>
      <c r="HC997" s="613"/>
      <c r="HD997" s="613"/>
      <c r="HE997" s="613"/>
      <c r="HF997" s="613"/>
      <c r="HG997" s="613"/>
      <c r="HH997" s="613"/>
      <c r="HI997" s="613"/>
      <c r="HJ997" s="613"/>
      <c r="HK997" s="613"/>
      <c r="HL997" s="613"/>
      <c r="HM997" s="613"/>
      <c r="HN997" s="613"/>
    </row>
    <row r="998" s="520" customFormat="1" ht="18" customHeight="1" spans="1:222">
      <c r="A998" s="382" t="s">
        <v>49</v>
      </c>
      <c r="B998" s="321"/>
      <c r="C998" s="625">
        <v>0</v>
      </c>
      <c r="D998" s="257">
        <v>0</v>
      </c>
      <c r="E998" s="636"/>
      <c r="F998" s="257"/>
      <c r="G998" s="637"/>
      <c r="H998" s="612"/>
      <c r="I998" s="606"/>
      <c r="J998" s="613"/>
      <c r="K998" s="613"/>
      <c r="GI998" s="613"/>
      <c r="GJ998" s="613"/>
      <c r="GK998" s="613"/>
      <c r="GL998" s="613"/>
      <c r="GM998" s="613"/>
      <c r="GN998" s="613"/>
      <c r="GO998" s="613"/>
      <c r="GP998" s="613"/>
      <c r="GQ998" s="613"/>
      <c r="GR998" s="613"/>
      <c r="GS998" s="613"/>
      <c r="GT998" s="613"/>
      <c r="GU998" s="613"/>
      <c r="GV998" s="613"/>
      <c r="GW998" s="613"/>
      <c r="GX998" s="613"/>
      <c r="GY998" s="613"/>
      <c r="GZ998" s="613"/>
      <c r="HA998" s="613"/>
      <c r="HB998" s="613"/>
      <c r="HC998" s="613"/>
      <c r="HD998" s="613"/>
      <c r="HE998" s="613"/>
      <c r="HF998" s="613"/>
      <c r="HG998" s="613"/>
      <c r="HH998" s="613"/>
      <c r="HI998" s="613"/>
      <c r="HJ998" s="613"/>
      <c r="HK998" s="613"/>
      <c r="HL998" s="613"/>
      <c r="HM998" s="613"/>
      <c r="HN998" s="613"/>
    </row>
    <row r="999" s="520" customFormat="1" ht="18" customHeight="1" spans="1:222">
      <c r="A999" s="382" t="s">
        <v>803</v>
      </c>
      <c r="B999" s="321"/>
      <c r="C999" s="625">
        <v>0</v>
      </c>
      <c r="D999" s="257">
        <v>0</v>
      </c>
      <c r="E999" s="636"/>
      <c r="F999" s="257"/>
      <c r="G999" s="637"/>
      <c r="H999" s="612"/>
      <c r="I999" s="606"/>
      <c r="J999" s="613"/>
      <c r="K999" s="613"/>
      <c r="GI999" s="613"/>
      <c r="GJ999" s="613"/>
      <c r="GK999" s="613"/>
      <c r="GL999" s="613"/>
      <c r="GM999" s="613"/>
      <c r="GN999" s="613"/>
      <c r="GO999" s="613"/>
      <c r="GP999" s="613"/>
      <c r="GQ999" s="613"/>
      <c r="GR999" s="613"/>
      <c r="GS999" s="613"/>
      <c r="GT999" s="613"/>
      <c r="GU999" s="613"/>
      <c r="GV999" s="613"/>
      <c r="GW999" s="613"/>
      <c r="GX999" s="613"/>
      <c r="GY999" s="613"/>
      <c r="GZ999" s="613"/>
      <c r="HA999" s="613"/>
      <c r="HB999" s="613"/>
      <c r="HC999" s="613"/>
      <c r="HD999" s="613"/>
      <c r="HE999" s="613"/>
      <c r="HF999" s="613"/>
      <c r="HG999" s="613"/>
      <c r="HH999" s="613"/>
      <c r="HI999" s="613"/>
      <c r="HJ999" s="613"/>
      <c r="HK999" s="613"/>
      <c r="HL999" s="613"/>
      <c r="HM999" s="613"/>
      <c r="HN999" s="613"/>
    </row>
    <row r="1000" s="606" customFormat="1" ht="18" customHeight="1" spans="1:8">
      <c r="A1000" s="382" t="s">
        <v>804</v>
      </c>
      <c r="B1000" s="321"/>
      <c r="C1000" s="625">
        <v>0</v>
      </c>
      <c r="D1000" s="257">
        <v>0</v>
      </c>
      <c r="E1000" s="636"/>
      <c r="F1000" s="257"/>
      <c r="G1000" s="637"/>
      <c r="H1000" s="638"/>
    </row>
    <row r="1001" s="520" customFormat="1" ht="18" customHeight="1" spans="1:222">
      <c r="A1001" s="382" t="s">
        <v>805</v>
      </c>
      <c r="B1001" s="321"/>
      <c r="C1001" s="625">
        <v>0</v>
      </c>
      <c r="D1001" s="257">
        <v>0</v>
      </c>
      <c r="E1001" s="636"/>
      <c r="F1001" s="257"/>
      <c r="G1001" s="637"/>
      <c r="H1001" s="612"/>
      <c r="I1001" s="606"/>
      <c r="J1001" s="613"/>
      <c r="K1001" s="613"/>
      <c r="GI1001" s="613"/>
      <c r="GJ1001" s="613"/>
      <c r="GK1001" s="613"/>
      <c r="GL1001" s="613"/>
      <c r="GM1001" s="613"/>
      <c r="GN1001" s="613"/>
      <c r="GO1001" s="613"/>
      <c r="GP1001" s="613"/>
      <c r="GQ1001" s="613"/>
      <c r="GR1001" s="613"/>
      <c r="GS1001" s="613"/>
      <c r="GT1001" s="613"/>
      <c r="GU1001" s="613"/>
      <c r="GV1001" s="613"/>
      <c r="GW1001" s="613"/>
      <c r="GX1001" s="613"/>
      <c r="GY1001" s="613"/>
      <c r="GZ1001" s="613"/>
      <c r="HA1001" s="613"/>
      <c r="HB1001" s="613"/>
      <c r="HC1001" s="613"/>
      <c r="HD1001" s="613"/>
      <c r="HE1001" s="613"/>
      <c r="HF1001" s="613"/>
      <c r="HG1001" s="613"/>
      <c r="HH1001" s="613"/>
      <c r="HI1001" s="613"/>
      <c r="HJ1001" s="613"/>
      <c r="HK1001" s="613"/>
      <c r="HL1001" s="613"/>
      <c r="HM1001" s="613"/>
      <c r="HN1001" s="613"/>
    </row>
    <row r="1002" s="520" customFormat="1" ht="18" customHeight="1" spans="1:222">
      <c r="A1002" s="382" t="s">
        <v>806</v>
      </c>
      <c r="B1002" s="321"/>
      <c r="C1002" s="625">
        <v>0</v>
      </c>
      <c r="D1002" s="257">
        <v>0</v>
      </c>
      <c r="E1002" s="636"/>
      <c r="F1002" s="257"/>
      <c r="G1002" s="637"/>
      <c r="H1002" s="612"/>
      <c r="I1002" s="606"/>
      <c r="J1002" s="613"/>
      <c r="K1002" s="613"/>
      <c r="GI1002" s="613"/>
      <c r="GJ1002" s="613"/>
      <c r="GK1002" s="613"/>
      <c r="GL1002" s="613"/>
      <c r="GM1002" s="613"/>
      <c r="GN1002" s="613"/>
      <c r="GO1002" s="613"/>
      <c r="GP1002" s="613"/>
      <c r="GQ1002" s="613"/>
      <c r="GR1002" s="613"/>
      <c r="GS1002" s="613"/>
      <c r="GT1002" s="613"/>
      <c r="GU1002" s="613"/>
      <c r="GV1002" s="613"/>
      <c r="GW1002" s="613"/>
      <c r="GX1002" s="613"/>
      <c r="GY1002" s="613"/>
      <c r="GZ1002" s="613"/>
      <c r="HA1002" s="613"/>
      <c r="HB1002" s="613"/>
      <c r="HC1002" s="613"/>
      <c r="HD1002" s="613"/>
      <c r="HE1002" s="613"/>
      <c r="HF1002" s="613"/>
      <c r="HG1002" s="613"/>
      <c r="HH1002" s="613"/>
      <c r="HI1002" s="613"/>
      <c r="HJ1002" s="613"/>
      <c r="HK1002" s="613"/>
      <c r="HL1002" s="613"/>
      <c r="HM1002" s="613"/>
      <c r="HN1002" s="613"/>
    </row>
    <row r="1003" s="520" customFormat="1" ht="18" customHeight="1" spans="1:222">
      <c r="A1003" s="382" t="s">
        <v>807</v>
      </c>
      <c r="B1003" s="321"/>
      <c r="C1003" s="625">
        <v>0</v>
      </c>
      <c r="D1003" s="257">
        <v>0</v>
      </c>
      <c r="E1003" s="636"/>
      <c r="F1003" s="257"/>
      <c r="G1003" s="637"/>
      <c r="H1003" s="612"/>
      <c r="I1003" s="606"/>
      <c r="J1003" s="613"/>
      <c r="K1003" s="613"/>
      <c r="GI1003" s="613"/>
      <c r="GJ1003" s="613"/>
      <c r="GK1003" s="613"/>
      <c r="GL1003" s="613"/>
      <c r="GM1003" s="613"/>
      <c r="GN1003" s="613"/>
      <c r="GO1003" s="613"/>
      <c r="GP1003" s="613"/>
      <c r="GQ1003" s="613"/>
      <c r="GR1003" s="613"/>
      <c r="GS1003" s="613"/>
      <c r="GT1003" s="613"/>
      <c r="GU1003" s="613"/>
      <c r="GV1003" s="613"/>
      <c r="GW1003" s="613"/>
      <c r="GX1003" s="613"/>
      <c r="GY1003" s="613"/>
      <c r="GZ1003" s="613"/>
      <c r="HA1003" s="613"/>
      <c r="HB1003" s="613"/>
      <c r="HC1003" s="613"/>
      <c r="HD1003" s="613"/>
      <c r="HE1003" s="613"/>
      <c r="HF1003" s="613"/>
      <c r="HG1003" s="613"/>
      <c r="HH1003" s="613"/>
      <c r="HI1003" s="613"/>
      <c r="HJ1003" s="613"/>
      <c r="HK1003" s="613"/>
      <c r="HL1003" s="613"/>
      <c r="HM1003" s="613"/>
      <c r="HN1003" s="613"/>
    </row>
    <row r="1004" s="520" customFormat="1" ht="18" customHeight="1" spans="1:222">
      <c r="A1004" s="382" t="s">
        <v>808</v>
      </c>
      <c r="B1004" s="321"/>
      <c r="C1004" s="625">
        <v>0</v>
      </c>
      <c r="D1004" s="257">
        <v>0</v>
      </c>
      <c r="E1004" s="636"/>
      <c r="F1004" s="257"/>
      <c r="G1004" s="637"/>
      <c r="H1004" s="612"/>
      <c r="I1004" s="606"/>
      <c r="J1004" s="613"/>
      <c r="K1004" s="613"/>
      <c r="GI1004" s="613"/>
      <c r="GJ1004" s="613"/>
      <c r="GK1004" s="613"/>
      <c r="GL1004" s="613"/>
      <c r="GM1004" s="613"/>
      <c r="GN1004" s="613"/>
      <c r="GO1004" s="613"/>
      <c r="GP1004" s="613"/>
      <c r="GQ1004" s="613"/>
      <c r="GR1004" s="613"/>
      <c r="GS1004" s="613"/>
      <c r="GT1004" s="613"/>
      <c r="GU1004" s="613"/>
      <c r="GV1004" s="613"/>
      <c r="GW1004" s="613"/>
      <c r="GX1004" s="613"/>
      <c r="GY1004" s="613"/>
      <c r="GZ1004" s="613"/>
      <c r="HA1004" s="613"/>
      <c r="HB1004" s="613"/>
      <c r="HC1004" s="613"/>
      <c r="HD1004" s="613"/>
      <c r="HE1004" s="613"/>
      <c r="HF1004" s="613"/>
      <c r="HG1004" s="613"/>
      <c r="HH1004" s="613"/>
      <c r="HI1004" s="613"/>
      <c r="HJ1004" s="613"/>
      <c r="HK1004" s="613"/>
      <c r="HL1004" s="613"/>
      <c r="HM1004" s="613"/>
      <c r="HN1004" s="613"/>
    </row>
    <row r="1005" s="606" customFormat="1" ht="18" customHeight="1" spans="1:8">
      <c r="A1005" s="383" t="s">
        <v>809</v>
      </c>
      <c r="B1005" s="321"/>
      <c r="C1005" s="624">
        <v>0</v>
      </c>
      <c r="D1005" s="355">
        <v>0</v>
      </c>
      <c r="E1005" s="622"/>
      <c r="F1005" s="355">
        <f>SUM(F1006:F1014)</f>
        <v>0</v>
      </c>
      <c r="G1005" s="637"/>
      <c r="H1005" s="624"/>
    </row>
    <row r="1006" s="606" customFormat="1" ht="18" customHeight="1" spans="1:8">
      <c r="A1006" s="382" t="s">
        <v>47</v>
      </c>
      <c r="B1006" s="321"/>
      <c r="C1006" s="625">
        <v>0</v>
      </c>
      <c r="D1006" s="257">
        <v>0</v>
      </c>
      <c r="E1006" s="636"/>
      <c r="F1006" s="257"/>
      <c r="G1006" s="637"/>
      <c r="H1006" s="638"/>
    </row>
    <row r="1007" s="520" customFormat="1" ht="18" customHeight="1" spans="1:222">
      <c r="A1007" s="382" t="s">
        <v>48</v>
      </c>
      <c r="B1007" s="321"/>
      <c r="C1007" s="625">
        <v>0</v>
      </c>
      <c r="D1007" s="257">
        <v>0</v>
      </c>
      <c r="E1007" s="636"/>
      <c r="F1007" s="257"/>
      <c r="G1007" s="637"/>
      <c r="H1007" s="612"/>
      <c r="I1007" s="606"/>
      <c r="J1007" s="613"/>
      <c r="K1007" s="613"/>
      <c r="GI1007" s="613"/>
      <c r="GJ1007" s="613"/>
      <c r="GK1007" s="613"/>
      <c r="GL1007" s="613"/>
      <c r="GM1007" s="613"/>
      <c r="GN1007" s="613"/>
      <c r="GO1007" s="613"/>
      <c r="GP1007" s="613"/>
      <c r="GQ1007" s="613"/>
      <c r="GR1007" s="613"/>
      <c r="GS1007" s="613"/>
      <c r="GT1007" s="613"/>
      <c r="GU1007" s="613"/>
      <c r="GV1007" s="613"/>
      <c r="GW1007" s="613"/>
      <c r="GX1007" s="613"/>
      <c r="GY1007" s="613"/>
      <c r="GZ1007" s="613"/>
      <c r="HA1007" s="613"/>
      <c r="HB1007" s="613"/>
      <c r="HC1007" s="613"/>
      <c r="HD1007" s="613"/>
      <c r="HE1007" s="613"/>
      <c r="HF1007" s="613"/>
      <c r="HG1007" s="613"/>
      <c r="HH1007" s="613"/>
      <c r="HI1007" s="613"/>
      <c r="HJ1007" s="613"/>
      <c r="HK1007" s="613"/>
      <c r="HL1007" s="613"/>
      <c r="HM1007" s="613"/>
      <c r="HN1007" s="613"/>
    </row>
    <row r="1008" s="607" customFormat="1" ht="18" customHeight="1" spans="1:222">
      <c r="A1008" s="382" t="s">
        <v>49</v>
      </c>
      <c r="B1008" s="321"/>
      <c r="C1008" s="625">
        <v>0</v>
      </c>
      <c r="D1008" s="257">
        <v>0</v>
      </c>
      <c r="E1008" s="636"/>
      <c r="F1008" s="257"/>
      <c r="G1008" s="637"/>
      <c r="H1008" s="612"/>
      <c r="I1008" s="606"/>
      <c r="J1008" s="613"/>
      <c r="K1008" s="613"/>
      <c r="GI1008" s="613"/>
      <c r="GJ1008" s="613"/>
      <c r="GK1008" s="613"/>
      <c r="GL1008" s="613"/>
      <c r="GM1008" s="613"/>
      <c r="GN1008" s="613"/>
      <c r="GO1008" s="613"/>
      <c r="GP1008" s="613"/>
      <c r="GQ1008" s="613"/>
      <c r="GR1008" s="613"/>
      <c r="GS1008" s="613"/>
      <c r="GT1008" s="613"/>
      <c r="GU1008" s="613"/>
      <c r="GV1008" s="613"/>
      <c r="GW1008" s="613"/>
      <c r="GX1008" s="613"/>
      <c r="GY1008" s="613"/>
      <c r="GZ1008" s="613"/>
      <c r="HA1008" s="613"/>
      <c r="HB1008" s="613"/>
      <c r="HC1008" s="613"/>
      <c r="HD1008" s="613"/>
      <c r="HE1008" s="613"/>
      <c r="HF1008" s="613"/>
      <c r="HG1008" s="613"/>
      <c r="HH1008" s="613"/>
      <c r="HI1008" s="613"/>
      <c r="HJ1008" s="613"/>
      <c r="HK1008" s="613"/>
      <c r="HL1008" s="613"/>
      <c r="HM1008" s="613"/>
      <c r="HN1008" s="613"/>
    </row>
    <row r="1009" ht="18" customHeight="1" spans="1:9">
      <c r="A1009" s="382" t="s">
        <v>810</v>
      </c>
      <c r="B1009" s="321"/>
      <c r="C1009" s="625">
        <v>0</v>
      </c>
      <c r="D1009" s="257">
        <v>0</v>
      </c>
      <c r="E1009" s="636"/>
      <c r="F1009" s="257"/>
      <c r="G1009" s="637"/>
      <c r="I1009" s="606"/>
    </row>
    <row r="1010" ht="18" customHeight="1" spans="1:9">
      <c r="A1010" s="382" t="s">
        <v>811</v>
      </c>
      <c r="B1010" s="321"/>
      <c r="C1010" s="625">
        <v>0</v>
      </c>
      <c r="D1010" s="257">
        <v>0</v>
      </c>
      <c r="E1010" s="636"/>
      <c r="F1010" s="257"/>
      <c r="G1010" s="637"/>
      <c r="I1010" s="606"/>
    </row>
    <row r="1011" ht="18" customHeight="1" spans="1:9">
      <c r="A1011" s="382" t="s">
        <v>812</v>
      </c>
      <c r="B1011" s="321"/>
      <c r="C1011" s="625">
        <v>0</v>
      </c>
      <c r="D1011" s="257">
        <v>0</v>
      </c>
      <c r="E1011" s="636"/>
      <c r="F1011" s="257"/>
      <c r="G1011" s="637"/>
      <c r="I1011" s="606"/>
    </row>
    <row r="1012" ht="18" customHeight="1" spans="1:9">
      <c r="A1012" s="382" t="s">
        <v>813</v>
      </c>
      <c r="B1012" s="321"/>
      <c r="C1012" s="625">
        <v>0</v>
      </c>
      <c r="D1012" s="257">
        <v>0</v>
      </c>
      <c r="E1012" s="636"/>
      <c r="F1012" s="257"/>
      <c r="G1012" s="637"/>
      <c r="I1012" s="606"/>
    </row>
    <row r="1013" s="606" customFormat="1" ht="18" customHeight="1" spans="1:8">
      <c r="A1013" s="382" t="s">
        <v>814</v>
      </c>
      <c r="B1013" s="321"/>
      <c r="C1013" s="625">
        <v>0</v>
      </c>
      <c r="D1013" s="257">
        <v>0</v>
      </c>
      <c r="E1013" s="636"/>
      <c r="F1013" s="257"/>
      <c r="G1013" s="637"/>
      <c r="H1013" s="638"/>
    </row>
    <row r="1014" ht="18" customHeight="1" spans="1:9">
      <c r="A1014" s="382" t="s">
        <v>815</v>
      </c>
      <c r="B1014" s="321"/>
      <c r="C1014" s="625">
        <v>0</v>
      </c>
      <c r="D1014" s="257">
        <v>0</v>
      </c>
      <c r="E1014" s="636"/>
      <c r="F1014" s="257"/>
      <c r="G1014" s="637"/>
      <c r="I1014" s="606"/>
    </row>
    <row r="1015" s="606" customFormat="1" ht="18" customHeight="1" spans="1:8">
      <c r="A1015" s="383" t="s">
        <v>816</v>
      </c>
      <c r="B1015" s="321"/>
      <c r="C1015" s="624">
        <v>0</v>
      </c>
      <c r="D1015" s="257"/>
      <c r="E1015" s="622"/>
      <c r="F1015" s="257"/>
      <c r="G1015" s="637"/>
      <c r="H1015" s="624"/>
    </row>
    <row r="1016" ht="18" customHeight="1" spans="1:9">
      <c r="A1016" s="382" t="s">
        <v>817</v>
      </c>
      <c r="B1016" s="321"/>
      <c r="C1016" s="625">
        <v>0</v>
      </c>
      <c r="D1016" s="257"/>
      <c r="E1016" s="636"/>
      <c r="F1016" s="257"/>
      <c r="G1016" s="637"/>
      <c r="I1016" s="606"/>
    </row>
    <row r="1017" s="606" customFormat="1" ht="18" customHeight="1" spans="1:8">
      <c r="A1017" s="382" t="s">
        <v>818</v>
      </c>
      <c r="B1017" s="321"/>
      <c r="C1017" s="625">
        <v>0</v>
      </c>
      <c r="D1017" s="257"/>
      <c r="E1017" s="636"/>
      <c r="F1017" s="257"/>
      <c r="G1017" s="637"/>
      <c r="H1017" s="638"/>
    </row>
    <row r="1018" s="607" customFormat="1" ht="18" customHeight="1" spans="1:222">
      <c r="A1018" s="382" t="s">
        <v>819</v>
      </c>
      <c r="B1018" s="321"/>
      <c r="C1018" s="625">
        <v>0</v>
      </c>
      <c r="D1018" s="257"/>
      <c r="E1018" s="636"/>
      <c r="F1018" s="257"/>
      <c r="G1018" s="637"/>
      <c r="H1018" s="612"/>
      <c r="I1018" s="606"/>
      <c r="J1018" s="613"/>
      <c r="K1018" s="613"/>
      <c r="GI1018" s="613"/>
      <c r="GJ1018" s="613"/>
      <c r="GK1018" s="613"/>
      <c r="GL1018" s="613"/>
      <c r="GM1018" s="613"/>
      <c r="GN1018" s="613"/>
      <c r="GO1018" s="613"/>
      <c r="GP1018" s="613"/>
      <c r="GQ1018" s="613"/>
      <c r="GR1018" s="613"/>
      <c r="GS1018" s="613"/>
      <c r="GT1018" s="613"/>
      <c r="GU1018" s="613"/>
      <c r="GV1018" s="613"/>
      <c r="GW1018" s="613"/>
      <c r="GX1018" s="613"/>
      <c r="GY1018" s="613"/>
      <c r="GZ1018" s="613"/>
      <c r="HA1018" s="613"/>
      <c r="HB1018" s="613"/>
      <c r="HC1018" s="613"/>
      <c r="HD1018" s="613"/>
      <c r="HE1018" s="613"/>
      <c r="HF1018" s="613"/>
      <c r="HG1018" s="613"/>
      <c r="HH1018" s="613"/>
      <c r="HI1018" s="613"/>
      <c r="HJ1018" s="613"/>
      <c r="HK1018" s="613"/>
      <c r="HL1018" s="613"/>
      <c r="HM1018" s="613"/>
      <c r="HN1018" s="613"/>
    </row>
    <row r="1019" s="606" customFormat="1" ht="18" customHeight="1" spans="1:8">
      <c r="A1019" s="382" t="s">
        <v>820</v>
      </c>
      <c r="B1019" s="321"/>
      <c r="C1019" s="625">
        <v>0</v>
      </c>
      <c r="D1019" s="257"/>
      <c r="E1019" s="636"/>
      <c r="F1019" s="257"/>
      <c r="G1019" s="637"/>
      <c r="H1019" s="638"/>
    </row>
    <row r="1020" s="606" customFormat="1" ht="18" customHeight="1" spans="1:8">
      <c r="A1020" s="383" t="s">
        <v>821</v>
      </c>
      <c r="B1020" s="321"/>
      <c r="C1020" s="624">
        <v>0</v>
      </c>
      <c r="D1020" s="355">
        <v>0</v>
      </c>
      <c r="E1020" s="622"/>
      <c r="F1020" s="355">
        <f>SUM(F1021:F1026)</f>
        <v>0</v>
      </c>
      <c r="G1020" s="637"/>
      <c r="H1020" s="624"/>
    </row>
    <row r="1021" s="606" customFormat="1" ht="18" customHeight="1" spans="1:8">
      <c r="A1021" s="382" t="s">
        <v>47</v>
      </c>
      <c r="B1021" s="321"/>
      <c r="C1021" s="625">
        <v>0</v>
      </c>
      <c r="D1021" s="257">
        <v>0</v>
      </c>
      <c r="E1021" s="636"/>
      <c r="F1021" s="257"/>
      <c r="G1021" s="637"/>
      <c r="H1021" s="638"/>
    </row>
    <row r="1022" spans="1:9">
      <c r="A1022" s="382" t="s">
        <v>48</v>
      </c>
      <c r="B1022" s="321"/>
      <c r="C1022" s="625">
        <v>0</v>
      </c>
      <c r="D1022" s="257">
        <v>0</v>
      </c>
      <c r="E1022" s="636"/>
      <c r="F1022" s="257"/>
      <c r="G1022" s="637"/>
      <c r="I1022" s="606"/>
    </row>
    <row r="1023" spans="1:9">
      <c r="A1023" s="382" t="s">
        <v>49</v>
      </c>
      <c r="B1023" s="321"/>
      <c r="C1023" s="625">
        <v>0</v>
      </c>
      <c r="D1023" s="257">
        <v>0</v>
      </c>
      <c r="E1023" s="636"/>
      <c r="F1023" s="257"/>
      <c r="G1023" s="637"/>
      <c r="I1023" s="606"/>
    </row>
    <row r="1024" spans="1:9">
      <c r="A1024" s="382" t="s">
        <v>807</v>
      </c>
      <c r="B1024" s="321"/>
      <c r="C1024" s="625">
        <v>0</v>
      </c>
      <c r="D1024" s="257">
        <v>0</v>
      </c>
      <c r="E1024" s="636"/>
      <c r="F1024" s="257"/>
      <c r="G1024" s="637"/>
      <c r="I1024" s="606"/>
    </row>
    <row r="1025" spans="1:9">
      <c r="A1025" s="382" t="s">
        <v>822</v>
      </c>
      <c r="B1025" s="321"/>
      <c r="C1025" s="625">
        <v>0</v>
      </c>
      <c r="D1025" s="257">
        <v>0</v>
      </c>
      <c r="E1025" s="636"/>
      <c r="F1025" s="257"/>
      <c r="G1025" s="637"/>
      <c r="I1025" s="606"/>
    </row>
    <row r="1026" spans="1:9">
      <c r="A1026" s="382" t="s">
        <v>823</v>
      </c>
      <c r="B1026" s="321"/>
      <c r="C1026" s="625">
        <v>0</v>
      </c>
      <c r="D1026" s="257">
        <v>0</v>
      </c>
      <c r="E1026" s="636"/>
      <c r="F1026" s="257"/>
      <c r="G1026" s="637"/>
      <c r="I1026" s="606"/>
    </row>
    <row r="1027" s="606" customFormat="1" ht="18" customHeight="1" spans="1:8">
      <c r="A1027" s="383" t="s">
        <v>824</v>
      </c>
      <c r="B1027" s="321"/>
      <c r="C1027" s="624">
        <f>SUM(C1028:C1031)</f>
        <v>3</v>
      </c>
      <c r="D1027" s="355">
        <v>3</v>
      </c>
      <c r="E1027" s="622">
        <f t="shared" ref="E1027:E1032" si="77">D1027/C1027</f>
        <v>1</v>
      </c>
      <c r="F1027" s="355">
        <f>SUM(F1028:F1031)</f>
        <v>0</v>
      </c>
      <c r="G1027" s="637"/>
      <c r="H1027" s="624">
        <f>SUM(H1028:H1031)</f>
        <v>0</v>
      </c>
    </row>
    <row r="1028" s="607" customFormat="1" spans="1:222">
      <c r="A1028" s="382" t="s">
        <v>825</v>
      </c>
      <c r="B1028" s="321"/>
      <c r="C1028" s="625">
        <v>0</v>
      </c>
      <c r="D1028" s="257">
        <v>0</v>
      </c>
      <c r="E1028" s="636"/>
      <c r="F1028" s="257"/>
      <c r="G1028" s="637"/>
      <c r="H1028" s="612"/>
      <c r="I1028" s="606"/>
      <c r="J1028" s="613"/>
      <c r="K1028" s="613"/>
      <c r="GI1028" s="613"/>
      <c r="GJ1028" s="613"/>
      <c r="GK1028" s="613"/>
      <c r="GL1028" s="613"/>
      <c r="GM1028" s="613"/>
      <c r="GN1028" s="613"/>
      <c r="GO1028" s="613"/>
      <c r="GP1028" s="613"/>
      <c r="GQ1028" s="613"/>
      <c r="GR1028" s="613"/>
      <c r="GS1028" s="613"/>
      <c r="GT1028" s="613"/>
      <c r="GU1028" s="613"/>
      <c r="GV1028" s="613"/>
      <c r="GW1028" s="613"/>
      <c r="GX1028" s="613"/>
      <c r="GY1028" s="613"/>
      <c r="GZ1028" s="613"/>
      <c r="HA1028" s="613"/>
      <c r="HB1028" s="613"/>
      <c r="HC1028" s="613"/>
      <c r="HD1028" s="613"/>
      <c r="HE1028" s="613"/>
      <c r="HF1028" s="613"/>
      <c r="HG1028" s="613"/>
      <c r="HH1028" s="613"/>
      <c r="HI1028" s="613"/>
      <c r="HJ1028" s="613"/>
      <c r="HK1028" s="613"/>
      <c r="HL1028" s="613"/>
      <c r="HM1028" s="613"/>
      <c r="HN1028" s="613"/>
    </row>
    <row r="1029" s="520" customFormat="1" spans="1:222">
      <c r="A1029" s="382" t="s">
        <v>826</v>
      </c>
      <c r="B1029" s="321"/>
      <c r="C1029" s="625">
        <v>3</v>
      </c>
      <c r="D1029" s="257">
        <v>3</v>
      </c>
      <c r="E1029" s="636">
        <f t="shared" si="77"/>
        <v>1</v>
      </c>
      <c r="F1029" s="257"/>
      <c r="G1029" s="637"/>
      <c r="H1029" s="612"/>
      <c r="I1029" s="606"/>
      <c r="J1029" s="613"/>
      <c r="K1029" s="613"/>
      <c r="GI1029" s="613"/>
      <c r="GJ1029" s="613"/>
      <c r="GK1029" s="613"/>
      <c r="GL1029" s="613"/>
      <c r="GM1029" s="613"/>
      <c r="GN1029" s="613"/>
      <c r="GO1029" s="613"/>
      <c r="GP1029" s="613"/>
      <c r="GQ1029" s="613"/>
      <c r="GR1029" s="613"/>
      <c r="GS1029" s="613"/>
      <c r="GT1029" s="613"/>
      <c r="GU1029" s="613"/>
      <c r="GV1029" s="613"/>
      <c r="GW1029" s="613"/>
      <c r="GX1029" s="613"/>
      <c r="GY1029" s="613"/>
      <c r="GZ1029" s="613"/>
      <c r="HA1029" s="613"/>
      <c r="HB1029" s="613"/>
      <c r="HC1029" s="613"/>
      <c r="HD1029" s="613"/>
      <c r="HE1029" s="613"/>
      <c r="HF1029" s="613"/>
      <c r="HG1029" s="613"/>
      <c r="HH1029" s="613"/>
      <c r="HI1029" s="613"/>
      <c r="HJ1029" s="613"/>
      <c r="HK1029" s="613"/>
      <c r="HL1029" s="613"/>
      <c r="HM1029" s="613"/>
      <c r="HN1029" s="613"/>
    </row>
    <row r="1030" s="520" customFormat="1" spans="1:222">
      <c r="A1030" s="382" t="s">
        <v>827</v>
      </c>
      <c r="B1030" s="321"/>
      <c r="C1030" s="625">
        <v>0</v>
      </c>
      <c r="D1030" s="257">
        <v>0</v>
      </c>
      <c r="E1030" s="636"/>
      <c r="F1030" s="257"/>
      <c r="G1030" s="637"/>
      <c r="H1030" s="612"/>
      <c r="I1030" s="606"/>
      <c r="J1030" s="613"/>
      <c r="K1030" s="613"/>
      <c r="GI1030" s="613"/>
      <c r="GJ1030" s="613"/>
      <c r="GK1030" s="613"/>
      <c r="GL1030" s="613"/>
      <c r="GM1030" s="613"/>
      <c r="GN1030" s="613"/>
      <c r="GO1030" s="613"/>
      <c r="GP1030" s="613"/>
      <c r="GQ1030" s="613"/>
      <c r="GR1030" s="613"/>
      <c r="GS1030" s="613"/>
      <c r="GT1030" s="613"/>
      <c r="GU1030" s="613"/>
      <c r="GV1030" s="613"/>
      <c r="GW1030" s="613"/>
      <c r="GX1030" s="613"/>
      <c r="GY1030" s="613"/>
      <c r="GZ1030" s="613"/>
      <c r="HA1030" s="613"/>
      <c r="HB1030" s="613"/>
      <c r="HC1030" s="613"/>
      <c r="HD1030" s="613"/>
      <c r="HE1030" s="613"/>
      <c r="HF1030" s="613"/>
      <c r="HG1030" s="613"/>
      <c r="HH1030" s="613"/>
      <c r="HI1030" s="613"/>
      <c r="HJ1030" s="613"/>
      <c r="HK1030" s="613"/>
      <c r="HL1030" s="613"/>
      <c r="HM1030" s="613"/>
      <c r="HN1030" s="613"/>
    </row>
    <row r="1031" s="606" customFormat="1" spans="1:8">
      <c r="A1031" s="382" t="s">
        <v>828</v>
      </c>
      <c r="B1031" s="321"/>
      <c r="C1031" s="625">
        <v>0</v>
      </c>
      <c r="D1031" s="257">
        <v>0</v>
      </c>
      <c r="E1031" s="636"/>
      <c r="F1031" s="257"/>
      <c r="G1031" s="637"/>
      <c r="H1031" s="638"/>
    </row>
    <row r="1032" s="606" customFormat="1" ht="18" customHeight="1" spans="1:8">
      <c r="A1032" s="383" t="s">
        <v>829</v>
      </c>
      <c r="B1032" s="321"/>
      <c r="C1032" s="624">
        <f>SUM(C1033:C1034)</f>
        <v>268</v>
      </c>
      <c r="D1032" s="355">
        <v>267</v>
      </c>
      <c r="E1032" s="622">
        <f t="shared" si="77"/>
        <v>0.996268656716418</v>
      </c>
      <c r="F1032" s="355">
        <f>SUM(F1033:F1034)</f>
        <v>105</v>
      </c>
      <c r="G1032" s="635">
        <f>D1032/F1032-1</f>
        <v>1.54285714285714</v>
      </c>
      <c r="H1032" s="624">
        <f>SUM(H1033:H1034)</f>
        <v>1</v>
      </c>
    </row>
    <row r="1033" s="607" customFormat="1" spans="1:222">
      <c r="A1033" s="382" t="s">
        <v>830</v>
      </c>
      <c r="B1033" s="321"/>
      <c r="C1033" s="625">
        <v>0</v>
      </c>
      <c r="D1033" s="257">
        <v>0</v>
      </c>
      <c r="E1033" s="636"/>
      <c r="F1033" s="257"/>
      <c r="G1033" s="637"/>
      <c r="H1033" s="612"/>
      <c r="I1033" s="606"/>
      <c r="J1033" s="613"/>
      <c r="K1033" s="613"/>
      <c r="GI1033" s="613"/>
      <c r="GJ1033" s="613"/>
      <c r="GK1033" s="613"/>
      <c r="GL1033" s="613"/>
      <c r="GM1033" s="613"/>
      <c r="GN1033" s="613"/>
      <c r="GO1033" s="613"/>
      <c r="GP1033" s="613"/>
      <c r="GQ1033" s="613"/>
      <c r="GR1033" s="613"/>
      <c r="GS1033" s="613"/>
      <c r="GT1033" s="613"/>
      <c r="GU1033" s="613"/>
      <c r="GV1033" s="613"/>
      <c r="GW1033" s="613"/>
      <c r="GX1033" s="613"/>
      <c r="GY1033" s="613"/>
      <c r="GZ1033" s="613"/>
      <c r="HA1033" s="613"/>
      <c r="HB1033" s="613"/>
      <c r="HC1033" s="613"/>
      <c r="HD1033" s="613"/>
      <c r="HE1033" s="613"/>
      <c r="HF1033" s="613"/>
      <c r="HG1033" s="613"/>
      <c r="HH1033" s="613"/>
      <c r="HI1033" s="613"/>
      <c r="HJ1033" s="613"/>
      <c r="HK1033" s="613"/>
      <c r="HL1033" s="613"/>
      <c r="HM1033" s="613"/>
      <c r="HN1033" s="613"/>
    </row>
    <row r="1034" s="520" customFormat="1" spans="1:222">
      <c r="A1034" s="382" t="s">
        <v>831</v>
      </c>
      <c r="B1034" s="321"/>
      <c r="C1034" s="625">
        <v>268</v>
      </c>
      <c r="D1034" s="257">
        <v>267</v>
      </c>
      <c r="E1034" s="636">
        <f>D1034/C1034</f>
        <v>0.996268656716418</v>
      </c>
      <c r="F1034" s="257">
        <v>105</v>
      </c>
      <c r="G1034" s="637">
        <f>D1034/F1034-1</f>
        <v>1.54285714285714</v>
      </c>
      <c r="H1034" s="612">
        <v>1</v>
      </c>
      <c r="I1034" s="606"/>
      <c r="J1034" s="613"/>
      <c r="K1034" s="613"/>
      <c r="GI1034" s="613"/>
      <c r="GJ1034" s="613"/>
      <c r="GK1034" s="613"/>
      <c r="GL1034" s="613"/>
      <c r="GM1034" s="613"/>
      <c r="GN1034" s="613"/>
      <c r="GO1034" s="613"/>
      <c r="GP1034" s="613"/>
      <c r="GQ1034" s="613"/>
      <c r="GR1034" s="613"/>
      <c r="GS1034" s="613"/>
      <c r="GT1034" s="613"/>
      <c r="GU1034" s="613"/>
      <c r="GV1034" s="613"/>
      <c r="GW1034" s="613"/>
      <c r="GX1034" s="613"/>
      <c r="GY1034" s="613"/>
      <c r="GZ1034" s="613"/>
      <c r="HA1034" s="613"/>
      <c r="HB1034" s="613"/>
      <c r="HC1034" s="613"/>
      <c r="HD1034" s="613"/>
      <c r="HE1034" s="613"/>
      <c r="HF1034" s="613"/>
      <c r="HG1034" s="613"/>
      <c r="HH1034" s="613"/>
      <c r="HI1034" s="613"/>
      <c r="HJ1034" s="613"/>
      <c r="HK1034" s="613"/>
      <c r="HL1034" s="613"/>
      <c r="HM1034" s="613"/>
      <c r="HN1034" s="613"/>
    </row>
    <row r="1035" s="606" customFormat="1" ht="18" customHeight="1" spans="1:8">
      <c r="A1035" s="383" t="s">
        <v>832</v>
      </c>
      <c r="B1035" s="321">
        <v>276</v>
      </c>
      <c r="C1035" s="624">
        <f>C1036+C1046+C1062+C1067+C1081+C1088+C1095</f>
        <v>2806</v>
      </c>
      <c r="D1035" s="355">
        <v>687</v>
      </c>
      <c r="E1035" s="622"/>
      <c r="F1035" s="355">
        <f>F1036+F1046+F1062+F1067+F1081+F1088+F1095</f>
        <v>488</v>
      </c>
      <c r="G1035" s="635">
        <f>D1035/F1035-1</f>
        <v>0.407786885245902</v>
      </c>
      <c r="H1035" s="624">
        <f>H1036+H1046+H1062+H1067+H1081+H1088+H1095</f>
        <v>2119</v>
      </c>
    </row>
    <row r="1036" s="606" customFormat="1" ht="18" customHeight="1" spans="1:8">
      <c r="A1036" s="383" t="s">
        <v>833</v>
      </c>
      <c r="B1036" s="321"/>
      <c r="C1036" s="624">
        <f t="shared" ref="C1036:C1045" si="78">D1036+H1036</f>
        <v>0</v>
      </c>
      <c r="D1036" s="355">
        <v>0</v>
      </c>
      <c r="E1036" s="622"/>
      <c r="F1036" s="355">
        <f>SUM(F1037:F1045)</f>
        <v>0</v>
      </c>
      <c r="G1036" s="637"/>
      <c r="H1036" s="624">
        <f>SUM(H1037:H1045)</f>
        <v>0</v>
      </c>
    </row>
    <row r="1037" s="520" customFormat="1" spans="1:222">
      <c r="A1037" s="382" t="s">
        <v>47</v>
      </c>
      <c r="B1037" s="321"/>
      <c r="C1037" s="625">
        <f t="shared" si="78"/>
        <v>0</v>
      </c>
      <c r="D1037" s="257">
        <v>0</v>
      </c>
      <c r="E1037" s="636"/>
      <c r="F1037" s="257"/>
      <c r="G1037" s="637"/>
      <c r="H1037" s="612"/>
      <c r="I1037" s="606"/>
      <c r="J1037" s="613"/>
      <c r="K1037" s="613"/>
      <c r="GI1037" s="613"/>
      <c r="GJ1037" s="613"/>
      <c r="GK1037" s="613"/>
      <c r="GL1037" s="613"/>
      <c r="GM1037" s="613"/>
      <c r="GN1037" s="613"/>
      <c r="GO1037" s="613"/>
      <c r="GP1037" s="613"/>
      <c r="GQ1037" s="613"/>
      <c r="GR1037" s="613"/>
      <c r="GS1037" s="613"/>
      <c r="GT1037" s="613"/>
      <c r="GU1037" s="613"/>
      <c r="GV1037" s="613"/>
      <c r="GW1037" s="613"/>
      <c r="GX1037" s="613"/>
      <c r="GY1037" s="613"/>
      <c r="GZ1037" s="613"/>
      <c r="HA1037" s="613"/>
      <c r="HB1037" s="613"/>
      <c r="HC1037" s="613"/>
      <c r="HD1037" s="613"/>
      <c r="HE1037" s="613"/>
      <c r="HF1037" s="613"/>
      <c r="HG1037" s="613"/>
      <c r="HH1037" s="613"/>
      <c r="HI1037" s="613"/>
      <c r="HJ1037" s="613"/>
      <c r="HK1037" s="613"/>
      <c r="HL1037" s="613"/>
      <c r="HM1037" s="613"/>
      <c r="HN1037" s="613"/>
    </row>
    <row r="1038" s="520" customFormat="1" spans="1:222">
      <c r="A1038" s="382" t="s">
        <v>48</v>
      </c>
      <c r="B1038" s="321"/>
      <c r="C1038" s="625">
        <f t="shared" si="78"/>
        <v>0</v>
      </c>
      <c r="D1038" s="257">
        <v>0</v>
      </c>
      <c r="E1038" s="636"/>
      <c r="F1038" s="257"/>
      <c r="G1038" s="637"/>
      <c r="H1038" s="612"/>
      <c r="I1038" s="606"/>
      <c r="J1038" s="613"/>
      <c r="K1038" s="613"/>
      <c r="GI1038" s="613"/>
      <c r="GJ1038" s="613"/>
      <c r="GK1038" s="613"/>
      <c r="GL1038" s="613"/>
      <c r="GM1038" s="613"/>
      <c r="GN1038" s="613"/>
      <c r="GO1038" s="613"/>
      <c r="GP1038" s="613"/>
      <c r="GQ1038" s="613"/>
      <c r="GR1038" s="613"/>
      <c r="GS1038" s="613"/>
      <c r="GT1038" s="613"/>
      <c r="GU1038" s="613"/>
      <c r="GV1038" s="613"/>
      <c r="GW1038" s="613"/>
      <c r="GX1038" s="613"/>
      <c r="GY1038" s="613"/>
      <c r="GZ1038" s="613"/>
      <c r="HA1038" s="613"/>
      <c r="HB1038" s="613"/>
      <c r="HC1038" s="613"/>
      <c r="HD1038" s="613"/>
      <c r="HE1038" s="613"/>
      <c r="HF1038" s="613"/>
      <c r="HG1038" s="613"/>
      <c r="HH1038" s="613"/>
      <c r="HI1038" s="613"/>
      <c r="HJ1038" s="613"/>
      <c r="HK1038" s="613"/>
      <c r="HL1038" s="613"/>
      <c r="HM1038" s="613"/>
      <c r="HN1038" s="613"/>
    </row>
    <row r="1039" s="606" customFormat="1" spans="1:8">
      <c r="A1039" s="382" t="s">
        <v>49</v>
      </c>
      <c r="B1039" s="321"/>
      <c r="C1039" s="625">
        <f t="shared" si="78"/>
        <v>0</v>
      </c>
      <c r="D1039" s="257">
        <v>0</v>
      </c>
      <c r="E1039" s="636"/>
      <c r="F1039" s="257"/>
      <c r="G1039" s="637"/>
      <c r="H1039" s="638"/>
    </row>
    <row r="1040" s="606" customFormat="1" spans="1:8">
      <c r="A1040" s="382" t="s">
        <v>834</v>
      </c>
      <c r="B1040" s="321"/>
      <c r="C1040" s="625">
        <f t="shared" si="78"/>
        <v>0</v>
      </c>
      <c r="D1040" s="257">
        <v>0</v>
      </c>
      <c r="E1040" s="636"/>
      <c r="F1040" s="257"/>
      <c r="G1040" s="637"/>
      <c r="H1040" s="638"/>
    </row>
    <row r="1041" spans="1:9">
      <c r="A1041" s="382" t="s">
        <v>835</v>
      </c>
      <c r="B1041" s="321"/>
      <c r="C1041" s="625">
        <f t="shared" si="78"/>
        <v>0</v>
      </c>
      <c r="D1041" s="257">
        <v>0</v>
      </c>
      <c r="E1041" s="636"/>
      <c r="F1041" s="257"/>
      <c r="G1041" s="637"/>
      <c r="I1041" s="606"/>
    </row>
    <row r="1042" spans="1:9">
      <c r="A1042" s="382" t="s">
        <v>836</v>
      </c>
      <c r="B1042" s="321"/>
      <c r="C1042" s="625">
        <f t="shared" si="78"/>
        <v>0</v>
      </c>
      <c r="D1042" s="257">
        <v>0</v>
      </c>
      <c r="E1042" s="636"/>
      <c r="F1042" s="257"/>
      <c r="G1042" s="637"/>
      <c r="I1042" s="606"/>
    </row>
    <row r="1043" spans="1:9">
      <c r="A1043" s="382" t="s">
        <v>837</v>
      </c>
      <c r="B1043" s="321"/>
      <c r="C1043" s="625">
        <f t="shared" si="78"/>
        <v>0</v>
      </c>
      <c r="D1043" s="257">
        <v>0</v>
      </c>
      <c r="E1043" s="636"/>
      <c r="F1043" s="257"/>
      <c r="G1043" s="637"/>
      <c r="I1043" s="606"/>
    </row>
    <row r="1044" spans="1:9">
      <c r="A1044" s="382" t="s">
        <v>838</v>
      </c>
      <c r="B1044" s="321"/>
      <c r="C1044" s="625">
        <f t="shared" si="78"/>
        <v>0</v>
      </c>
      <c r="D1044" s="257">
        <v>0</v>
      </c>
      <c r="E1044" s="636"/>
      <c r="F1044" s="257"/>
      <c r="G1044" s="637"/>
      <c r="I1044" s="606"/>
    </row>
    <row r="1045" s="607" customFormat="1" spans="1:222">
      <c r="A1045" s="382" t="s">
        <v>839</v>
      </c>
      <c r="B1045" s="321"/>
      <c r="C1045" s="625">
        <f t="shared" si="78"/>
        <v>0</v>
      </c>
      <c r="D1045" s="257">
        <v>0</v>
      </c>
      <c r="E1045" s="636"/>
      <c r="F1045" s="257"/>
      <c r="G1045" s="637"/>
      <c r="H1045" s="612"/>
      <c r="I1045" s="606"/>
      <c r="J1045" s="613"/>
      <c r="K1045" s="613"/>
      <c r="GI1045" s="613"/>
      <c r="GJ1045" s="613"/>
      <c r="GK1045" s="613"/>
      <c r="GL1045" s="613"/>
      <c r="GM1045" s="613"/>
      <c r="GN1045" s="613"/>
      <c r="GO1045" s="613"/>
      <c r="GP1045" s="613"/>
      <c r="GQ1045" s="613"/>
      <c r="GR1045" s="613"/>
      <c r="GS1045" s="613"/>
      <c r="GT1045" s="613"/>
      <c r="GU1045" s="613"/>
      <c r="GV1045" s="613"/>
      <c r="GW1045" s="613"/>
      <c r="GX1045" s="613"/>
      <c r="GY1045" s="613"/>
      <c r="GZ1045" s="613"/>
      <c r="HA1045" s="613"/>
      <c r="HB1045" s="613"/>
      <c r="HC1045" s="613"/>
      <c r="HD1045" s="613"/>
      <c r="HE1045" s="613"/>
      <c r="HF1045" s="613"/>
      <c r="HG1045" s="613"/>
      <c r="HH1045" s="613"/>
      <c r="HI1045" s="613"/>
      <c r="HJ1045" s="613"/>
      <c r="HK1045" s="613"/>
      <c r="HL1045" s="613"/>
      <c r="HM1045" s="613"/>
      <c r="HN1045" s="613"/>
    </row>
    <row r="1046" s="606" customFormat="1" ht="18" customHeight="1" spans="1:8">
      <c r="A1046" s="383" t="s">
        <v>840</v>
      </c>
      <c r="B1046" s="321"/>
      <c r="C1046" s="624">
        <f>SUM(C1047:C1061)</f>
        <v>2340</v>
      </c>
      <c r="D1046" s="355">
        <v>328</v>
      </c>
      <c r="E1046" s="622">
        <f>D1046/C1046</f>
        <v>0.14017094017094</v>
      </c>
      <c r="F1046" s="355">
        <f>SUM(F1047:F1061)</f>
        <v>232</v>
      </c>
      <c r="G1046" s="635">
        <f>D1046/F1046-1</f>
        <v>0.413793103448276</v>
      </c>
      <c r="H1046" s="624">
        <f>SUM(H1047:H1061)</f>
        <v>2012</v>
      </c>
    </row>
    <row r="1047" s="520" customFormat="1" spans="1:222">
      <c r="A1047" s="382" t="s">
        <v>47</v>
      </c>
      <c r="B1047" s="321"/>
      <c r="C1047" s="625">
        <v>0</v>
      </c>
      <c r="D1047" s="257">
        <v>0</v>
      </c>
      <c r="E1047" s="636"/>
      <c r="F1047" s="257"/>
      <c r="G1047" s="637"/>
      <c r="H1047" s="612"/>
      <c r="I1047" s="606"/>
      <c r="J1047" s="613"/>
      <c r="K1047" s="613"/>
      <c r="GI1047" s="613"/>
      <c r="GJ1047" s="613"/>
      <c r="GK1047" s="613"/>
      <c r="GL1047" s="613"/>
      <c r="GM1047" s="613"/>
      <c r="GN1047" s="613"/>
      <c r="GO1047" s="613"/>
      <c r="GP1047" s="613"/>
      <c r="GQ1047" s="613"/>
      <c r="GR1047" s="613"/>
      <c r="GS1047" s="613"/>
      <c r="GT1047" s="613"/>
      <c r="GU1047" s="613"/>
      <c r="GV1047" s="613"/>
      <c r="GW1047" s="613"/>
      <c r="GX1047" s="613"/>
      <c r="GY1047" s="613"/>
      <c r="GZ1047" s="613"/>
      <c r="HA1047" s="613"/>
      <c r="HB1047" s="613"/>
      <c r="HC1047" s="613"/>
      <c r="HD1047" s="613"/>
      <c r="HE1047" s="613"/>
      <c r="HF1047" s="613"/>
      <c r="HG1047" s="613"/>
      <c r="HH1047" s="613"/>
      <c r="HI1047" s="613"/>
      <c r="HJ1047" s="613"/>
      <c r="HK1047" s="613"/>
      <c r="HL1047" s="613"/>
      <c r="HM1047" s="613"/>
      <c r="HN1047" s="613"/>
    </row>
    <row r="1048" s="607" customFormat="1" spans="1:222">
      <c r="A1048" s="382" t="s">
        <v>48</v>
      </c>
      <c r="B1048" s="321"/>
      <c r="C1048" s="625">
        <v>0</v>
      </c>
      <c r="D1048" s="257">
        <v>0</v>
      </c>
      <c r="E1048" s="636"/>
      <c r="F1048" s="257"/>
      <c r="G1048" s="637"/>
      <c r="H1048" s="612"/>
      <c r="I1048" s="606"/>
      <c r="J1048" s="613"/>
      <c r="K1048" s="613"/>
      <c r="GI1048" s="613"/>
      <c r="GJ1048" s="613"/>
      <c r="GK1048" s="613"/>
      <c r="GL1048" s="613"/>
      <c r="GM1048" s="613"/>
      <c r="GN1048" s="613"/>
      <c r="GO1048" s="613"/>
      <c r="GP1048" s="613"/>
      <c r="GQ1048" s="613"/>
      <c r="GR1048" s="613"/>
      <c r="GS1048" s="613"/>
      <c r="GT1048" s="613"/>
      <c r="GU1048" s="613"/>
      <c r="GV1048" s="613"/>
      <c r="GW1048" s="613"/>
      <c r="GX1048" s="613"/>
      <c r="GY1048" s="613"/>
      <c r="GZ1048" s="613"/>
      <c r="HA1048" s="613"/>
      <c r="HB1048" s="613"/>
      <c r="HC1048" s="613"/>
      <c r="HD1048" s="613"/>
      <c r="HE1048" s="613"/>
      <c r="HF1048" s="613"/>
      <c r="HG1048" s="613"/>
      <c r="HH1048" s="613"/>
      <c r="HI1048" s="613"/>
      <c r="HJ1048" s="613"/>
      <c r="HK1048" s="613"/>
      <c r="HL1048" s="613"/>
      <c r="HM1048" s="613"/>
      <c r="HN1048" s="613"/>
    </row>
    <row r="1049" s="607" customFormat="1" spans="1:222">
      <c r="A1049" s="382" t="s">
        <v>49</v>
      </c>
      <c r="B1049" s="321"/>
      <c r="C1049" s="625">
        <v>0</v>
      </c>
      <c r="D1049" s="257">
        <v>0</v>
      </c>
      <c r="E1049" s="636"/>
      <c r="F1049" s="257"/>
      <c r="G1049" s="637"/>
      <c r="H1049" s="612"/>
      <c r="I1049" s="606"/>
      <c r="J1049" s="613"/>
      <c r="K1049" s="613"/>
      <c r="GI1049" s="613"/>
      <c r="GJ1049" s="613"/>
      <c r="GK1049" s="613"/>
      <c r="GL1049" s="613"/>
      <c r="GM1049" s="613"/>
      <c r="GN1049" s="613"/>
      <c r="GO1049" s="613"/>
      <c r="GP1049" s="613"/>
      <c r="GQ1049" s="613"/>
      <c r="GR1049" s="613"/>
      <c r="GS1049" s="613"/>
      <c r="GT1049" s="613"/>
      <c r="GU1049" s="613"/>
      <c r="GV1049" s="613"/>
      <c r="GW1049" s="613"/>
      <c r="GX1049" s="613"/>
      <c r="GY1049" s="613"/>
      <c r="GZ1049" s="613"/>
      <c r="HA1049" s="613"/>
      <c r="HB1049" s="613"/>
      <c r="HC1049" s="613"/>
      <c r="HD1049" s="613"/>
      <c r="HE1049" s="613"/>
      <c r="HF1049" s="613"/>
      <c r="HG1049" s="613"/>
      <c r="HH1049" s="613"/>
      <c r="HI1049" s="613"/>
      <c r="HJ1049" s="613"/>
      <c r="HK1049" s="613"/>
      <c r="HL1049" s="613"/>
      <c r="HM1049" s="613"/>
      <c r="HN1049" s="613"/>
    </row>
    <row r="1050" s="606" customFormat="1" spans="1:8">
      <c r="A1050" s="382" t="s">
        <v>841</v>
      </c>
      <c r="B1050" s="321"/>
      <c r="C1050" s="625">
        <v>0</v>
      </c>
      <c r="D1050" s="257">
        <v>0</v>
      </c>
      <c r="E1050" s="636"/>
      <c r="F1050" s="257"/>
      <c r="G1050" s="637"/>
      <c r="H1050" s="638"/>
    </row>
    <row r="1051" s="606" customFormat="1" spans="1:8">
      <c r="A1051" s="382" t="s">
        <v>842</v>
      </c>
      <c r="B1051" s="321"/>
      <c r="C1051" s="625">
        <v>0</v>
      </c>
      <c r="D1051" s="257">
        <v>0</v>
      </c>
      <c r="E1051" s="636"/>
      <c r="F1051" s="257"/>
      <c r="G1051" s="637"/>
      <c r="H1051" s="638"/>
    </row>
    <row r="1052" spans="1:9">
      <c r="A1052" s="382" t="s">
        <v>843</v>
      </c>
      <c r="B1052" s="321"/>
      <c r="C1052" s="625">
        <v>0</v>
      </c>
      <c r="D1052" s="257">
        <v>0</v>
      </c>
      <c r="E1052" s="636"/>
      <c r="F1052" s="257"/>
      <c r="G1052" s="637"/>
      <c r="I1052" s="606"/>
    </row>
    <row r="1053" spans="1:9">
      <c r="A1053" s="382" t="s">
        <v>844</v>
      </c>
      <c r="B1053" s="321"/>
      <c r="C1053" s="625">
        <v>0</v>
      </c>
      <c r="D1053" s="257">
        <v>0</v>
      </c>
      <c r="E1053" s="636"/>
      <c r="F1053" s="257"/>
      <c r="G1053" s="637"/>
      <c r="I1053" s="606"/>
    </row>
    <row r="1054" spans="1:9">
      <c r="A1054" s="382" t="s">
        <v>845</v>
      </c>
      <c r="B1054" s="321"/>
      <c r="C1054" s="625">
        <v>0</v>
      </c>
      <c r="D1054" s="257">
        <v>0</v>
      </c>
      <c r="E1054" s="636"/>
      <c r="F1054" s="257"/>
      <c r="G1054" s="637"/>
      <c r="I1054" s="606"/>
    </row>
    <row r="1055" spans="1:9">
      <c r="A1055" s="382" t="s">
        <v>846</v>
      </c>
      <c r="B1055" s="321"/>
      <c r="C1055" s="625">
        <v>0</v>
      </c>
      <c r="D1055" s="257">
        <v>0</v>
      </c>
      <c r="E1055" s="636"/>
      <c r="F1055" s="257"/>
      <c r="G1055" s="637"/>
      <c r="I1055" s="606"/>
    </row>
    <row r="1056" spans="1:9">
      <c r="A1056" s="382" t="s">
        <v>847</v>
      </c>
      <c r="B1056" s="321"/>
      <c r="C1056" s="625">
        <v>0</v>
      </c>
      <c r="D1056" s="257">
        <v>0</v>
      </c>
      <c r="E1056" s="636"/>
      <c r="F1056" s="257"/>
      <c r="G1056" s="637"/>
      <c r="I1056" s="606"/>
    </row>
    <row r="1057" spans="1:9">
      <c r="A1057" s="382" t="s">
        <v>848</v>
      </c>
      <c r="B1057" s="321"/>
      <c r="C1057" s="625">
        <v>0</v>
      </c>
      <c r="D1057" s="257">
        <v>0</v>
      </c>
      <c r="E1057" s="636"/>
      <c r="F1057" s="257"/>
      <c r="G1057" s="637"/>
      <c r="I1057" s="606"/>
    </row>
    <row r="1058" spans="1:9">
      <c r="A1058" s="382" t="s">
        <v>849</v>
      </c>
      <c r="B1058" s="321"/>
      <c r="C1058" s="625">
        <v>0</v>
      </c>
      <c r="D1058" s="257">
        <v>0</v>
      </c>
      <c r="E1058" s="636"/>
      <c r="F1058" s="257"/>
      <c r="G1058" s="637"/>
      <c r="I1058" s="606"/>
    </row>
    <row r="1059" s="607" customFormat="1" spans="1:222">
      <c r="A1059" s="382" t="s">
        <v>850</v>
      </c>
      <c r="B1059" s="321"/>
      <c r="C1059" s="625">
        <v>0</v>
      </c>
      <c r="D1059" s="257">
        <v>0</v>
      </c>
      <c r="E1059" s="636"/>
      <c r="F1059" s="257"/>
      <c r="G1059" s="637"/>
      <c r="H1059" s="612"/>
      <c r="I1059" s="606"/>
      <c r="J1059" s="613"/>
      <c r="K1059" s="613"/>
      <c r="GI1059" s="613"/>
      <c r="GJ1059" s="613"/>
      <c r="GK1059" s="613"/>
      <c r="GL1059" s="613"/>
      <c r="GM1059" s="613"/>
      <c r="GN1059" s="613"/>
      <c r="GO1059" s="613"/>
      <c r="GP1059" s="613"/>
      <c r="GQ1059" s="613"/>
      <c r="GR1059" s="613"/>
      <c r="GS1059" s="613"/>
      <c r="GT1059" s="613"/>
      <c r="GU1059" s="613"/>
      <c r="GV1059" s="613"/>
      <c r="GW1059" s="613"/>
      <c r="GX1059" s="613"/>
      <c r="GY1059" s="613"/>
      <c r="GZ1059" s="613"/>
      <c r="HA1059" s="613"/>
      <c r="HB1059" s="613"/>
      <c r="HC1059" s="613"/>
      <c r="HD1059" s="613"/>
      <c r="HE1059" s="613"/>
      <c r="HF1059" s="613"/>
      <c r="HG1059" s="613"/>
      <c r="HH1059" s="613"/>
      <c r="HI1059" s="613"/>
      <c r="HJ1059" s="613"/>
      <c r="HK1059" s="613"/>
      <c r="HL1059" s="613"/>
      <c r="HM1059" s="613"/>
      <c r="HN1059" s="613"/>
    </row>
    <row r="1060" s="520" customFormat="1" spans="1:222">
      <c r="A1060" s="382" t="s">
        <v>851</v>
      </c>
      <c r="B1060" s="321"/>
      <c r="C1060" s="625">
        <v>0</v>
      </c>
      <c r="D1060" s="257">
        <v>0</v>
      </c>
      <c r="E1060" s="636"/>
      <c r="F1060" s="257"/>
      <c r="G1060" s="637"/>
      <c r="H1060" s="612"/>
      <c r="I1060" s="606"/>
      <c r="J1060" s="613"/>
      <c r="K1060" s="613"/>
      <c r="GI1060" s="613"/>
      <c r="GJ1060" s="613"/>
      <c r="GK1060" s="613"/>
      <c r="GL1060" s="613"/>
      <c r="GM1060" s="613"/>
      <c r="GN1060" s="613"/>
      <c r="GO1060" s="613"/>
      <c r="GP1060" s="613"/>
      <c r="GQ1060" s="613"/>
      <c r="GR1060" s="613"/>
      <c r="GS1060" s="613"/>
      <c r="GT1060" s="613"/>
      <c r="GU1060" s="613"/>
      <c r="GV1060" s="613"/>
      <c r="GW1060" s="613"/>
      <c r="GX1060" s="613"/>
      <c r="GY1060" s="613"/>
      <c r="GZ1060" s="613"/>
      <c r="HA1060" s="613"/>
      <c r="HB1060" s="613"/>
      <c r="HC1060" s="613"/>
      <c r="HD1060" s="613"/>
      <c r="HE1060" s="613"/>
      <c r="HF1060" s="613"/>
      <c r="HG1060" s="613"/>
      <c r="HH1060" s="613"/>
      <c r="HI1060" s="613"/>
      <c r="HJ1060" s="613"/>
      <c r="HK1060" s="613"/>
      <c r="HL1060" s="613"/>
      <c r="HM1060" s="613"/>
      <c r="HN1060" s="613"/>
    </row>
    <row r="1061" s="606" customFormat="1" spans="1:8">
      <c r="A1061" s="382" t="s">
        <v>852</v>
      </c>
      <c r="B1061" s="321"/>
      <c r="C1061" s="625">
        <v>2340</v>
      </c>
      <c r="D1061" s="257">
        <v>328</v>
      </c>
      <c r="E1061" s="636">
        <f>D1061/C1061</f>
        <v>0.14017094017094</v>
      </c>
      <c r="F1061" s="257">
        <v>232</v>
      </c>
      <c r="G1061" s="637">
        <f>D1061/F1061-1</f>
        <v>0.413793103448276</v>
      </c>
      <c r="H1061" s="638">
        <v>2012</v>
      </c>
    </row>
    <row r="1062" s="606" customFormat="1" ht="18" customHeight="1" spans="1:8">
      <c r="A1062" s="383" t="s">
        <v>853</v>
      </c>
      <c r="B1062" s="321"/>
      <c r="C1062" s="624"/>
      <c r="D1062" s="355">
        <v>0</v>
      </c>
      <c r="E1062" s="622"/>
      <c r="F1062" s="355">
        <f>SUM(F1063:F1066)</f>
        <v>0</v>
      </c>
      <c r="G1062" s="637"/>
      <c r="H1062" s="624"/>
    </row>
    <row r="1063" s="520" customFormat="1" spans="1:222">
      <c r="A1063" s="382" t="s">
        <v>47</v>
      </c>
      <c r="B1063" s="321"/>
      <c r="C1063" s="625"/>
      <c r="D1063" s="257">
        <v>0</v>
      </c>
      <c r="E1063" s="636"/>
      <c r="F1063" s="257"/>
      <c r="G1063" s="637"/>
      <c r="H1063" s="612"/>
      <c r="I1063" s="606"/>
      <c r="J1063" s="613"/>
      <c r="K1063" s="613"/>
      <c r="GI1063" s="613"/>
      <c r="GJ1063" s="613"/>
      <c r="GK1063" s="613"/>
      <c r="GL1063" s="613"/>
      <c r="GM1063" s="613"/>
      <c r="GN1063" s="613"/>
      <c r="GO1063" s="613"/>
      <c r="GP1063" s="613"/>
      <c r="GQ1063" s="613"/>
      <c r="GR1063" s="613"/>
      <c r="GS1063" s="613"/>
      <c r="GT1063" s="613"/>
      <c r="GU1063" s="613"/>
      <c r="GV1063" s="613"/>
      <c r="GW1063" s="613"/>
      <c r="GX1063" s="613"/>
      <c r="GY1063" s="613"/>
      <c r="GZ1063" s="613"/>
      <c r="HA1063" s="613"/>
      <c r="HB1063" s="613"/>
      <c r="HC1063" s="613"/>
      <c r="HD1063" s="613"/>
      <c r="HE1063" s="613"/>
      <c r="HF1063" s="613"/>
      <c r="HG1063" s="613"/>
      <c r="HH1063" s="613"/>
      <c r="HI1063" s="613"/>
      <c r="HJ1063" s="613"/>
      <c r="HK1063" s="613"/>
      <c r="HL1063" s="613"/>
      <c r="HM1063" s="613"/>
      <c r="HN1063" s="613"/>
    </row>
    <row r="1064" s="520" customFormat="1" spans="1:222">
      <c r="A1064" s="382" t="s">
        <v>48</v>
      </c>
      <c r="B1064" s="321"/>
      <c r="C1064" s="625"/>
      <c r="D1064" s="257">
        <v>0</v>
      </c>
      <c r="E1064" s="636"/>
      <c r="F1064" s="257"/>
      <c r="G1064" s="637"/>
      <c r="H1064" s="612">
        <v>1</v>
      </c>
      <c r="I1064" s="606"/>
      <c r="J1064" s="613"/>
      <c r="K1064" s="613"/>
      <c r="GI1064" s="613"/>
      <c r="GJ1064" s="613"/>
      <c r="GK1064" s="613"/>
      <c r="GL1064" s="613"/>
      <c r="GM1064" s="613"/>
      <c r="GN1064" s="613"/>
      <c r="GO1064" s="613"/>
      <c r="GP1064" s="613"/>
      <c r="GQ1064" s="613"/>
      <c r="GR1064" s="613"/>
      <c r="GS1064" s="613"/>
      <c r="GT1064" s="613"/>
      <c r="GU1064" s="613"/>
      <c r="GV1064" s="613"/>
      <c r="GW1064" s="613"/>
      <c r="GX1064" s="613"/>
      <c r="GY1064" s="613"/>
      <c r="GZ1064" s="613"/>
      <c r="HA1064" s="613"/>
      <c r="HB1064" s="613"/>
      <c r="HC1064" s="613"/>
      <c r="HD1064" s="613"/>
      <c r="HE1064" s="613"/>
      <c r="HF1064" s="613"/>
      <c r="HG1064" s="613"/>
      <c r="HH1064" s="613"/>
      <c r="HI1064" s="613"/>
      <c r="HJ1064" s="613"/>
      <c r="HK1064" s="613"/>
      <c r="HL1064" s="613"/>
      <c r="HM1064" s="613"/>
      <c r="HN1064" s="613"/>
    </row>
    <row r="1065" s="520" customFormat="1" spans="1:222">
      <c r="A1065" s="382" t="s">
        <v>49</v>
      </c>
      <c r="B1065" s="321"/>
      <c r="C1065" s="625">
        <v>0</v>
      </c>
      <c r="D1065" s="257">
        <v>0</v>
      </c>
      <c r="E1065" s="636"/>
      <c r="F1065" s="257"/>
      <c r="G1065" s="637"/>
      <c r="H1065" s="612"/>
      <c r="I1065" s="606"/>
      <c r="J1065" s="613"/>
      <c r="K1065" s="613"/>
      <c r="GI1065" s="613"/>
      <c r="GJ1065" s="613"/>
      <c r="GK1065" s="613"/>
      <c r="GL1065" s="613"/>
      <c r="GM1065" s="613"/>
      <c r="GN1065" s="613"/>
      <c r="GO1065" s="613"/>
      <c r="GP1065" s="613"/>
      <c r="GQ1065" s="613"/>
      <c r="GR1065" s="613"/>
      <c r="GS1065" s="613"/>
      <c r="GT1065" s="613"/>
      <c r="GU1065" s="613"/>
      <c r="GV1065" s="613"/>
      <c r="GW1065" s="613"/>
      <c r="GX1065" s="613"/>
      <c r="GY1065" s="613"/>
      <c r="GZ1065" s="613"/>
      <c r="HA1065" s="613"/>
      <c r="HB1065" s="613"/>
      <c r="HC1065" s="613"/>
      <c r="HD1065" s="613"/>
      <c r="HE1065" s="613"/>
      <c r="HF1065" s="613"/>
      <c r="HG1065" s="613"/>
      <c r="HH1065" s="613"/>
      <c r="HI1065" s="613"/>
      <c r="HJ1065" s="613"/>
      <c r="HK1065" s="613"/>
      <c r="HL1065" s="613"/>
      <c r="HM1065" s="613"/>
      <c r="HN1065" s="613"/>
    </row>
    <row r="1066" s="520" customFormat="1" spans="1:222">
      <c r="A1066" s="382" t="s">
        <v>854</v>
      </c>
      <c r="B1066" s="321"/>
      <c r="C1066" s="625">
        <v>0</v>
      </c>
      <c r="D1066" s="257">
        <v>0</v>
      </c>
      <c r="E1066" s="636"/>
      <c r="F1066" s="257"/>
      <c r="G1066" s="637"/>
      <c r="H1066" s="612"/>
      <c r="I1066" s="606"/>
      <c r="J1066" s="613"/>
      <c r="K1066" s="613"/>
      <c r="GI1066" s="613"/>
      <c r="GJ1066" s="613"/>
      <c r="GK1066" s="613"/>
      <c r="GL1066" s="613"/>
      <c r="GM1066" s="613"/>
      <c r="GN1066" s="613"/>
      <c r="GO1066" s="613"/>
      <c r="GP1066" s="613"/>
      <c r="GQ1066" s="613"/>
      <c r="GR1066" s="613"/>
      <c r="GS1066" s="613"/>
      <c r="GT1066" s="613"/>
      <c r="GU1066" s="613"/>
      <c r="GV1066" s="613"/>
      <c r="GW1066" s="613"/>
      <c r="GX1066" s="613"/>
      <c r="GY1066" s="613"/>
      <c r="GZ1066" s="613"/>
      <c r="HA1066" s="613"/>
      <c r="HB1066" s="613"/>
      <c r="HC1066" s="613"/>
      <c r="HD1066" s="613"/>
      <c r="HE1066" s="613"/>
      <c r="HF1066" s="613"/>
      <c r="HG1066" s="613"/>
      <c r="HH1066" s="613"/>
      <c r="HI1066" s="613"/>
      <c r="HJ1066" s="613"/>
      <c r="HK1066" s="613"/>
      <c r="HL1066" s="613"/>
      <c r="HM1066" s="613"/>
      <c r="HN1066" s="613"/>
    </row>
    <row r="1067" s="606" customFormat="1" ht="18" customHeight="1" spans="1:8">
      <c r="A1067" s="383" t="s">
        <v>855</v>
      </c>
      <c r="B1067" s="321">
        <v>276</v>
      </c>
      <c r="C1067" s="624">
        <f>SUM(C1068:C1080)</f>
        <v>297</v>
      </c>
      <c r="D1067" s="355">
        <v>296</v>
      </c>
      <c r="E1067" s="622">
        <f>D1067/C1067</f>
        <v>0.996632996632997</v>
      </c>
      <c r="F1067" s="355">
        <f>SUM(F1068:F1080)</f>
        <v>240</v>
      </c>
      <c r="G1067" s="635">
        <f>D1067/F1067-1</f>
        <v>0.233333333333333</v>
      </c>
      <c r="H1067" s="624">
        <f>SUM(H1068:H1080)</f>
        <v>1</v>
      </c>
    </row>
    <row r="1068" s="520" customFormat="1" ht="18" customHeight="1" spans="1:222">
      <c r="A1068" s="382" t="s">
        <v>47</v>
      </c>
      <c r="B1068" s="320">
        <v>134</v>
      </c>
      <c r="C1068" s="625">
        <v>106</v>
      </c>
      <c r="D1068" s="257">
        <v>106</v>
      </c>
      <c r="E1068" s="636">
        <f>D1068/C1068</f>
        <v>1</v>
      </c>
      <c r="F1068" s="257">
        <v>117</v>
      </c>
      <c r="G1068" s="637">
        <f>D1068/F1068-1</f>
        <v>-0.094017094017094</v>
      </c>
      <c r="H1068" s="612"/>
      <c r="I1068" s="606"/>
      <c r="J1068" s="613"/>
      <c r="K1068" s="613"/>
      <c r="GI1068" s="613"/>
      <c r="GJ1068" s="613"/>
      <c r="GK1068" s="613"/>
      <c r="GL1068" s="613"/>
      <c r="GM1068" s="613"/>
      <c r="GN1068" s="613"/>
      <c r="GO1068" s="613"/>
      <c r="GP1068" s="613"/>
      <c r="GQ1068" s="613"/>
      <c r="GR1068" s="613"/>
      <c r="GS1068" s="613"/>
      <c r="GT1068" s="613"/>
      <c r="GU1068" s="613"/>
      <c r="GV1068" s="613"/>
      <c r="GW1068" s="613"/>
      <c r="GX1068" s="613"/>
      <c r="GY1068" s="613"/>
      <c r="GZ1068" s="613"/>
      <c r="HA1068" s="613"/>
      <c r="HB1068" s="613"/>
      <c r="HC1068" s="613"/>
      <c r="HD1068" s="613"/>
      <c r="HE1068" s="613"/>
      <c r="HF1068" s="613"/>
      <c r="HG1068" s="613"/>
      <c r="HH1068" s="613"/>
      <c r="HI1068" s="613"/>
      <c r="HJ1068" s="613"/>
      <c r="HK1068" s="613"/>
      <c r="HL1068" s="613"/>
      <c r="HM1068" s="613"/>
      <c r="HN1068" s="613"/>
    </row>
    <row r="1069" s="520" customFormat="1" ht="18" customHeight="1" spans="1:222">
      <c r="A1069" s="382" t="s">
        <v>48</v>
      </c>
      <c r="B1069" s="320"/>
      <c r="C1069" s="625">
        <v>20</v>
      </c>
      <c r="D1069" s="257">
        <v>19</v>
      </c>
      <c r="E1069" s="636"/>
      <c r="F1069" s="257"/>
      <c r="G1069" s="637"/>
      <c r="H1069" s="612">
        <v>1</v>
      </c>
      <c r="I1069" s="606"/>
      <c r="J1069" s="613"/>
      <c r="K1069" s="613"/>
      <c r="GI1069" s="613"/>
      <c r="GJ1069" s="613"/>
      <c r="GK1069" s="613"/>
      <c r="GL1069" s="613"/>
      <c r="GM1069" s="613"/>
      <c r="GN1069" s="613"/>
      <c r="GO1069" s="613"/>
      <c r="GP1069" s="613"/>
      <c r="GQ1069" s="613"/>
      <c r="GR1069" s="613"/>
      <c r="GS1069" s="613"/>
      <c r="GT1069" s="613"/>
      <c r="GU1069" s="613"/>
      <c r="GV1069" s="613"/>
      <c r="GW1069" s="613"/>
      <c r="GX1069" s="613"/>
      <c r="GY1069" s="613"/>
      <c r="GZ1069" s="613"/>
      <c r="HA1069" s="613"/>
      <c r="HB1069" s="613"/>
      <c r="HC1069" s="613"/>
      <c r="HD1069" s="613"/>
      <c r="HE1069" s="613"/>
      <c r="HF1069" s="613"/>
      <c r="HG1069" s="613"/>
      <c r="HH1069" s="613"/>
      <c r="HI1069" s="613"/>
      <c r="HJ1069" s="613"/>
      <c r="HK1069" s="613"/>
      <c r="HL1069" s="613"/>
      <c r="HM1069" s="613"/>
      <c r="HN1069" s="613"/>
    </row>
    <row r="1070" s="520" customFormat="1" ht="18" customHeight="1" spans="1:222">
      <c r="A1070" s="382" t="s">
        <v>49</v>
      </c>
      <c r="B1070" s="320"/>
      <c r="C1070" s="625">
        <v>0</v>
      </c>
      <c r="D1070" s="257">
        <v>0</v>
      </c>
      <c r="E1070" s="636"/>
      <c r="F1070" s="257"/>
      <c r="G1070" s="637"/>
      <c r="H1070" s="612"/>
      <c r="I1070" s="606"/>
      <c r="J1070" s="613"/>
      <c r="K1070" s="613"/>
      <c r="GI1070" s="613"/>
      <c r="GJ1070" s="613"/>
      <c r="GK1070" s="613"/>
      <c r="GL1070" s="613"/>
      <c r="GM1070" s="613"/>
      <c r="GN1070" s="613"/>
      <c r="GO1070" s="613"/>
      <c r="GP1070" s="613"/>
      <c r="GQ1070" s="613"/>
      <c r="GR1070" s="613"/>
      <c r="GS1070" s="613"/>
      <c r="GT1070" s="613"/>
      <c r="GU1070" s="613"/>
      <c r="GV1070" s="613"/>
      <c r="GW1070" s="613"/>
      <c r="GX1070" s="613"/>
      <c r="GY1070" s="613"/>
      <c r="GZ1070" s="613"/>
      <c r="HA1070" s="613"/>
      <c r="HB1070" s="613"/>
      <c r="HC1070" s="613"/>
      <c r="HD1070" s="613"/>
      <c r="HE1070" s="613"/>
      <c r="HF1070" s="613"/>
      <c r="HG1070" s="613"/>
      <c r="HH1070" s="613"/>
      <c r="HI1070" s="613"/>
      <c r="HJ1070" s="613"/>
      <c r="HK1070" s="613"/>
      <c r="HL1070" s="613"/>
      <c r="HM1070" s="613"/>
      <c r="HN1070" s="613"/>
    </row>
    <row r="1071" s="606" customFormat="1" ht="18" customHeight="1" spans="1:8">
      <c r="A1071" s="382" t="s">
        <v>856</v>
      </c>
      <c r="B1071" s="320"/>
      <c r="C1071" s="625">
        <v>0</v>
      </c>
      <c r="D1071" s="257">
        <v>0</v>
      </c>
      <c r="E1071" s="636"/>
      <c r="F1071" s="257"/>
      <c r="G1071" s="637"/>
      <c r="H1071" s="638"/>
    </row>
    <row r="1072" s="520" customFormat="1" ht="18" customHeight="1" spans="1:222">
      <c r="A1072" s="382" t="s">
        <v>857</v>
      </c>
      <c r="B1072" s="320"/>
      <c r="C1072" s="625">
        <v>0</v>
      </c>
      <c r="D1072" s="257"/>
      <c r="E1072" s="636"/>
      <c r="F1072" s="257"/>
      <c r="G1072" s="637"/>
      <c r="H1072" s="612"/>
      <c r="I1072" s="606"/>
      <c r="J1072" s="613"/>
      <c r="K1072" s="613"/>
      <c r="GI1072" s="613"/>
      <c r="GJ1072" s="613"/>
      <c r="GK1072" s="613"/>
      <c r="GL1072" s="613"/>
      <c r="GM1072" s="613"/>
      <c r="GN1072" s="613"/>
      <c r="GO1072" s="613"/>
      <c r="GP1072" s="613"/>
      <c r="GQ1072" s="613"/>
      <c r="GR1072" s="613"/>
      <c r="GS1072" s="613"/>
      <c r="GT1072" s="613"/>
      <c r="GU1072" s="613"/>
      <c r="GV1072" s="613"/>
      <c r="GW1072" s="613"/>
      <c r="GX1072" s="613"/>
      <c r="GY1072" s="613"/>
      <c r="GZ1072" s="613"/>
      <c r="HA1072" s="613"/>
      <c r="HB1072" s="613"/>
      <c r="HC1072" s="613"/>
      <c r="HD1072" s="613"/>
      <c r="HE1072" s="613"/>
      <c r="HF1072" s="613"/>
      <c r="HG1072" s="613"/>
      <c r="HH1072" s="613"/>
      <c r="HI1072" s="613"/>
      <c r="HJ1072" s="613"/>
      <c r="HK1072" s="613"/>
      <c r="HL1072" s="613"/>
      <c r="HM1072" s="613"/>
      <c r="HN1072" s="613"/>
    </row>
    <row r="1073" s="520" customFormat="1" ht="18" customHeight="1" spans="1:222">
      <c r="A1073" s="382" t="s">
        <v>858</v>
      </c>
      <c r="B1073" s="320"/>
      <c r="C1073" s="625">
        <v>0</v>
      </c>
      <c r="D1073" s="257">
        <v>0</v>
      </c>
      <c r="E1073" s="636"/>
      <c r="F1073" s="257"/>
      <c r="G1073" s="637"/>
      <c r="H1073" s="612"/>
      <c r="I1073" s="606"/>
      <c r="J1073" s="613"/>
      <c r="K1073" s="613"/>
      <c r="GI1073" s="613"/>
      <c r="GJ1073" s="613"/>
      <c r="GK1073" s="613"/>
      <c r="GL1073" s="613"/>
      <c r="GM1073" s="613"/>
      <c r="GN1073" s="613"/>
      <c r="GO1073" s="613"/>
      <c r="GP1073" s="613"/>
      <c r="GQ1073" s="613"/>
      <c r="GR1073" s="613"/>
      <c r="GS1073" s="613"/>
      <c r="GT1073" s="613"/>
      <c r="GU1073" s="613"/>
      <c r="GV1073" s="613"/>
      <c r="GW1073" s="613"/>
      <c r="GX1073" s="613"/>
      <c r="GY1073" s="613"/>
      <c r="GZ1073" s="613"/>
      <c r="HA1073" s="613"/>
      <c r="HB1073" s="613"/>
      <c r="HC1073" s="613"/>
      <c r="HD1073" s="613"/>
      <c r="HE1073" s="613"/>
      <c r="HF1073" s="613"/>
      <c r="HG1073" s="613"/>
      <c r="HH1073" s="613"/>
      <c r="HI1073" s="613"/>
      <c r="HJ1073" s="613"/>
      <c r="HK1073" s="613"/>
      <c r="HL1073" s="613"/>
      <c r="HM1073" s="613"/>
      <c r="HN1073" s="613"/>
    </row>
    <row r="1074" s="520" customFormat="1" ht="18" customHeight="1" spans="1:222">
      <c r="A1074" s="382" t="s">
        <v>859</v>
      </c>
      <c r="B1074" s="320"/>
      <c r="C1074" s="625">
        <v>0</v>
      </c>
      <c r="D1074" s="257">
        <v>0</v>
      </c>
      <c r="E1074" s="636"/>
      <c r="F1074" s="257"/>
      <c r="G1074" s="637"/>
      <c r="H1074" s="612"/>
      <c r="I1074" s="606"/>
      <c r="J1074" s="613"/>
      <c r="K1074" s="613"/>
      <c r="GI1074" s="613"/>
      <c r="GJ1074" s="613"/>
      <c r="GK1074" s="613"/>
      <c r="GL1074" s="613"/>
      <c r="GM1074" s="613"/>
      <c r="GN1074" s="613"/>
      <c r="GO1074" s="613"/>
      <c r="GP1074" s="613"/>
      <c r="GQ1074" s="613"/>
      <c r="GR1074" s="613"/>
      <c r="GS1074" s="613"/>
      <c r="GT1074" s="613"/>
      <c r="GU1074" s="613"/>
      <c r="GV1074" s="613"/>
      <c r="GW1074" s="613"/>
      <c r="GX1074" s="613"/>
      <c r="GY1074" s="613"/>
      <c r="GZ1074" s="613"/>
      <c r="HA1074" s="613"/>
      <c r="HB1074" s="613"/>
      <c r="HC1074" s="613"/>
      <c r="HD1074" s="613"/>
      <c r="HE1074" s="613"/>
      <c r="HF1074" s="613"/>
      <c r="HG1074" s="613"/>
      <c r="HH1074" s="613"/>
      <c r="HI1074" s="613"/>
      <c r="HJ1074" s="613"/>
      <c r="HK1074" s="613"/>
      <c r="HL1074" s="613"/>
      <c r="HM1074" s="613"/>
      <c r="HN1074" s="613"/>
    </row>
    <row r="1075" s="607" customFormat="1" ht="18" customHeight="1" spans="1:222">
      <c r="A1075" s="382" t="s">
        <v>860</v>
      </c>
      <c r="B1075" s="320"/>
      <c r="C1075" s="625">
        <v>0</v>
      </c>
      <c r="D1075" s="257">
        <v>0</v>
      </c>
      <c r="E1075" s="636"/>
      <c r="F1075" s="257"/>
      <c r="G1075" s="637"/>
      <c r="H1075" s="612"/>
      <c r="I1075" s="606"/>
      <c r="J1075" s="613"/>
      <c r="K1075" s="613"/>
      <c r="GI1075" s="613"/>
      <c r="GJ1075" s="613"/>
      <c r="GK1075" s="613"/>
      <c r="GL1075" s="613"/>
      <c r="GM1075" s="613"/>
      <c r="GN1075" s="613"/>
      <c r="GO1075" s="613"/>
      <c r="GP1075" s="613"/>
      <c r="GQ1075" s="613"/>
      <c r="GR1075" s="613"/>
      <c r="GS1075" s="613"/>
      <c r="GT1075" s="613"/>
      <c r="GU1075" s="613"/>
      <c r="GV1075" s="613"/>
      <c r="GW1075" s="613"/>
      <c r="GX1075" s="613"/>
      <c r="GY1075" s="613"/>
      <c r="GZ1075" s="613"/>
      <c r="HA1075" s="613"/>
      <c r="HB1075" s="613"/>
      <c r="HC1075" s="613"/>
      <c r="HD1075" s="613"/>
      <c r="HE1075" s="613"/>
      <c r="HF1075" s="613"/>
      <c r="HG1075" s="613"/>
      <c r="HH1075" s="613"/>
      <c r="HI1075" s="613"/>
      <c r="HJ1075" s="613"/>
      <c r="HK1075" s="613"/>
      <c r="HL1075" s="613"/>
      <c r="HM1075" s="613"/>
      <c r="HN1075" s="613"/>
    </row>
    <row r="1076" s="606" customFormat="1" ht="18" customHeight="1" spans="1:8">
      <c r="A1076" s="382" t="s">
        <v>861</v>
      </c>
      <c r="B1076" s="320"/>
      <c r="C1076" s="625">
        <v>0</v>
      </c>
      <c r="D1076" s="257">
        <v>0</v>
      </c>
      <c r="E1076" s="636"/>
      <c r="F1076" s="257"/>
      <c r="G1076" s="637"/>
      <c r="H1076" s="638"/>
    </row>
    <row r="1077" ht="18" customHeight="1" spans="1:9">
      <c r="A1077" s="382" t="s">
        <v>862</v>
      </c>
      <c r="B1077" s="320"/>
      <c r="C1077" s="625">
        <v>0</v>
      </c>
      <c r="D1077" s="257">
        <v>0</v>
      </c>
      <c r="E1077" s="636"/>
      <c r="F1077" s="257"/>
      <c r="G1077" s="637"/>
      <c r="I1077" s="606"/>
    </row>
    <row r="1078" ht="18" customHeight="1" spans="1:9">
      <c r="A1078" s="382" t="s">
        <v>807</v>
      </c>
      <c r="B1078" s="320"/>
      <c r="C1078" s="625">
        <v>0</v>
      </c>
      <c r="D1078" s="257"/>
      <c r="E1078" s="636"/>
      <c r="F1078" s="257"/>
      <c r="G1078" s="637"/>
      <c r="I1078" s="606"/>
    </row>
    <row r="1079" ht="18" customHeight="1" spans="1:9">
      <c r="A1079" s="382" t="s">
        <v>863</v>
      </c>
      <c r="B1079" s="320"/>
      <c r="C1079" s="625">
        <v>0</v>
      </c>
      <c r="D1079" s="257"/>
      <c r="E1079" s="636"/>
      <c r="F1079" s="257"/>
      <c r="G1079" s="637"/>
      <c r="I1079" s="606"/>
    </row>
    <row r="1080" s="607" customFormat="1" ht="18" customHeight="1" spans="1:222">
      <c r="A1080" s="382" t="s">
        <v>864</v>
      </c>
      <c r="B1080" s="320">
        <v>142</v>
      </c>
      <c r="C1080" s="625">
        <v>171</v>
      </c>
      <c r="D1080" s="257">
        <v>171</v>
      </c>
      <c r="E1080" s="636">
        <f>D1080/C1080</f>
        <v>1</v>
      </c>
      <c r="F1080" s="257">
        <v>123</v>
      </c>
      <c r="G1080" s="637">
        <f>D1080/F1080-1</f>
        <v>0.390243902439024</v>
      </c>
      <c r="H1080" s="612"/>
      <c r="I1080" s="606"/>
      <c r="J1080" s="613"/>
      <c r="K1080" s="613"/>
      <c r="GI1080" s="613"/>
      <c r="GJ1080" s="613"/>
      <c r="GK1080" s="613"/>
      <c r="GL1080" s="613"/>
      <c r="GM1080" s="613"/>
      <c r="GN1080" s="613"/>
      <c r="GO1080" s="613"/>
      <c r="GP1080" s="613"/>
      <c r="GQ1080" s="613"/>
      <c r="GR1080" s="613"/>
      <c r="GS1080" s="613"/>
      <c r="GT1080" s="613"/>
      <c r="GU1080" s="613"/>
      <c r="GV1080" s="613"/>
      <c r="GW1080" s="613"/>
      <c r="GX1080" s="613"/>
      <c r="GY1080" s="613"/>
      <c r="GZ1080" s="613"/>
      <c r="HA1080" s="613"/>
      <c r="HB1080" s="613"/>
      <c r="HC1080" s="613"/>
      <c r="HD1080" s="613"/>
      <c r="HE1080" s="613"/>
      <c r="HF1080" s="613"/>
      <c r="HG1080" s="613"/>
      <c r="HH1080" s="613"/>
      <c r="HI1080" s="613"/>
      <c r="HJ1080" s="613"/>
      <c r="HK1080" s="613"/>
      <c r="HL1080" s="613"/>
      <c r="HM1080" s="613"/>
      <c r="HN1080" s="613"/>
    </row>
    <row r="1081" s="606" customFormat="1" ht="18" customHeight="1" spans="1:8">
      <c r="A1081" s="383" t="s">
        <v>865</v>
      </c>
      <c r="B1081" s="321"/>
      <c r="C1081" s="624">
        <f>SUM(C1082:C1087)</f>
        <v>0</v>
      </c>
      <c r="D1081" s="355">
        <v>0</v>
      </c>
      <c r="E1081" s="622"/>
      <c r="F1081" s="355">
        <f>SUM(F1082:F1087)</f>
        <v>0</v>
      </c>
      <c r="G1081" s="637"/>
      <c r="H1081" s="624">
        <f>SUM(H1082:H1087)</f>
        <v>0</v>
      </c>
    </row>
    <row r="1082" ht="18" customHeight="1" spans="1:9">
      <c r="A1082" s="382" t="s">
        <v>47</v>
      </c>
      <c r="B1082" s="321"/>
      <c r="C1082" s="625">
        <v>0</v>
      </c>
      <c r="D1082" s="257">
        <v>0</v>
      </c>
      <c r="E1082" s="636"/>
      <c r="F1082" s="257"/>
      <c r="G1082" s="637"/>
      <c r="I1082" s="606"/>
    </row>
    <row r="1083" s="606" customFormat="1" ht="18" customHeight="1" spans="1:8">
      <c r="A1083" s="382" t="s">
        <v>48</v>
      </c>
      <c r="B1083" s="321"/>
      <c r="C1083" s="625">
        <v>0</v>
      </c>
      <c r="D1083" s="257">
        <v>0</v>
      </c>
      <c r="E1083" s="636"/>
      <c r="F1083" s="257"/>
      <c r="G1083" s="637"/>
      <c r="H1083" s="638"/>
    </row>
    <row r="1084" ht="18" customHeight="1" spans="1:9">
      <c r="A1084" s="382" t="s">
        <v>49</v>
      </c>
      <c r="B1084" s="321"/>
      <c r="C1084" s="625">
        <v>0</v>
      </c>
      <c r="D1084" s="257">
        <v>0</v>
      </c>
      <c r="E1084" s="636"/>
      <c r="F1084" s="257"/>
      <c r="G1084" s="637"/>
      <c r="I1084" s="606"/>
    </row>
    <row r="1085" ht="18" customHeight="1" spans="1:9">
      <c r="A1085" s="382" t="s">
        <v>866</v>
      </c>
      <c r="B1085" s="321"/>
      <c r="C1085" s="625">
        <v>0</v>
      </c>
      <c r="D1085" s="257">
        <v>0</v>
      </c>
      <c r="E1085" s="636"/>
      <c r="F1085" s="257"/>
      <c r="G1085" s="637"/>
      <c r="I1085" s="606"/>
    </row>
    <row r="1086" ht="18" customHeight="1" spans="1:9">
      <c r="A1086" s="382" t="s">
        <v>867</v>
      </c>
      <c r="B1086" s="321"/>
      <c r="C1086" s="625">
        <v>0</v>
      </c>
      <c r="D1086" s="257">
        <v>0</v>
      </c>
      <c r="E1086" s="636"/>
      <c r="F1086" s="257"/>
      <c r="G1086" s="637"/>
      <c r="I1086" s="606"/>
    </row>
    <row r="1087" spans="1:9">
      <c r="A1087" s="382" t="s">
        <v>868</v>
      </c>
      <c r="B1087" s="321"/>
      <c r="C1087" s="625">
        <v>0</v>
      </c>
      <c r="D1087" s="257">
        <v>0</v>
      </c>
      <c r="E1087" s="636"/>
      <c r="F1087" s="257"/>
      <c r="G1087" s="637"/>
      <c r="I1087" s="606"/>
    </row>
    <row r="1088" s="606" customFormat="1" ht="18" customHeight="1" spans="1:8">
      <c r="A1088" s="383" t="s">
        <v>869</v>
      </c>
      <c r="B1088" s="321"/>
      <c r="C1088" s="624">
        <f>SUM(C1089:C1094)</f>
        <v>169</v>
      </c>
      <c r="D1088" s="355">
        <v>63</v>
      </c>
      <c r="E1088" s="622"/>
      <c r="F1088" s="355">
        <f>SUM(F1089:F1094)</f>
        <v>16</v>
      </c>
      <c r="G1088" s="635">
        <f>D1088/F1088-1</f>
        <v>2.9375</v>
      </c>
      <c r="H1088" s="624">
        <f>SUM(H1089:H1094)</f>
        <v>106</v>
      </c>
    </row>
    <row r="1089" spans="1:9">
      <c r="A1089" s="382" t="s">
        <v>47</v>
      </c>
      <c r="B1089" s="321"/>
      <c r="C1089" s="625">
        <v>0</v>
      </c>
      <c r="D1089" s="257">
        <v>0</v>
      </c>
      <c r="E1089" s="636"/>
      <c r="F1089" s="257"/>
      <c r="G1089" s="637"/>
      <c r="I1089" s="606"/>
    </row>
    <row r="1090" spans="1:9">
      <c r="A1090" s="382" t="s">
        <v>48</v>
      </c>
      <c r="B1090" s="321"/>
      <c r="C1090" s="625">
        <v>0</v>
      </c>
      <c r="D1090" s="257">
        <v>0</v>
      </c>
      <c r="E1090" s="636"/>
      <c r="F1090" s="257"/>
      <c r="G1090" s="637"/>
      <c r="I1090" s="606"/>
    </row>
    <row r="1091" s="606" customFormat="1" spans="1:8">
      <c r="A1091" s="382" t="s">
        <v>49</v>
      </c>
      <c r="B1091" s="321"/>
      <c r="C1091" s="625">
        <v>0</v>
      </c>
      <c r="D1091" s="257">
        <v>0</v>
      </c>
      <c r="E1091" s="636"/>
      <c r="F1091" s="257"/>
      <c r="G1091" s="637"/>
      <c r="H1091" s="638"/>
    </row>
    <row r="1092" s="606" customFormat="1" spans="1:8">
      <c r="A1092" s="382" t="s">
        <v>870</v>
      </c>
      <c r="B1092" s="321"/>
      <c r="C1092" s="625">
        <v>0</v>
      </c>
      <c r="D1092" s="257">
        <v>0</v>
      </c>
      <c r="E1092" s="636"/>
      <c r="F1092" s="257"/>
      <c r="G1092" s="637"/>
      <c r="H1092" s="638"/>
    </row>
    <row r="1093" spans="1:9">
      <c r="A1093" s="382" t="s">
        <v>871</v>
      </c>
      <c r="B1093" s="321"/>
      <c r="C1093" s="625">
        <v>164</v>
      </c>
      <c r="D1093" s="257">
        <v>63</v>
      </c>
      <c r="E1093" s="636"/>
      <c r="F1093" s="257">
        <v>16</v>
      </c>
      <c r="G1093" s="637">
        <f>D1093/F1093-1</f>
        <v>2.9375</v>
      </c>
      <c r="H1093" s="612">
        <v>101</v>
      </c>
      <c r="I1093" s="606"/>
    </row>
    <row r="1094" s="607" customFormat="1" spans="1:222">
      <c r="A1094" s="382" t="s">
        <v>872</v>
      </c>
      <c r="B1094" s="321"/>
      <c r="C1094" s="625">
        <v>5</v>
      </c>
      <c r="D1094" s="257">
        <v>0</v>
      </c>
      <c r="E1094" s="636"/>
      <c r="F1094" s="257"/>
      <c r="G1094" s="637"/>
      <c r="H1094" s="612">
        <v>5</v>
      </c>
      <c r="I1094" s="606"/>
      <c r="J1094" s="613"/>
      <c r="K1094" s="613"/>
      <c r="GI1094" s="613"/>
      <c r="GJ1094" s="613"/>
      <c r="GK1094" s="613"/>
      <c r="GL1094" s="613"/>
      <c r="GM1094" s="613"/>
      <c r="GN1094" s="613"/>
      <c r="GO1094" s="613"/>
      <c r="GP1094" s="613"/>
      <c r="GQ1094" s="613"/>
      <c r="GR1094" s="613"/>
      <c r="GS1094" s="613"/>
      <c r="GT1094" s="613"/>
      <c r="GU1094" s="613"/>
      <c r="GV1094" s="613"/>
      <c r="GW1094" s="613"/>
      <c r="GX1094" s="613"/>
      <c r="GY1094" s="613"/>
      <c r="GZ1094" s="613"/>
      <c r="HA1094" s="613"/>
      <c r="HB1094" s="613"/>
      <c r="HC1094" s="613"/>
      <c r="HD1094" s="613"/>
      <c r="HE1094" s="613"/>
      <c r="HF1094" s="613"/>
      <c r="HG1094" s="613"/>
      <c r="HH1094" s="613"/>
      <c r="HI1094" s="613"/>
      <c r="HJ1094" s="613"/>
      <c r="HK1094" s="613"/>
      <c r="HL1094" s="613"/>
      <c r="HM1094" s="613"/>
      <c r="HN1094" s="613"/>
    </row>
    <row r="1095" s="606" customFormat="1" ht="18" customHeight="1" spans="1:8">
      <c r="A1095" s="383" t="s">
        <v>873</v>
      </c>
      <c r="B1095" s="321"/>
      <c r="C1095" s="624">
        <v>0</v>
      </c>
      <c r="D1095" s="355">
        <v>0</v>
      </c>
      <c r="E1095" s="622"/>
      <c r="F1095" s="355">
        <f>SUM(F1096:F1100)</f>
        <v>0</v>
      </c>
      <c r="G1095" s="637"/>
      <c r="H1095" s="624">
        <f>SUM(H1096:H1100)</f>
        <v>0</v>
      </c>
    </row>
    <row r="1096" spans="1:9">
      <c r="A1096" s="382" t="s">
        <v>874</v>
      </c>
      <c r="B1096" s="321"/>
      <c r="C1096" s="625">
        <v>0</v>
      </c>
      <c r="D1096" s="257">
        <v>0</v>
      </c>
      <c r="E1096" s="636"/>
      <c r="F1096" s="257"/>
      <c r="G1096" s="637"/>
      <c r="I1096" s="606"/>
    </row>
    <row r="1097" spans="1:9">
      <c r="A1097" s="382" t="s">
        <v>875</v>
      </c>
      <c r="B1097" s="321"/>
      <c r="C1097" s="625">
        <v>0</v>
      </c>
      <c r="D1097" s="257">
        <v>0</v>
      </c>
      <c r="E1097" s="636"/>
      <c r="F1097" s="257"/>
      <c r="G1097" s="637"/>
      <c r="I1097" s="606"/>
    </row>
    <row r="1098" spans="1:9">
      <c r="A1098" s="382" t="s">
        <v>876</v>
      </c>
      <c r="B1098" s="321"/>
      <c r="C1098" s="625">
        <v>0</v>
      </c>
      <c r="D1098" s="257">
        <v>0</v>
      </c>
      <c r="E1098" s="636"/>
      <c r="F1098" s="257"/>
      <c r="G1098" s="637"/>
      <c r="I1098" s="606"/>
    </row>
    <row r="1099" s="606" customFormat="1" spans="1:8">
      <c r="A1099" s="382" t="s">
        <v>877</v>
      </c>
      <c r="B1099" s="321"/>
      <c r="C1099" s="625">
        <v>0</v>
      </c>
      <c r="D1099" s="257">
        <v>0</v>
      </c>
      <c r="E1099" s="636"/>
      <c r="F1099" s="257"/>
      <c r="G1099" s="637"/>
      <c r="H1099" s="638"/>
    </row>
    <row r="1100" spans="1:9">
      <c r="A1100" s="382" t="s">
        <v>878</v>
      </c>
      <c r="B1100" s="321"/>
      <c r="C1100" s="625">
        <v>0</v>
      </c>
      <c r="D1100" s="257">
        <v>0</v>
      </c>
      <c r="E1100" s="636"/>
      <c r="F1100" s="257"/>
      <c r="G1100" s="637"/>
      <c r="I1100" s="606"/>
    </row>
    <row r="1101" s="606" customFormat="1" ht="18" customHeight="1" spans="1:8">
      <c r="A1101" s="383" t="s">
        <v>879</v>
      </c>
      <c r="B1101" s="321"/>
      <c r="C1101" s="624">
        <f>C1102+C1112+C1118</f>
        <v>65</v>
      </c>
      <c r="D1101" s="355">
        <v>39</v>
      </c>
      <c r="E1101" s="622">
        <f>D1101/C1101</f>
        <v>0.6</v>
      </c>
      <c r="F1101" s="355">
        <f>F1102+F1112+F1118</f>
        <v>0</v>
      </c>
      <c r="G1101" s="637"/>
      <c r="H1101" s="624">
        <f>H1102+H1112+H1118</f>
        <v>26</v>
      </c>
    </row>
    <row r="1102" s="606" customFormat="1" ht="18" customHeight="1" spans="1:8">
      <c r="A1102" s="383" t="s">
        <v>880</v>
      </c>
      <c r="B1102" s="321"/>
      <c r="C1102" s="624">
        <v>0</v>
      </c>
      <c r="D1102" s="355">
        <v>0</v>
      </c>
      <c r="E1102" s="622"/>
      <c r="F1102" s="355">
        <f>SUM(F1103:F1111)</f>
        <v>0</v>
      </c>
      <c r="G1102" s="637"/>
      <c r="H1102" s="624">
        <f>SUM(H1103:H1111)</f>
        <v>0</v>
      </c>
    </row>
    <row r="1103" ht="18" customHeight="1" spans="1:9">
      <c r="A1103" s="382" t="s">
        <v>47</v>
      </c>
      <c r="B1103" s="321"/>
      <c r="C1103" s="625">
        <v>0</v>
      </c>
      <c r="D1103" s="257">
        <v>0</v>
      </c>
      <c r="E1103" s="636"/>
      <c r="F1103" s="257"/>
      <c r="G1103" s="637"/>
      <c r="I1103" s="606"/>
    </row>
    <row r="1104" ht="18" customHeight="1" spans="1:9">
      <c r="A1104" s="382" t="s">
        <v>48</v>
      </c>
      <c r="B1104" s="321"/>
      <c r="C1104" s="625">
        <v>0</v>
      </c>
      <c r="D1104" s="257">
        <v>0</v>
      </c>
      <c r="E1104" s="636"/>
      <c r="F1104" s="257"/>
      <c r="G1104" s="637"/>
      <c r="I1104" s="606"/>
    </row>
    <row r="1105" s="606" customFormat="1" ht="18" customHeight="1" spans="1:8">
      <c r="A1105" s="382" t="s">
        <v>49</v>
      </c>
      <c r="B1105" s="321"/>
      <c r="C1105" s="625">
        <v>0</v>
      </c>
      <c r="D1105" s="257">
        <v>0</v>
      </c>
      <c r="E1105" s="636"/>
      <c r="F1105" s="257"/>
      <c r="G1105" s="637"/>
      <c r="H1105" s="638"/>
    </row>
    <row r="1106" ht="18" customHeight="1" spans="1:9">
      <c r="A1106" s="382" t="s">
        <v>881</v>
      </c>
      <c r="B1106" s="321"/>
      <c r="C1106" s="625">
        <v>0</v>
      </c>
      <c r="D1106" s="257">
        <v>0</v>
      </c>
      <c r="E1106" s="636"/>
      <c r="F1106" s="257"/>
      <c r="G1106" s="637"/>
      <c r="I1106" s="606"/>
    </row>
    <row r="1107" ht="18" customHeight="1" spans="1:9">
      <c r="A1107" s="382" t="s">
        <v>882</v>
      </c>
      <c r="B1107" s="321"/>
      <c r="C1107" s="625">
        <v>0</v>
      </c>
      <c r="D1107" s="257">
        <v>0</v>
      </c>
      <c r="E1107" s="636"/>
      <c r="F1107" s="257"/>
      <c r="G1107" s="637"/>
      <c r="I1107" s="606"/>
    </row>
    <row r="1108" s="607" customFormat="1" ht="18" customHeight="1" spans="1:222">
      <c r="A1108" s="382" t="s">
        <v>883</v>
      </c>
      <c r="B1108" s="321"/>
      <c r="C1108" s="625">
        <v>0</v>
      </c>
      <c r="D1108" s="257">
        <v>0</v>
      </c>
      <c r="E1108" s="636"/>
      <c r="F1108" s="257"/>
      <c r="G1108" s="637"/>
      <c r="H1108" s="612"/>
      <c r="I1108" s="606"/>
      <c r="J1108" s="613"/>
      <c r="K1108" s="613"/>
      <c r="GI1108" s="613"/>
      <c r="GJ1108" s="613"/>
      <c r="GK1108" s="613"/>
      <c r="GL1108" s="613"/>
      <c r="GM1108" s="613"/>
      <c r="GN1108" s="613"/>
      <c r="GO1108" s="613"/>
      <c r="GP1108" s="613"/>
      <c r="GQ1108" s="613"/>
      <c r="GR1108" s="613"/>
      <c r="GS1108" s="613"/>
      <c r="GT1108" s="613"/>
      <c r="GU1108" s="613"/>
      <c r="GV1108" s="613"/>
      <c r="GW1108" s="613"/>
      <c r="GX1108" s="613"/>
      <c r="GY1108" s="613"/>
      <c r="GZ1108" s="613"/>
      <c r="HA1108" s="613"/>
      <c r="HB1108" s="613"/>
      <c r="HC1108" s="613"/>
      <c r="HD1108" s="613"/>
      <c r="HE1108" s="613"/>
      <c r="HF1108" s="613"/>
      <c r="HG1108" s="613"/>
      <c r="HH1108" s="613"/>
      <c r="HI1108" s="613"/>
      <c r="HJ1108" s="613"/>
      <c r="HK1108" s="613"/>
      <c r="HL1108" s="613"/>
      <c r="HM1108" s="613"/>
      <c r="HN1108" s="613"/>
    </row>
    <row r="1109" ht="18" customHeight="1" spans="1:9">
      <c r="A1109" s="382" t="s">
        <v>884</v>
      </c>
      <c r="B1109" s="321"/>
      <c r="C1109" s="625">
        <v>0</v>
      </c>
      <c r="D1109" s="257">
        <v>0</v>
      </c>
      <c r="E1109" s="636"/>
      <c r="F1109" s="257"/>
      <c r="G1109" s="637"/>
      <c r="I1109" s="606"/>
    </row>
    <row r="1110" spans="1:9">
      <c r="A1110" s="382" t="s">
        <v>56</v>
      </c>
      <c r="B1110" s="321"/>
      <c r="C1110" s="625">
        <v>0</v>
      </c>
      <c r="D1110" s="257">
        <v>0</v>
      </c>
      <c r="E1110" s="636"/>
      <c r="F1110" s="257"/>
      <c r="G1110" s="637"/>
      <c r="I1110" s="606"/>
    </row>
    <row r="1111" spans="1:9">
      <c r="A1111" s="382" t="s">
        <v>885</v>
      </c>
      <c r="B1111" s="321"/>
      <c r="C1111" s="625">
        <v>0</v>
      </c>
      <c r="D1111" s="257">
        <v>0</v>
      </c>
      <c r="E1111" s="636"/>
      <c r="F1111" s="257"/>
      <c r="G1111" s="637"/>
      <c r="I1111" s="606"/>
    </row>
    <row r="1112" s="606" customFormat="1" ht="18" customHeight="1" spans="1:8">
      <c r="A1112" s="383" t="s">
        <v>886</v>
      </c>
      <c r="B1112" s="321"/>
      <c r="C1112" s="624">
        <f>SUM(C1113:C1117)</f>
        <v>49</v>
      </c>
      <c r="D1112" s="355">
        <v>30</v>
      </c>
      <c r="E1112" s="622">
        <f>D1112/C1112</f>
        <v>0.612244897959184</v>
      </c>
      <c r="F1112" s="355">
        <f>SUM(F1113:F1117)</f>
        <v>0</v>
      </c>
      <c r="G1112" s="637"/>
      <c r="H1112" s="624">
        <f>SUM(H1113:H1117)</f>
        <v>19</v>
      </c>
    </row>
    <row r="1113" spans="1:9">
      <c r="A1113" s="382" t="s">
        <v>47</v>
      </c>
      <c r="B1113" s="321"/>
      <c r="C1113" s="625">
        <v>0</v>
      </c>
      <c r="D1113" s="257">
        <v>0</v>
      </c>
      <c r="E1113" s="636"/>
      <c r="F1113" s="257"/>
      <c r="G1113" s="637"/>
      <c r="I1113" s="606"/>
    </row>
    <row r="1114" s="607" customFormat="1" spans="1:222">
      <c r="A1114" s="382" t="s">
        <v>48</v>
      </c>
      <c r="B1114" s="321"/>
      <c r="C1114" s="625">
        <v>0</v>
      </c>
      <c r="D1114" s="257">
        <v>0</v>
      </c>
      <c r="E1114" s="636"/>
      <c r="F1114" s="257"/>
      <c r="G1114" s="637"/>
      <c r="H1114" s="612"/>
      <c r="I1114" s="606"/>
      <c r="J1114" s="613"/>
      <c r="K1114" s="613"/>
      <c r="GI1114" s="613"/>
      <c r="GJ1114" s="613"/>
      <c r="GK1114" s="613"/>
      <c r="GL1114" s="613"/>
      <c r="GM1114" s="613"/>
      <c r="GN1114" s="613"/>
      <c r="GO1114" s="613"/>
      <c r="GP1114" s="613"/>
      <c r="GQ1114" s="613"/>
      <c r="GR1114" s="613"/>
      <c r="GS1114" s="613"/>
      <c r="GT1114" s="613"/>
      <c r="GU1114" s="613"/>
      <c r="GV1114" s="613"/>
      <c r="GW1114" s="613"/>
      <c r="GX1114" s="613"/>
      <c r="GY1114" s="613"/>
      <c r="GZ1114" s="613"/>
      <c r="HA1114" s="613"/>
      <c r="HB1114" s="613"/>
      <c r="HC1114" s="613"/>
      <c r="HD1114" s="613"/>
      <c r="HE1114" s="613"/>
      <c r="HF1114" s="613"/>
      <c r="HG1114" s="613"/>
      <c r="HH1114" s="613"/>
      <c r="HI1114" s="613"/>
      <c r="HJ1114" s="613"/>
      <c r="HK1114" s="613"/>
      <c r="HL1114" s="613"/>
      <c r="HM1114" s="613"/>
      <c r="HN1114" s="613"/>
    </row>
    <row r="1115" s="607" customFormat="1" spans="1:222">
      <c r="A1115" s="382" t="s">
        <v>49</v>
      </c>
      <c r="B1115" s="321"/>
      <c r="C1115" s="625">
        <v>0</v>
      </c>
      <c r="D1115" s="257">
        <v>0</v>
      </c>
      <c r="E1115" s="636"/>
      <c r="F1115" s="257"/>
      <c r="G1115" s="637"/>
      <c r="H1115" s="612"/>
      <c r="I1115" s="606"/>
      <c r="J1115" s="613"/>
      <c r="K1115" s="613"/>
      <c r="GI1115" s="613"/>
      <c r="GJ1115" s="613"/>
      <c r="GK1115" s="613"/>
      <c r="GL1115" s="613"/>
      <c r="GM1115" s="613"/>
      <c r="GN1115" s="613"/>
      <c r="GO1115" s="613"/>
      <c r="GP1115" s="613"/>
      <c r="GQ1115" s="613"/>
      <c r="GR1115" s="613"/>
      <c r="GS1115" s="613"/>
      <c r="GT1115" s="613"/>
      <c r="GU1115" s="613"/>
      <c r="GV1115" s="613"/>
      <c r="GW1115" s="613"/>
      <c r="GX1115" s="613"/>
      <c r="GY1115" s="613"/>
      <c r="GZ1115" s="613"/>
      <c r="HA1115" s="613"/>
      <c r="HB1115" s="613"/>
      <c r="HC1115" s="613"/>
      <c r="HD1115" s="613"/>
      <c r="HE1115" s="613"/>
      <c r="HF1115" s="613"/>
      <c r="HG1115" s="613"/>
      <c r="HH1115" s="613"/>
      <c r="HI1115" s="613"/>
      <c r="HJ1115" s="613"/>
      <c r="HK1115" s="613"/>
      <c r="HL1115" s="613"/>
      <c r="HM1115" s="613"/>
      <c r="HN1115" s="613"/>
    </row>
    <row r="1116" s="606" customFormat="1" spans="1:8">
      <c r="A1116" s="382" t="s">
        <v>887</v>
      </c>
      <c r="B1116" s="321"/>
      <c r="C1116" s="625">
        <v>0</v>
      </c>
      <c r="D1116" s="257">
        <v>0</v>
      </c>
      <c r="E1116" s="636"/>
      <c r="F1116" s="257"/>
      <c r="G1116" s="637"/>
      <c r="H1116" s="638"/>
    </row>
    <row r="1117" s="520" customFormat="1" spans="1:222">
      <c r="A1117" s="382" t="s">
        <v>888</v>
      </c>
      <c r="B1117" s="321"/>
      <c r="C1117" s="625">
        <v>49</v>
      </c>
      <c r="D1117" s="257">
        <v>30</v>
      </c>
      <c r="E1117" s="636">
        <f t="shared" ref="E1117:E1121" si="79">D1117/C1117</f>
        <v>0.612244897959184</v>
      </c>
      <c r="F1117" s="257"/>
      <c r="G1117" s="637"/>
      <c r="H1117" s="612">
        <v>19</v>
      </c>
      <c r="I1117" s="606"/>
      <c r="J1117" s="613"/>
      <c r="K1117" s="613"/>
      <c r="GI1117" s="613"/>
      <c r="GJ1117" s="613"/>
      <c r="GK1117" s="613"/>
      <c r="GL1117" s="613"/>
      <c r="GM1117" s="613"/>
      <c r="GN1117" s="613"/>
      <c r="GO1117" s="613"/>
      <c r="GP1117" s="613"/>
      <c r="GQ1117" s="613"/>
      <c r="GR1117" s="613"/>
      <c r="GS1117" s="613"/>
      <c r="GT1117" s="613"/>
      <c r="GU1117" s="613"/>
      <c r="GV1117" s="613"/>
      <c r="GW1117" s="613"/>
      <c r="GX1117" s="613"/>
      <c r="GY1117" s="613"/>
      <c r="GZ1117" s="613"/>
      <c r="HA1117" s="613"/>
      <c r="HB1117" s="613"/>
      <c r="HC1117" s="613"/>
      <c r="HD1117" s="613"/>
      <c r="HE1117" s="613"/>
      <c r="HF1117" s="613"/>
      <c r="HG1117" s="613"/>
      <c r="HH1117" s="613"/>
      <c r="HI1117" s="613"/>
      <c r="HJ1117" s="613"/>
      <c r="HK1117" s="613"/>
      <c r="HL1117" s="613"/>
      <c r="HM1117" s="613"/>
      <c r="HN1117" s="613"/>
    </row>
    <row r="1118" s="606" customFormat="1" ht="18" customHeight="1" spans="1:8">
      <c r="A1118" s="383" t="s">
        <v>889</v>
      </c>
      <c r="B1118" s="321"/>
      <c r="C1118" s="624">
        <f>SUM(C1119:C1120)</f>
        <v>16</v>
      </c>
      <c r="D1118" s="355">
        <v>9</v>
      </c>
      <c r="E1118" s="622">
        <f t="shared" si="79"/>
        <v>0.5625</v>
      </c>
      <c r="F1118" s="355">
        <f>SUM(F1119:F1120)</f>
        <v>0</v>
      </c>
      <c r="G1118" s="637"/>
      <c r="H1118" s="624">
        <f>SUM(H1119:H1120)</f>
        <v>7</v>
      </c>
    </row>
    <row r="1119" s="520" customFormat="1" ht="18" customHeight="1" spans="1:222">
      <c r="A1119" s="382" t="s">
        <v>890</v>
      </c>
      <c r="B1119" s="321"/>
      <c r="C1119" s="625">
        <v>0</v>
      </c>
      <c r="D1119" s="257">
        <v>0</v>
      </c>
      <c r="E1119" s="636"/>
      <c r="F1119" s="257"/>
      <c r="G1119" s="637"/>
      <c r="H1119" s="612"/>
      <c r="I1119" s="606"/>
      <c r="J1119" s="613"/>
      <c r="K1119" s="613"/>
      <c r="GI1119" s="613"/>
      <c r="GJ1119" s="613"/>
      <c r="GK1119" s="613"/>
      <c r="GL1119" s="613"/>
      <c r="GM1119" s="613"/>
      <c r="GN1119" s="613"/>
      <c r="GO1119" s="613"/>
      <c r="GP1119" s="613"/>
      <c r="GQ1119" s="613"/>
      <c r="GR1119" s="613"/>
      <c r="GS1119" s="613"/>
      <c r="GT1119" s="613"/>
      <c r="GU1119" s="613"/>
      <c r="GV1119" s="613"/>
      <c r="GW1119" s="613"/>
      <c r="GX1119" s="613"/>
      <c r="GY1119" s="613"/>
      <c r="GZ1119" s="613"/>
      <c r="HA1119" s="613"/>
      <c r="HB1119" s="613"/>
      <c r="HC1119" s="613"/>
      <c r="HD1119" s="613"/>
      <c r="HE1119" s="613"/>
      <c r="HF1119" s="613"/>
      <c r="HG1119" s="613"/>
      <c r="HH1119" s="613"/>
      <c r="HI1119" s="613"/>
      <c r="HJ1119" s="613"/>
      <c r="HK1119" s="613"/>
      <c r="HL1119" s="613"/>
      <c r="HM1119" s="613"/>
      <c r="HN1119" s="613"/>
    </row>
    <row r="1120" s="520" customFormat="1" ht="18" customHeight="1" spans="1:222">
      <c r="A1120" s="382" t="s">
        <v>891</v>
      </c>
      <c r="B1120" s="321"/>
      <c r="C1120" s="625">
        <v>16</v>
      </c>
      <c r="D1120" s="257">
        <v>9</v>
      </c>
      <c r="E1120" s="636">
        <f t="shared" si="79"/>
        <v>0.5625</v>
      </c>
      <c r="F1120" s="257"/>
      <c r="G1120" s="637"/>
      <c r="H1120" s="612">
        <v>7</v>
      </c>
      <c r="I1120" s="606"/>
      <c r="J1120" s="613"/>
      <c r="K1120" s="613"/>
      <c r="GI1120" s="613"/>
      <c r="GJ1120" s="613"/>
      <c r="GK1120" s="613"/>
      <c r="GL1120" s="613"/>
      <c r="GM1120" s="613"/>
      <c r="GN1120" s="613"/>
      <c r="GO1120" s="613"/>
      <c r="GP1120" s="613"/>
      <c r="GQ1120" s="613"/>
      <c r="GR1120" s="613"/>
      <c r="GS1120" s="613"/>
      <c r="GT1120" s="613"/>
      <c r="GU1120" s="613"/>
      <c r="GV1120" s="613"/>
      <c r="GW1120" s="613"/>
      <c r="GX1120" s="613"/>
      <c r="GY1120" s="613"/>
      <c r="GZ1120" s="613"/>
      <c r="HA1120" s="613"/>
      <c r="HB1120" s="613"/>
      <c r="HC1120" s="613"/>
      <c r="HD1120" s="613"/>
      <c r="HE1120" s="613"/>
      <c r="HF1120" s="613"/>
      <c r="HG1120" s="613"/>
      <c r="HH1120" s="613"/>
      <c r="HI1120" s="613"/>
      <c r="HJ1120" s="613"/>
      <c r="HK1120" s="613"/>
      <c r="HL1120" s="613"/>
      <c r="HM1120" s="613"/>
      <c r="HN1120" s="613"/>
    </row>
    <row r="1121" s="606" customFormat="1" ht="18" customHeight="1" spans="1:8">
      <c r="A1121" s="383" t="s">
        <v>892</v>
      </c>
      <c r="B1121" s="321"/>
      <c r="C1121" s="624">
        <f>C1122+C1129+C1139+C1145+C1148</f>
        <v>0</v>
      </c>
      <c r="D1121" s="355">
        <v>0</v>
      </c>
      <c r="E1121" s="622"/>
      <c r="F1121" s="355">
        <f>F1122+F1129+F1139+F1145+F1148</f>
        <v>0</v>
      </c>
      <c r="G1121" s="637"/>
      <c r="H1121" s="624">
        <f>H1122+H1129+H1139+H1145+H1148</f>
        <v>0</v>
      </c>
    </row>
    <row r="1122" s="606" customFormat="1" ht="18" customHeight="1" spans="1:8">
      <c r="A1122" s="383" t="s">
        <v>893</v>
      </c>
      <c r="B1122" s="321"/>
      <c r="C1122" s="624">
        <v>0</v>
      </c>
      <c r="D1122" s="355">
        <v>0</v>
      </c>
      <c r="E1122" s="622"/>
      <c r="F1122" s="355">
        <f>SUM(F1123:F1128)</f>
        <v>0</v>
      </c>
      <c r="G1122" s="637"/>
      <c r="H1122" s="624">
        <f>SUM(H1123:H1128)</f>
        <v>0</v>
      </c>
    </row>
    <row r="1123" s="606" customFormat="1" ht="18" customHeight="1" spans="1:8">
      <c r="A1123" s="382" t="s">
        <v>47</v>
      </c>
      <c r="B1123" s="321"/>
      <c r="C1123" s="625">
        <v>0</v>
      </c>
      <c r="D1123" s="257">
        <v>0</v>
      </c>
      <c r="E1123" s="636"/>
      <c r="F1123" s="257"/>
      <c r="G1123" s="637"/>
      <c r="H1123" s="638"/>
    </row>
    <row r="1124" s="520" customFormat="1" ht="18" customHeight="1" spans="1:222">
      <c r="A1124" s="382" t="s">
        <v>48</v>
      </c>
      <c r="B1124" s="321"/>
      <c r="C1124" s="625">
        <v>0</v>
      </c>
      <c r="D1124" s="257">
        <v>0</v>
      </c>
      <c r="E1124" s="636"/>
      <c r="F1124" s="257"/>
      <c r="G1124" s="637"/>
      <c r="H1124" s="612"/>
      <c r="I1124" s="606"/>
      <c r="J1124" s="613"/>
      <c r="K1124" s="613"/>
      <c r="GI1124" s="613"/>
      <c r="GJ1124" s="613"/>
      <c r="GK1124" s="613"/>
      <c r="GL1124" s="613"/>
      <c r="GM1124" s="613"/>
      <c r="GN1124" s="613"/>
      <c r="GO1124" s="613"/>
      <c r="GP1124" s="613"/>
      <c r="GQ1124" s="613"/>
      <c r="GR1124" s="613"/>
      <c r="GS1124" s="613"/>
      <c r="GT1124" s="613"/>
      <c r="GU1124" s="613"/>
      <c r="GV1124" s="613"/>
      <c r="GW1124" s="613"/>
      <c r="GX1124" s="613"/>
      <c r="GY1124" s="613"/>
      <c r="GZ1124" s="613"/>
      <c r="HA1124" s="613"/>
      <c r="HB1124" s="613"/>
      <c r="HC1124" s="613"/>
      <c r="HD1124" s="613"/>
      <c r="HE1124" s="613"/>
      <c r="HF1124" s="613"/>
      <c r="HG1124" s="613"/>
      <c r="HH1124" s="613"/>
      <c r="HI1124" s="613"/>
      <c r="HJ1124" s="613"/>
      <c r="HK1124" s="613"/>
      <c r="HL1124" s="613"/>
      <c r="HM1124" s="613"/>
      <c r="HN1124" s="613"/>
    </row>
    <row r="1125" s="606" customFormat="1" ht="18" customHeight="1" spans="1:8">
      <c r="A1125" s="382" t="s">
        <v>49</v>
      </c>
      <c r="B1125" s="321"/>
      <c r="C1125" s="625">
        <v>0</v>
      </c>
      <c r="D1125" s="257">
        <v>0</v>
      </c>
      <c r="E1125" s="636"/>
      <c r="F1125" s="257"/>
      <c r="G1125" s="637"/>
      <c r="H1125" s="638"/>
    </row>
    <row r="1126" ht="18" customHeight="1" spans="1:9">
      <c r="A1126" s="382" t="s">
        <v>894</v>
      </c>
      <c r="B1126" s="321"/>
      <c r="C1126" s="625">
        <v>0</v>
      </c>
      <c r="D1126" s="257">
        <v>0</v>
      </c>
      <c r="E1126" s="636"/>
      <c r="F1126" s="257"/>
      <c r="G1126" s="637"/>
      <c r="I1126" s="606"/>
    </row>
    <row r="1127" ht="18" customHeight="1" spans="1:9">
      <c r="A1127" s="382" t="s">
        <v>56</v>
      </c>
      <c r="B1127" s="321"/>
      <c r="C1127" s="625">
        <v>0</v>
      </c>
      <c r="D1127" s="257">
        <v>0</v>
      </c>
      <c r="E1127" s="636"/>
      <c r="F1127" s="257"/>
      <c r="G1127" s="637"/>
      <c r="I1127" s="606"/>
    </row>
    <row r="1128" ht="18" customHeight="1" spans="1:9">
      <c r="A1128" s="382" t="s">
        <v>895</v>
      </c>
      <c r="B1128" s="321"/>
      <c r="C1128" s="625">
        <v>0</v>
      </c>
      <c r="D1128" s="257">
        <v>0</v>
      </c>
      <c r="E1128" s="636"/>
      <c r="F1128" s="257"/>
      <c r="G1128" s="637"/>
      <c r="I1128" s="606"/>
    </row>
    <row r="1129" s="606" customFormat="1" ht="18" customHeight="1" spans="1:8">
      <c r="A1129" s="383" t="s">
        <v>896</v>
      </c>
      <c r="B1129" s="321"/>
      <c r="C1129" s="624">
        <v>0</v>
      </c>
      <c r="D1129" s="355">
        <v>0</v>
      </c>
      <c r="E1129" s="622"/>
      <c r="F1129" s="355">
        <f>SUM(F1130:F1138)</f>
        <v>0</v>
      </c>
      <c r="G1129" s="637"/>
      <c r="H1129" s="624">
        <f>SUM(H1130:H1138)</f>
        <v>0</v>
      </c>
    </row>
    <row r="1130" ht="18" customHeight="1" spans="1:9">
      <c r="A1130" s="382" t="s">
        <v>897</v>
      </c>
      <c r="B1130" s="321"/>
      <c r="C1130" s="625">
        <v>0</v>
      </c>
      <c r="D1130" s="257">
        <v>0</v>
      </c>
      <c r="E1130" s="636"/>
      <c r="F1130" s="257"/>
      <c r="G1130" s="637"/>
      <c r="I1130" s="606"/>
    </row>
    <row r="1131" s="607" customFormat="1" ht="18" customHeight="1" spans="1:222">
      <c r="A1131" s="382" t="s">
        <v>898</v>
      </c>
      <c r="B1131" s="321"/>
      <c r="C1131" s="625">
        <v>0</v>
      </c>
      <c r="D1131" s="257">
        <v>0</v>
      </c>
      <c r="E1131" s="636"/>
      <c r="F1131" s="257"/>
      <c r="G1131" s="637"/>
      <c r="H1131" s="612"/>
      <c r="I1131" s="606"/>
      <c r="J1131" s="613"/>
      <c r="K1131" s="613"/>
      <c r="GI1131" s="613"/>
      <c r="GJ1131" s="613"/>
      <c r="GK1131" s="613"/>
      <c r="GL1131" s="613"/>
      <c r="GM1131" s="613"/>
      <c r="GN1131" s="613"/>
      <c r="GO1131" s="613"/>
      <c r="GP1131" s="613"/>
      <c r="GQ1131" s="613"/>
      <c r="GR1131" s="613"/>
      <c r="GS1131" s="613"/>
      <c r="GT1131" s="613"/>
      <c r="GU1131" s="613"/>
      <c r="GV1131" s="613"/>
      <c r="GW1131" s="613"/>
      <c r="GX1131" s="613"/>
      <c r="GY1131" s="613"/>
      <c r="GZ1131" s="613"/>
      <c r="HA1131" s="613"/>
      <c r="HB1131" s="613"/>
      <c r="HC1131" s="613"/>
      <c r="HD1131" s="613"/>
      <c r="HE1131" s="613"/>
      <c r="HF1131" s="613"/>
      <c r="HG1131" s="613"/>
      <c r="HH1131" s="613"/>
      <c r="HI1131" s="613"/>
      <c r="HJ1131" s="613"/>
      <c r="HK1131" s="613"/>
      <c r="HL1131" s="613"/>
      <c r="HM1131" s="613"/>
      <c r="HN1131" s="613"/>
    </row>
    <row r="1132" s="520" customFormat="1" ht="18" customHeight="1" spans="1:222">
      <c r="A1132" s="382" t="s">
        <v>899</v>
      </c>
      <c r="B1132" s="321"/>
      <c r="C1132" s="625">
        <v>0</v>
      </c>
      <c r="D1132" s="257">
        <v>0</v>
      </c>
      <c r="E1132" s="636"/>
      <c r="F1132" s="257"/>
      <c r="G1132" s="637"/>
      <c r="H1132" s="612"/>
      <c r="I1132" s="606"/>
      <c r="J1132" s="613"/>
      <c r="K1132" s="613"/>
      <c r="GI1132" s="613"/>
      <c r="GJ1132" s="613"/>
      <c r="GK1132" s="613"/>
      <c r="GL1132" s="613"/>
      <c r="GM1132" s="613"/>
      <c r="GN1132" s="613"/>
      <c r="GO1132" s="613"/>
      <c r="GP1132" s="613"/>
      <c r="GQ1132" s="613"/>
      <c r="GR1132" s="613"/>
      <c r="GS1132" s="613"/>
      <c r="GT1132" s="613"/>
      <c r="GU1132" s="613"/>
      <c r="GV1132" s="613"/>
      <c r="GW1132" s="613"/>
      <c r="GX1132" s="613"/>
      <c r="GY1132" s="613"/>
      <c r="GZ1132" s="613"/>
      <c r="HA1132" s="613"/>
      <c r="HB1132" s="613"/>
      <c r="HC1132" s="613"/>
      <c r="HD1132" s="613"/>
      <c r="HE1132" s="613"/>
      <c r="HF1132" s="613"/>
      <c r="HG1132" s="613"/>
      <c r="HH1132" s="613"/>
      <c r="HI1132" s="613"/>
      <c r="HJ1132" s="613"/>
      <c r="HK1132" s="613"/>
      <c r="HL1132" s="613"/>
      <c r="HM1132" s="613"/>
      <c r="HN1132" s="613"/>
    </row>
    <row r="1133" s="520" customFormat="1" ht="18" customHeight="1" spans="1:222">
      <c r="A1133" s="382" t="s">
        <v>900</v>
      </c>
      <c r="B1133" s="321"/>
      <c r="C1133" s="625">
        <v>0</v>
      </c>
      <c r="D1133" s="257">
        <v>0</v>
      </c>
      <c r="E1133" s="636"/>
      <c r="F1133" s="257"/>
      <c r="G1133" s="637"/>
      <c r="H1133" s="612"/>
      <c r="I1133" s="606"/>
      <c r="J1133" s="613"/>
      <c r="K1133" s="613"/>
      <c r="GI1133" s="613"/>
      <c r="GJ1133" s="613"/>
      <c r="GK1133" s="613"/>
      <c r="GL1133" s="613"/>
      <c r="GM1133" s="613"/>
      <c r="GN1133" s="613"/>
      <c r="GO1133" s="613"/>
      <c r="GP1133" s="613"/>
      <c r="GQ1133" s="613"/>
      <c r="GR1133" s="613"/>
      <c r="GS1133" s="613"/>
      <c r="GT1133" s="613"/>
      <c r="GU1133" s="613"/>
      <c r="GV1133" s="613"/>
      <c r="GW1133" s="613"/>
      <c r="GX1133" s="613"/>
      <c r="GY1133" s="613"/>
      <c r="GZ1133" s="613"/>
      <c r="HA1133" s="613"/>
      <c r="HB1133" s="613"/>
      <c r="HC1133" s="613"/>
      <c r="HD1133" s="613"/>
      <c r="HE1133" s="613"/>
      <c r="HF1133" s="613"/>
      <c r="HG1133" s="613"/>
      <c r="HH1133" s="613"/>
      <c r="HI1133" s="613"/>
      <c r="HJ1133" s="613"/>
      <c r="HK1133" s="613"/>
      <c r="HL1133" s="613"/>
      <c r="HM1133" s="613"/>
      <c r="HN1133" s="613"/>
    </row>
    <row r="1134" s="607" customFormat="1" ht="18" customHeight="1" spans="1:222">
      <c r="A1134" s="382" t="s">
        <v>901</v>
      </c>
      <c r="B1134" s="321"/>
      <c r="C1134" s="625">
        <v>0</v>
      </c>
      <c r="D1134" s="257">
        <v>0</v>
      </c>
      <c r="E1134" s="636"/>
      <c r="F1134" s="257"/>
      <c r="G1134" s="637"/>
      <c r="H1134" s="612"/>
      <c r="I1134" s="606"/>
      <c r="J1134" s="613"/>
      <c r="K1134" s="613"/>
      <c r="GI1134" s="613"/>
      <c r="GJ1134" s="613"/>
      <c r="GK1134" s="613"/>
      <c r="GL1134" s="613"/>
      <c r="GM1134" s="613"/>
      <c r="GN1134" s="613"/>
      <c r="GO1134" s="613"/>
      <c r="GP1134" s="613"/>
      <c r="GQ1134" s="613"/>
      <c r="GR1134" s="613"/>
      <c r="GS1134" s="613"/>
      <c r="GT1134" s="613"/>
      <c r="GU1134" s="613"/>
      <c r="GV1134" s="613"/>
      <c r="GW1134" s="613"/>
      <c r="GX1134" s="613"/>
      <c r="GY1134" s="613"/>
      <c r="GZ1134" s="613"/>
      <c r="HA1134" s="613"/>
      <c r="HB1134" s="613"/>
      <c r="HC1134" s="613"/>
      <c r="HD1134" s="613"/>
      <c r="HE1134" s="613"/>
      <c r="HF1134" s="613"/>
      <c r="HG1134" s="613"/>
      <c r="HH1134" s="613"/>
      <c r="HI1134" s="613"/>
      <c r="HJ1134" s="613"/>
      <c r="HK1134" s="613"/>
      <c r="HL1134" s="613"/>
      <c r="HM1134" s="613"/>
      <c r="HN1134" s="613"/>
    </row>
    <row r="1135" s="607" customFormat="1" ht="18" customHeight="1" spans="1:222">
      <c r="A1135" s="382" t="s">
        <v>902</v>
      </c>
      <c r="B1135" s="321"/>
      <c r="C1135" s="625">
        <v>0</v>
      </c>
      <c r="D1135" s="257">
        <v>0</v>
      </c>
      <c r="E1135" s="636"/>
      <c r="F1135" s="257"/>
      <c r="G1135" s="637"/>
      <c r="H1135" s="612"/>
      <c r="I1135" s="606"/>
      <c r="J1135" s="613"/>
      <c r="K1135" s="613"/>
      <c r="GI1135" s="613"/>
      <c r="GJ1135" s="613"/>
      <c r="GK1135" s="613"/>
      <c r="GL1135" s="613"/>
      <c r="GM1135" s="613"/>
      <c r="GN1135" s="613"/>
      <c r="GO1135" s="613"/>
      <c r="GP1135" s="613"/>
      <c r="GQ1135" s="613"/>
      <c r="GR1135" s="613"/>
      <c r="GS1135" s="613"/>
      <c r="GT1135" s="613"/>
      <c r="GU1135" s="613"/>
      <c r="GV1135" s="613"/>
      <c r="GW1135" s="613"/>
      <c r="GX1135" s="613"/>
      <c r="GY1135" s="613"/>
      <c r="GZ1135" s="613"/>
      <c r="HA1135" s="613"/>
      <c r="HB1135" s="613"/>
      <c r="HC1135" s="613"/>
      <c r="HD1135" s="613"/>
      <c r="HE1135" s="613"/>
      <c r="HF1135" s="613"/>
      <c r="HG1135" s="613"/>
      <c r="HH1135" s="613"/>
      <c r="HI1135" s="613"/>
      <c r="HJ1135" s="613"/>
      <c r="HK1135" s="613"/>
      <c r="HL1135" s="613"/>
      <c r="HM1135" s="613"/>
      <c r="HN1135" s="613"/>
    </row>
    <row r="1136" ht="18" customHeight="1" spans="1:9">
      <c r="A1136" s="382" t="s">
        <v>903</v>
      </c>
      <c r="B1136" s="321"/>
      <c r="C1136" s="625">
        <v>0</v>
      </c>
      <c r="D1136" s="257">
        <v>0</v>
      </c>
      <c r="E1136" s="636"/>
      <c r="F1136" s="257"/>
      <c r="G1136" s="637"/>
      <c r="I1136" s="606"/>
    </row>
    <row r="1137" s="606" customFormat="1" ht="18" customHeight="1" spans="1:8">
      <c r="A1137" s="382" t="s">
        <v>904</v>
      </c>
      <c r="B1137" s="321"/>
      <c r="C1137" s="625">
        <v>0</v>
      </c>
      <c r="D1137" s="257">
        <v>0</v>
      </c>
      <c r="E1137" s="636"/>
      <c r="F1137" s="257"/>
      <c r="G1137" s="637"/>
      <c r="H1137" s="638"/>
    </row>
    <row r="1138" ht="18" customHeight="1" spans="1:9">
      <c r="A1138" s="382" t="s">
        <v>905</v>
      </c>
      <c r="B1138" s="321"/>
      <c r="C1138" s="625">
        <v>0</v>
      </c>
      <c r="D1138" s="257">
        <v>0</v>
      </c>
      <c r="E1138" s="636"/>
      <c r="F1138" s="257"/>
      <c r="G1138" s="637"/>
      <c r="I1138" s="606"/>
    </row>
    <row r="1139" s="606" customFormat="1" ht="18" customHeight="1" spans="1:8">
      <c r="A1139" s="383" t="s">
        <v>906</v>
      </c>
      <c r="B1139" s="321"/>
      <c r="C1139" s="624">
        <v>0</v>
      </c>
      <c r="D1139" s="355">
        <v>0</v>
      </c>
      <c r="E1139" s="622"/>
      <c r="F1139" s="355">
        <f>SUM(F1140:F1144)</f>
        <v>0</v>
      </c>
      <c r="G1139" s="637"/>
      <c r="H1139" s="624">
        <f>SUM(H1140:H1144)</f>
        <v>0</v>
      </c>
    </row>
    <row r="1140" ht="18" customHeight="1" spans="1:9">
      <c r="A1140" s="382" t="s">
        <v>907</v>
      </c>
      <c r="B1140" s="321"/>
      <c r="C1140" s="625">
        <v>0</v>
      </c>
      <c r="D1140" s="257">
        <v>0</v>
      </c>
      <c r="E1140" s="636"/>
      <c r="F1140" s="257"/>
      <c r="G1140" s="637"/>
      <c r="I1140" s="606"/>
    </row>
    <row r="1141" ht="18" customHeight="1" spans="1:9">
      <c r="A1141" s="382" t="s">
        <v>908</v>
      </c>
      <c r="B1141" s="321"/>
      <c r="C1141" s="625">
        <v>0</v>
      </c>
      <c r="D1141" s="257">
        <v>0</v>
      </c>
      <c r="E1141" s="636"/>
      <c r="F1141" s="257"/>
      <c r="G1141" s="637"/>
      <c r="I1141" s="606"/>
    </row>
    <row r="1142" s="607" customFormat="1" ht="18" customHeight="1" spans="1:222">
      <c r="A1142" s="382" t="s">
        <v>909</v>
      </c>
      <c r="B1142" s="321"/>
      <c r="C1142" s="625">
        <v>0</v>
      </c>
      <c r="D1142" s="257">
        <v>0</v>
      </c>
      <c r="E1142" s="636"/>
      <c r="F1142" s="257"/>
      <c r="G1142" s="637"/>
      <c r="H1142" s="612"/>
      <c r="I1142" s="606"/>
      <c r="J1142" s="613"/>
      <c r="K1142" s="613"/>
      <c r="GI1142" s="613"/>
      <c r="GJ1142" s="613"/>
      <c r="GK1142" s="613"/>
      <c r="GL1142" s="613"/>
      <c r="GM1142" s="613"/>
      <c r="GN1142" s="613"/>
      <c r="GO1142" s="613"/>
      <c r="GP1142" s="613"/>
      <c r="GQ1142" s="613"/>
      <c r="GR1142" s="613"/>
      <c r="GS1142" s="613"/>
      <c r="GT1142" s="613"/>
      <c r="GU1142" s="613"/>
      <c r="GV1142" s="613"/>
      <c r="GW1142" s="613"/>
      <c r="GX1142" s="613"/>
      <c r="GY1142" s="613"/>
      <c r="GZ1142" s="613"/>
      <c r="HA1142" s="613"/>
      <c r="HB1142" s="613"/>
      <c r="HC1142" s="613"/>
      <c r="HD1142" s="613"/>
      <c r="HE1142" s="613"/>
      <c r="HF1142" s="613"/>
      <c r="HG1142" s="613"/>
      <c r="HH1142" s="613"/>
      <c r="HI1142" s="613"/>
      <c r="HJ1142" s="613"/>
      <c r="HK1142" s="613"/>
      <c r="HL1142" s="613"/>
      <c r="HM1142" s="613"/>
      <c r="HN1142" s="613"/>
    </row>
    <row r="1143" s="606" customFormat="1" ht="18" customHeight="1" spans="1:8">
      <c r="A1143" s="382" t="s">
        <v>910</v>
      </c>
      <c r="B1143" s="321"/>
      <c r="C1143" s="625">
        <v>0</v>
      </c>
      <c r="D1143" s="257">
        <v>0</v>
      </c>
      <c r="E1143" s="636"/>
      <c r="F1143" s="257"/>
      <c r="G1143" s="637"/>
      <c r="H1143" s="638"/>
    </row>
    <row r="1144" ht="18" customHeight="1" spans="1:9">
      <c r="A1144" s="382" t="s">
        <v>911</v>
      </c>
      <c r="B1144" s="321"/>
      <c r="C1144" s="625">
        <v>0</v>
      </c>
      <c r="D1144" s="257">
        <v>0</v>
      </c>
      <c r="E1144" s="636"/>
      <c r="F1144" s="257"/>
      <c r="G1144" s="637"/>
      <c r="I1144" s="606"/>
    </row>
    <row r="1145" s="606" customFormat="1" ht="18" customHeight="1" spans="1:8">
      <c r="A1145" s="383" t="s">
        <v>912</v>
      </c>
      <c r="B1145" s="321"/>
      <c r="C1145" s="624">
        <v>0</v>
      </c>
      <c r="D1145" s="355">
        <v>0</v>
      </c>
      <c r="E1145" s="622"/>
      <c r="F1145" s="355">
        <f>SUM(F1146:F1147)</f>
        <v>0</v>
      </c>
      <c r="G1145" s="637"/>
      <c r="H1145" s="624">
        <f>SUM(H1146:H1147)</f>
        <v>0</v>
      </c>
    </row>
    <row r="1146" s="606" customFormat="1" ht="18" customHeight="1" spans="1:8">
      <c r="A1146" s="382" t="s">
        <v>913</v>
      </c>
      <c r="B1146" s="321"/>
      <c r="C1146" s="625">
        <v>0</v>
      </c>
      <c r="D1146" s="257">
        <v>0</v>
      </c>
      <c r="E1146" s="636"/>
      <c r="F1146" s="257"/>
      <c r="G1146" s="637"/>
      <c r="H1146" s="638"/>
    </row>
    <row r="1147" ht="18" customHeight="1" spans="1:9">
      <c r="A1147" s="382" t="s">
        <v>914</v>
      </c>
      <c r="B1147" s="321"/>
      <c r="C1147" s="625">
        <v>0</v>
      </c>
      <c r="D1147" s="257">
        <v>0</v>
      </c>
      <c r="E1147" s="636"/>
      <c r="F1147" s="257"/>
      <c r="G1147" s="637"/>
      <c r="I1147" s="606"/>
    </row>
    <row r="1148" s="606" customFormat="1" ht="18" customHeight="1" spans="1:8">
      <c r="A1148" s="383" t="s">
        <v>915</v>
      </c>
      <c r="B1148" s="321"/>
      <c r="C1148" s="624">
        <v>0</v>
      </c>
      <c r="D1148" s="355">
        <v>0</v>
      </c>
      <c r="E1148" s="622"/>
      <c r="F1148" s="355">
        <f>F1149</f>
        <v>0</v>
      </c>
      <c r="G1148" s="637"/>
      <c r="H1148" s="624"/>
    </row>
    <row r="1149" ht="18" customHeight="1" spans="1:9">
      <c r="A1149" s="382" t="s">
        <v>916</v>
      </c>
      <c r="B1149" s="321"/>
      <c r="C1149" s="625">
        <v>0</v>
      </c>
      <c r="D1149" s="257">
        <v>0</v>
      </c>
      <c r="E1149" s="636"/>
      <c r="F1149" s="257"/>
      <c r="G1149" s="637"/>
      <c r="I1149" s="606"/>
    </row>
    <row r="1150" s="606" customFormat="1" ht="18" customHeight="1" spans="1:8">
      <c r="A1150" s="383" t="s">
        <v>917</v>
      </c>
      <c r="B1150" s="321"/>
      <c r="C1150" s="624">
        <v>0</v>
      </c>
      <c r="D1150" s="355">
        <v>0</v>
      </c>
      <c r="E1150" s="622"/>
      <c r="F1150" s="355">
        <f>SUM(F1151:F1159)</f>
        <v>0</v>
      </c>
      <c r="G1150" s="637"/>
      <c r="H1150" s="624">
        <f>SUM(H1151:H1159)</f>
        <v>0</v>
      </c>
    </row>
    <row r="1151" ht="18" customHeight="1" spans="1:9">
      <c r="A1151" s="382" t="s">
        <v>918</v>
      </c>
      <c r="B1151" s="321"/>
      <c r="C1151" s="625">
        <v>0</v>
      </c>
      <c r="D1151" s="355">
        <v>0</v>
      </c>
      <c r="E1151" s="636"/>
      <c r="F1151" s="355">
        <v>0</v>
      </c>
      <c r="G1151" s="637"/>
      <c r="I1151" s="606"/>
    </row>
    <row r="1152" ht="18" customHeight="1" spans="1:9">
      <c r="A1152" s="382" t="s">
        <v>919</v>
      </c>
      <c r="B1152" s="321"/>
      <c r="C1152" s="625">
        <v>0</v>
      </c>
      <c r="D1152" s="355">
        <v>0</v>
      </c>
      <c r="E1152" s="636"/>
      <c r="F1152" s="355">
        <v>0</v>
      </c>
      <c r="G1152" s="637"/>
      <c r="I1152" s="606"/>
    </row>
    <row r="1153" s="606" customFormat="1" ht="18" customHeight="1" spans="1:8">
      <c r="A1153" s="382" t="s">
        <v>920</v>
      </c>
      <c r="B1153" s="321"/>
      <c r="C1153" s="625">
        <v>0</v>
      </c>
      <c r="D1153" s="355">
        <v>0</v>
      </c>
      <c r="E1153" s="636"/>
      <c r="F1153" s="355">
        <v>0</v>
      </c>
      <c r="G1153" s="637"/>
      <c r="H1153" s="638"/>
    </row>
    <row r="1154" ht="18" customHeight="1" spans="1:9">
      <c r="A1154" s="382" t="s">
        <v>921</v>
      </c>
      <c r="B1154" s="321"/>
      <c r="C1154" s="625">
        <v>0</v>
      </c>
      <c r="D1154" s="355">
        <v>0</v>
      </c>
      <c r="E1154" s="636"/>
      <c r="F1154" s="355">
        <v>0</v>
      </c>
      <c r="G1154" s="637"/>
      <c r="I1154" s="606"/>
    </row>
    <row r="1155" ht="18" customHeight="1" spans="1:9">
      <c r="A1155" s="382" t="s">
        <v>922</v>
      </c>
      <c r="B1155" s="321"/>
      <c r="C1155" s="625">
        <v>0</v>
      </c>
      <c r="D1155" s="355">
        <v>0</v>
      </c>
      <c r="E1155" s="636"/>
      <c r="F1155" s="355">
        <v>0</v>
      </c>
      <c r="G1155" s="637"/>
      <c r="I1155" s="606"/>
    </row>
    <row r="1156" ht="18" customHeight="1" spans="1:9">
      <c r="A1156" s="382" t="s">
        <v>923</v>
      </c>
      <c r="B1156" s="321"/>
      <c r="C1156" s="625">
        <v>0</v>
      </c>
      <c r="D1156" s="355">
        <v>0</v>
      </c>
      <c r="E1156" s="636"/>
      <c r="F1156" s="355">
        <v>0</v>
      </c>
      <c r="G1156" s="637"/>
      <c r="I1156" s="606"/>
    </row>
    <row r="1157" s="520" customFormat="1" ht="18" customHeight="1" spans="1:222">
      <c r="A1157" s="382" t="s">
        <v>924</v>
      </c>
      <c r="B1157" s="321"/>
      <c r="C1157" s="625">
        <v>0</v>
      </c>
      <c r="D1157" s="355">
        <v>0</v>
      </c>
      <c r="E1157" s="636"/>
      <c r="F1157" s="355">
        <v>0</v>
      </c>
      <c r="G1157" s="637"/>
      <c r="H1157" s="612"/>
      <c r="I1157" s="606"/>
      <c r="J1157" s="613"/>
      <c r="K1157" s="613"/>
      <c r="GI1157" s="613"/>
      <c r="GJ1157" s="613"/>
      <c r="GK1157" s="613"/>
      <c r="GL1157" s="613"/>
      <c r="GM1157" s="613"/>
      <c r="GN1157" s="613"/>
      <c r="GO1157" s="613"/>
      <c r="GP1157" s="613"/>
      <c r="GQ1157" s="613"/>
      <c r="GR1157" s="613"/>
      <c r="GS1157" s="613"/>
      <c r="GT1157" s="613"/>
      <c r="GU1157" s="613"/>
      <c r="GV1157" s="613"/>
      <c r="GW1157" s="613"/>
      <c r="GX1157" s="613"/>
      <c r="GY1157" s="613"/>
      <c r="GZ1157" s="613"/>
      <c r="HA1157" s="613"/>
      <c r="HB1157" s="613"/>
      <c r="HC1157" s="613"/>
      <c r="HD1157" s="613"/>
      <c r="HE1157" s="613"/>
      <c r="HF1157" s="613"/>
      <c r="HG1157" s="613"/>
      <c r="HH1157" s="613"/>
      <c r="HI1157" s="613"/>
      <c r="HJ1157" s="613"/>
      <c r="HK1157" s="613"/>
      <c r="HL1157" s="613"/>
      <c r="HM1157" s="613"/>
      <c r="HN1157" s="613"/>
    </row>
    <row r="1158" s="607" customFormat="1" ht="18" customHeight="1" spans="1:222">
      <c r="A1158" s="382" t="s">
        <v>925</v>
      </c>
      <c r="B1158" s="321"/>
      <c r="C1158" s="625">
        <v>0</v>
      </c>
      <c r="D1158" s="355">
        <v>0</v>
      </c>
      <c r="E1158" s="636"/>
      <c r="F1158" s="355">
        <v>0</v>
      </c>
      <c r="G1158" s="637"/>
      <c r="H1158" s="612"/>
      <c r="I1158" s="606"/>
      <c r="J1158" s="613"/>
      <c r="K1158" s="613"/>
      <c r="GI1158" s="613"/>
      <c r="GJ1158" s="613"/>
      <c r="GK1158" s="613"/>
      <c r="GL1158" s="613"/>
      <c r="GM1158" s="613"/>
      <c r="GN1158" s="613"/>
      <c r="GO1158" s="613"/>
      <c r="GP1158" s="613"/>
      <c r="GQ1158" s="613"/>
      <c r="GR1158" s="613"/>
      <c r="GS1158" s="613"/>
      <c r="GT1158" s="613"/>
      <c r="GU1158" s="613"/>
      <c r="GV1158" s="613"/>
      <c r="GW1158" s="613"/>
      <c r="GX1158" s="613"/>
      <c r="GY1158" s="613"/>
      <c r="GZ1158" s="613"/>
      <c r="HA1158" s="613"/>
      <c r="HB1158" s="613"/>
      <c r="HC1158" s="613"/>
      <c r="HD1158" s="613"/>
      <c r="HE1158" s="613"/>
      <c r="HF1158" s="613"/>
      <c r="HG1158" s="613"/>
      <c r="HH1158" s="613"/>
      <c r="HI1158" s="613"/>
      <c r="HJ1158" s="613"/>
      <c r="HK1158" s="613"/>
      <c r="HL1158" s="613"/>
      <c r="HM1158" s="613"/>
      <c r="HN1158" s="613"/>
    </row>
    <row r="1159" s="606" customFormat="1" ht="18" customHeight="1" spans="1:8">
      <c r="A1159" s="382" t="s">
        <v>926</v>
      </c>
      <c r="B1159" s="321"/>
      <c r="C1159" s="625">
        <v>0</v>
      </c>
      <c r="D1159" s="355">
        <v>0</v>
      </c>
      <c r="E1159" s="636"/>
      <c r="F1159" s="355">
        <v>0</v>
      </c>
      <c r="G1159" s="637"/>
      <c r="H1159" s="638"/>
    </row>
    <row r="1160" s="606" customFormat="1" ht="18" customHeight="1" spans="1:8">
      <c r="A1160" s="383" t="s">
        <v>927</v>
      </c>
      <c r="B1160" s="321">
        <v>130</v>
      </c>
      <c r="C1160" s="624">
        <f>C1161+C1188+C1203</f>
        <v>2882</v>
      </c>
      <c r="D1160" s="355">
        <v>2032</v>
      </c>
      <c r="E1160" s="622">
        <f t="shared" ref="E1160:E1162" si="80">D1160/C1160</f>
        <v>0.705065926439972</v>
      </c>
      <c r="F1160" s="355">
        <f>F1161+F1188+F1203</f>
        <v>126</v>
      </c>
      <c r="G1160" s="635">
        <f>D1160/F1160-1</f>
        <v>15.1269841269841</v>
      </c>
      <c r="H1160" s="624">
        <f>H1161+H1188+H1203</f>
        <v>850</v>
      </c>
    </row>
    <row r="1161" s="606" customFormat="1" ht="18" customHeight="1" spans="1:8">
      <c r="A1161" s="383" t="s">
        <v>928</v>
      </c>
      <c r="B1161" s="321">
        <v>130</v>
      </c>
      <c r="C1161" s="624">
        <f>SUM(C1162:C1187)</f>
        <v>2882</v>
      </c>
      <c r="D1161" s="355">
        <v>2032</v>
      </c>
      <c r="E1161" s="622">
        <f t="shared" si="80"/>
        <v>0.705065926439972</v>
      </c>
      <c r="F1161" s="355">
        <f>SUM(F1162:F1187)</f>
        <v>126</v>
      </c>
      <c r="G1161" s="635">
        <f>D1161/F1161-1</f>
        <v>15.1269841269841</v>
      </c>
      <c r="H1161" s="624">
        <f>SUM(H1162:H1187)</f>
        <v>850</v>
      </c>
    </row>
    <row r="1162" ht="18" customHeight="1" spans="1:9">
      <c r="A1162" s="382" t="s">
        <v>47</v>
      </c>
      <c r="B1162" s="320">
        <v>15</v>
      </c>
      <c r="C1162" s="625">
        <v>25</v>
      </c>
      <c r="D1162" s="257">
        <v>25</v>
      </c>
      <c r="E1162" s="636">
        <f t="shared" si="80"/>
        <v>1</v>
      </c>
      <c r="F1162" s="257">
        <v>34</v>
      </c>
      <c r="G1162" s="637">
        <f>D1162/F1162-1</f>
        <v>-0.264705882352941</v>
      </c>
      <c r="I1162" s="606"/>
    </row>
    <row r="1163" s="607" customFormat="1" ht="18" customHeight="1" spans="1:222">
      <c r="A1163" s="382" t="s">
        <v>48</v>
      </c>
      <c r="B1163" s="320"/>
      <c r="C1163" s="625">
        <v>0</v>
      </c>
      <c r="D1163" s="257">
        <v>0</v>
      </c>
      <c r="E1163" s="636"/>
      <c r="F1163" s="257"/>
      <c r="G1163" s="637"/>
      <c r="H1163" s="612"/>
      <c r="I1163" s="606"/>
      <c r="J1163" s="613"/>
      <c r="K1163" s="613"/>
      <c r="GI1163" s="613"/>
      <c r="GJ1163" s="613"/>
      <c r="GK1163" s="613"/>
      <c r="GL1163" s="613"/>
      <c r="GM1163" s="613"/>
      <c r="GN1163" s="613"/>
      <c r="GO1163" s="613"/>
      <c r="GP1163" s="613"/>
      <c r="GQ1163" s="613"/>
      <c r="GR1163" s="613"/>
      <c r="GS1163" s="613"/>
      <c r="GT1163" s="613"/>
      <c r="GU1163" s="613"/>
      <c r="GV1163" s="613"/>
      <c r="GW1163" s="613"/>
      <c r="GX1163" s="613"/>
      <c r="GY1163" s="613"/>
      <c r="GZ1163" s="613"/>
      <c r="HA1163" s="613"/>
      <c r="HB1163" s="613"/>
      <c r="HC1163" s="613"/>
      <c r="HD1163" s="613"/>
      <c r="HE1163" s="613"/>
      <c r="HF1163" s="613"/>
      <c r="HG1163" s="613"/>
      <c r="HH1163" s="613"/>
      <c r="HI1163" s="613"/>
      <c r="HJ1163" s="613"/>
      <c r="HK1163" s="613"/>
      <c r="HL1163" s="613"/>
      <c r="HM1163" s="613"/>
      <c r="HN1163" s="613"/>
    </row>
    <row r="1164" s="606" customFormat="1" ht="18" customHeight="1" spans="1:8">
      <c r="A1164" s="382" t="s">
        <v>49</v>
      </c>
      <c r="B1164" s="320"/>
      <c r="C1164" s="625">
        <v>0</v>
      </c>
      <c r="D1164" s="257">
        <v>0</v>
      </c>
      <c r="E1164" s="636"/>
      <c r="F1164" s="257"/>
      <c r="G1164" s="637"/>
      <c r="H1164" s="638"/>
    </row>
    <row r="1165" s="606" customFormat="1" ht="18" customHeight="1" spans="1:8">
      <c r="A1165" s="382" t="s">
        <v>929</v>
      </c>
      <c r="B1165" s="320"/>
      <c r="C1165" s="625">
        <v>0</v>
      </c>
      <c r="D1165" s="257">
        <v>0</v>
      </c>
      <c r="E1165" s="636"/>
      <c r="F1165" s="257"/>
      <c r="G1165" s="637"/>
      <c r="H1165" s="638"/>
    </row>
    <row r="1166" s="606" customFormat="1" ht="18" customHeight="1" spans="1:8">
      <c r="A1166" s="382" t="s">
        <v>930</v>
      </c>
      <c r="B1166" s="320"/>
      <c r="C1166" s="625">
        <v>0</v>
      </c>
      <c r="D1166" s="257">
        <v>0</v>
      </c>
      <c r="E1166" s="636"/>
      <c r="F1166" s="257"/>
      <c r="G1166" s="637"/>
      <c r="H1166" s="638"/>
    </row>
    <row r="1167" s="606" customFormat="1" ht="18" customHeight="1" spans="1:8">
      <c r="A1167" s="382" t="s">
        <v>931</v>
      </c>
      <c r="B1167" s="320"/>
      <c r="C1167" s="625">
        <v>0</v>
      </c>
      <c r="D1167" s="257">
        <v>0</v>
      </c>
      <c r="E1167" s="636"/>
      <c r="F1167" s="257"/>
      <c r="G1167" s="637"/>
      <c r="H1167" s="638"/>
    </row>
    <row r="1168" s="607" customFormat="1" ht="18" customHeight="1" spans="1:222">
      <c r="A1168" s="382" t="s">
        <v>932</v>
      </c>
      <c r="B1168" s="320"/>
      <c r="C1168" s="625">
        <v>0</v>
      </c>
      <c r="D1168" s="257">
        <v>0</v>
      </c>
      <c r="E1168" s="636"/>
      <c r="F1168" s="257"/>
      <c r="G1168" s="637"/>
      <c r="H1168" s="612"/>
      <c r="I1168" s="606"/>
      <c r="J1168" s="613"/>
      <c r="K1168" s="613"/>
      <c r="GI1168" s="613"/>
      <c r="GJ1168" s="613"/>
      <c r="GK1168" s="613"/>
      <c r="GL1168" s="613"/>
      <c r="GM1168" s="613"/>
      <c r="GN1168" s="613"/>
      <c r="GO1168" s="613"/>
      <c r="GP1168" s="613"/>
      <c r="GQ1168" s="613"/>
      <c r="GR1168" s="613"/>
      <c r="GS1168" s="613"/>
      <c r="GT1168" s="613"/>
      <c r="GU1168" s="613"/>
      <c r="GV1168" s="613"/>
      <c r="GW1168" s="613"/>
      <c r="GX1168" s="613"/>
      <c r="GY1168" s="613"/>
      <c r="GZ1168" s="613"/>
      <c r="HA1168" s="613"/>
      <c r="HB1168" s="613"/>
      <c r="HC1168" s="613"/>
      <c r="HD1168" s="613"/>
      <c r="HE1168" s="613"/>
      <c r="HF1168" s="613"/>
      <c r="HG1168" s="613"/>
      <c r="HH1168" s="613"/>
      <c r="HI1168" s="613"/>
      <c r="HJ1168" s="613"/>
      <c r="HK1168" s="613"/>
      <c r="HL1168" s="613"/>
      <c r="HM1168" s="613"/>
      <c r="HN1168" s="613"/>
    </row>
    <row r="1169" s="607" customFormat="1" ht="18" customHeight="1" spans="1:222">
      <c r="A1169" s="382" t="s">
        <v>933</v>
      </c>
      <c r="B1169" s="320"/>
      <c r="C1169" s="625">
        <v>0</v>
      </c>
      <c r="D1169" s="257">
        <v>0</v>
      </c>
      <c r="E1169" s="636"/>
      <c r="F1169" s="257"/>
      <c r="G1169" s="637"/>
      <c r="H1169" s="612"/>
      <c r="I1169" s="606"/>
      <c r="J1169" s="613"/>
      <c r="K1169" s="613"/>
      <c r="GI1169" s="613"/>
      <c r="GJ1169" s="613"/>
      <c r="GK1169" s="613"/>
      <c r="GL1169" s="613"/>
      <c r="GM1169" s="613"/>
      <c r="GN1169" s="613"/>
      <c r="GO1169" s="613"/>
      <c r="GP1169" s="613"/>
      <c r="GQ1169" s="613"/>
      <c r="GR1169" s="613"/>
      <c r="GS1169" s="613"/>
      <c r="GT1169" s="613"/>
      <c r="GU1169" s="613"/>
      <c r="GV1169" s="613"/>
      <c r="GW1169" s="613"/>
      <c r="GX1169" s="613"/>
      <c r="GY1169" s="613"/>
      <c r="GZ1169" s="613"/>
      <c r="HA1169" s="613"/>
      <c r="HB1169" s="613"/>
      <c r="HC1169" s="613"/>
      <c r="HD1169" s="613"/>
      <c r="HE1169" s="613"/>
      <c r="HF1169" s="613"/>
      <c r="HG1169" s="613"/>
      <c r="HH1169" s="613"/>
      <c r="HI1169" s="613"/>
      <c r="HJ1169" s="613"/>
      <c r="HK1169" s="613"/>
      <c r="HL1169" s="613"/>
      <c r="HM1169" s="613"/>
      <c r="HN1169" s="613"/>
    </row>
    <row r="1170" s="607" customFormat="1" ht="18" customHeight="1" spans="1:222">
      <c r="A1170" s="382" t="s">
        <v>934</v>
      </c>
      <c r="B1170" s="320"/>
      <c r="C1170" s="625">
        <v>2674</v>
      </c>
      <c r="D1170" s="257">
        <v>1824</v>
      </c>
      <c r="E1170" s="636"/>
      <c r="F1170" s="257"/>
      <c r="G1170" s="637"/>
      <c r="H1170" s="612">
        <v>850</v>
      </c>
      <c r="I1170" s="606"/>
      <c r="J1170" s="613"/>
      <c r="K1170" s="613"/>
      <c r="GI1170" s="613"/>
      <c r="GJ1170" s="613"/>
      <c r="GK1170" s="613"/>
      <c r="GL1170" s="613"/>
      <c r="GM1170" s="613"/>
      <c r="GN1170" s="613"/>
      <c r="GO1170" s="613"/>
      <c r="GP1170" s="613"/>
      <c r="GQ1170" s="613"/>
      <c r="GR1170" s="613"/>
      <c r="GS1170" s="613"/>
      <c r="GT1170" s="613"/>
      <c r="GU1170" s="613"/>
      <c r="GV1170" s="613"/>
      <c r="GW1170" s="613"/>
      <c r="GX1170" s="613"/>
      <c r="GY1170" s="613"/>
      <c r="GZ1170" s="613"/>
      <c r="HA1170" s="613"/>
      <c r="HB1170" s="613"/>
      <c r="HC1170" s="613"/>
      <c r="HD1170" s="613"/>
      <c r="HE1170" s="613"/>
      <c r="HF1170" s="613"/>
      <c r="HG1170" s="613"/>
      <c r="HH1170" s="613"/>
      <c r="HI1170" s="613"/>
      <c r="HJ1170" s="613"/>
      <c r="HK1170" s="613"/>
      <c r="HL1170" s="613"/>
      <c r="HM1170" s="613"/>
      <c r="HN1170" s="613"/>
    </row>
    <row r="1171" s="607" customFormat="1" ht="18" customHeight="1" spans="1:222">
      <c r="A1171" s="382" t="s">
        <v>935</v>
      </c>
      <c r="B1171" s="320"/>
      <c r="C1171" s="625">
        <v>0</v>
      </c>
      <c r="D1171" s="257">
        <v>0</v>
      </c>
      <c r="E1171" s="636"/>
      <c r="F1171" s="257"/>
      <c r="G1171" s="637"/>
      <c r="H1171" s="612"/>
      <c r="I1171" s="606"/>
      <c r="J1171" s="613"/>
      <c r="K1171" s="613"/>
      <c r="GI1171" s="613"/>
      <c r="GJ1171" s="613"/>
      <c r="GK1171" s="613"/>
      <c r="GL1171" s="613"/>
      <c r="GM1171" s="613"/>
      <c r="GN1171" s="613"/>
      <c r="GO1171" s="613"/>
      <c r="GP1171" s="613"/>
      <c r="GQ1171" s="613"/>
      <c r="GR1171" s="613"/>
      <c r="GS1171" s="613"/>
      <c r="GT1171" s="613"/>
      <c r="GU1171" s="613"/>
      <c r="GV1171" s="613"/>
      <c r="GW1171" s="613"/>
      <c r="GX1171" s="613"/>
      <c r="GY1171" s="613"/>
      <c r="GZ1171" s="613"/>
      <c r="HA1171" s="613"/>
      <c r="HB1171" s="613"/>
      <c r="HC1171" s="613"/>
      <c r="HD1171" s="613"/>
      <c r="HE1171" s="613"/>
      <c r="HF1171" s="613"/>
      <c r="HG1171" s="613"/>
      <c r="HH1171" s="613"/>
      <c r="HI1171" s="613"/>
      <c r="HJ1171" s="613"/>
      <c r="HK1171" s="613"/>
      <c r="HL1171" s="613"/>
      <c r="HM1171" s="613"/>
      <c r="HN1171" s="613"/>
    </row>
    <row r="1172" s="607" customFormat="1" ht="18" customHeight="1" spans="1:222">
      <c r="A1172" s="382" t="s">
        <v>936</v>
      </c>
      <c r="B1172" s="320"/>
      <c r="C1172" s="625">
        <v>0</v>
      </c>
      <c r="D1172" s="257">
        <v>0</v>
      </c>
      <c r="E1172" s="636"/>
      <c r="F1172" s="257"/>
      <c r="G1172" s="637"/>
      <c r="H1172" s="612"/>
      <c r="I1172" s="606"/>
      <c r="J1172" s="613"/>
      <c r="K1172" s="613"/>
      <c r="GI1172" s="613"/>
      <c r="GJ1172" s="613"/>
      <c r="GK1172" s="613"/>
      <c r="GL1172" s="613"/>
      <c r="GM1172" s="613"/>
      <c r="GN1172" s="613"/>
      <c r="GO1172" s="613"/>
      <c r="GP1172" s="613"/>
      <c r="GQ1172" s="613"/>
      <c r="GR1172" s="613"/>
      <c r="GS1172" s="613"/>
      <c r="GT1172" s="613"/>
      <c r="GU1172" s="613"/>
      <c r="GV1172" s="613"/>
      <c r="GW1172" s="613"/>
      <c r="GX1172" s="613"/>
      <c r="GY1172" s="613"/>
      <c r="GZ1172" s="613"/>
      <c r="HA1172" s="613"/>
      <c r="HB1172" s="613"/>
      <c r="HC1172" s="613"/>
      <c r="HD1172" s="613"/>
      <c r="HE1172" s="613"/>
      <c r="HF1172" s="613"/>
      <c r="HG1172" s="613"/>
      <c r="HH1172" s="613"/>
      <c r="HI1172" s="613"/>
      <c r="HJ1172" s="613"/>
      <c r="HK1172" s="613"/>
      <c r="HL1172" s="613"/>
      <c r="HM1172" s="613"/>
      <c r="HN1172" s="613"/>
    </row>
    <row r="1173" s="607" customFormat="1" ht="18" customHeight="1" spans="1:222">
      <c r="A1173" s="382" t="s">
        <v>937</v>
      </c>
      <c r="B1173" s="320"/>
      <c r="C1173" s="625">
        <v>0</v>
      </c>
      <c r="D1173" s="257">
        <v>0</v>
      </c>
      <c r="E1173" s="636"/>
      <c r="F1173" s="257"/>
      <c r="G1173" s="637"/>
      <c r="H1173" s="612"/>
      <c r="I1173" s="606"/>
      <c r="J1173" s="613"/>
      <c r="K1173" s="613"/>
      <c r="GI1173" s="613"/>
      <c r="GJ1173" s="613"/>
      <c r="GK1173" s="613"/>
      <c r="GL1173" s="613"/>
      <c r="GM1173" s="613"/>
      <c r="GN1173" s="613"/>
      <c r="GO1173" s="613"/>
      <c r="GP1173" s="613"/>
      <c r="GQ1173" s="613"/>
      <c r="GR1173" s="613"/>
      <c r="GS1173" s="613"/>
      <c r="GT1173" s="613"/>
      <c r="GU1173" s="613"/>
      <c r="GV1173" s="613"/>
      <c r="GW1173" s="613"/>
      <c r="GX1173" s="613"/>
      <c r="GY1173" s="613"/>
      <c r="GZ1173" s="613"/>
      <c r="HA1173" s="613"/>
      <c r="HB1173" s="613"/>
      <c r="HC1173" s="613"/>
      <c r="HD1173" s="613"/>
      <c r="HE1173" s="613"/>
      <c r="HF1173" s="613"/>
      <c r="HG1173" s="613"/>
      <c r="HH1173" s="613"/>
      <c r="HI1173" s="613"/>
      <c r="HJ1173" s="613"/>
      <c r="HK1173" s="613"/>
      <c r="HL1173" s="613"/>
      <c r="HM1173" s="613"/>
      <c r="HN1173" s="613"/>
    </row>
    <row r="1174" s="607" customFormat="1" ht="18" customHeight="1" spans="1:222">
      <c r="A1174" s="382" t="s">
        <v>938</v>
      </c>
      <c r="B1174" s="320"/>
      <c r="C1174" s="625">
        <v>0</v>
      </c>
      <c r="D1174" s="257">
        <v>0</v>
      </c>
      <c r="E1174" s="636"/>
      <c r="F1174" s="257"/>
      <c r="G1174" s="637"/>
      <c r="H1174" s="612"/>
      <c r="I1174" s="606"/>
      <c r="J1174" s="613"/>
      <c r="K1174" s="613"/>
      <c r="GI1174" s="613"/>
      <c r="GJ1174" s="613"/>
      <c r="GK1174" s="613"/>
      <c r="GL1174" s="613"/>
      <c r="GM1174" s="613"/>
      <c r="GN1174" s="613"/>
      <c r="GO1174" s="613"/>
      <c r="GP1174" s="613"/>
      <c r="GQ1174" s="613"/>
      <c r="GR1174" s="613"/>
      <c r="GS1174" s="613"/>
      <c r="GT1174" s="613"/>
      <c r="GU1174" s="613"/>
      <c r="GV1174" s="613"/>
      <c r="GW1174" s="613"/>
      <c r="GX1174" s="613"/>
      <c r="GY1174" s="613"/>
      <c r="GZ1174" s="613"/>
      <c r="HA1174" s="613"/>
      <c r="HB1174" s="613"/>
      <c r="HC1174" s="613"/>
      <c r="HD1174" s="613"/>
      <c r="HE1174" s="613"/>
      <c r="HF1174" s="613"/>
      <c r="HG1174" s="613"/>
      <c r="HH1174" s="613"/>
      <c r="HI1174" s="613"/>
      <c r="HJ1174" s="613"/>
      <c r="HK1174" s="613"/>
      <c r="HL1174" s="613"/>
      <c r="HM1174" s="613"/>
      <c r="HN1174" s="613"/>
    </row>
    <row r="1175" s="520" customFormat="1" ht="18" customHeight="1" spans="1:222">
      <c r="A1175" s="382" t="s">
        <v>939</v>
      </c>
      <c r="B1175" s="320"/>
      <c r="C1175" s="625">
        <v>0</v>
      </c>
      <c r="D1175" s="257">
        <v>0</v>
      </c>
      <c r="E1175" s="636"/>
      <c r="F1175" s="257"/>
      <c r="G1175" s="637"/>
      <c r="H1175" s="612"/>
      <c r="I1175" s="606"/>
      <c r="J1175" s="613"/>
      <c r="K1175" s="613"/>
      <c r="GI1175" s="613"/>
      <c r="GJ1175" s="613"/>
      <c r="GK1175" s="613"/>
      <c r="GL1175" s="613"/>
      <c r="GM1175" s="613"/>
      <c r="GN1175" s="613"/>
      <c r="GO1175" s="613"/>
      <c r="GP1175" s="613"/>
      <c r="GQ1175" s="613"/>
      <c r="GR1175" s="613"/>
      <c r="GS1175" s="613"/>
      <c r="GT1175" s="613"/>
      <c r="GU1175" s="613"/>
      <c r="GV1175" s="613"/>
      <c r="GW1175" s="613"/>
      <c r="GX1175" s="613"/>
      <c r="GY1175" s="613"/>
      <c r="GZ1175" s="613"/>
      <c r="HA1175" s="613"/>
      <c r="HB1175" s="613"/>
      <c r="HC1175" s="613"/>
      <c r="HD1175" s="613"/>
      <c r="HE1175" s="613"/>
      <c r="HF1175" s="613"/>
      <c r="HG1175" s="613"/>
      <c r="HH1175" s="613"/>
      <c r="HI1175" s="613"/>
      <c r="HJ1175" s="613"/>
      <c r="HK1175" s="613"/>
      <c r="HL1175" s="613"/>
      <c r="HM1175" s="613"/>
      <c r="HN1175" s="613"/>
    </row>
    <row r="1176" s="606" customFormat="1" ht="18" customHeight="1" spans="1:8">
      <c r="A1176" s="382" t="s">
        <v>940</v>
      </c>
      <c r="B1176" s="320"/>
      <c r="C1176" s="625">
        <v>0</v>
      </c>
      <c r="D1176" s="257">
        <v>0</v>
      </c>
      <c r="E1176" s="636"/>
      <c r="F1176" s="257"/>
      <c r="G1176" s="637"/>
      <c r="H1176" s="638"/>
    </row>
    <row r="1177" s="520" customFormat="1" ht="18" customHeight="1" spans="1:222">
      <c r="A1177" s="382" t="s">
        <v>941</v>
      </c>
      <c r="B1177" s="320"/>
      <c r="C1177" s="625">
        <v>0</v>
      </c>
      <c r="D1177" s="257">
        <v>0</v>
      </c>
      <c r="E1177" s="636"/>
      <c r="F1177" s="257"/>
      <c r="G1177" s="637"/>
      <c r="H1177" s="612"/>
      <c r="I1177" s="606"/>
      <c r="J1177" s="613"/>
      <c r="K1177" s="613"/>
      <c r="GI1177" s="613"/>
      <c r="GJ1177" s="613"/>
      <c r="GK1177" s="613"/>
      <c r="GL1177" s="613"/>
      <c r="GM1177" s="613"/>
      <c r="GN1177" s="613"/>
      <c r="GO1177" s="613"/>
      <c r="GP1177" s="613"/>
      <c r="GQ1177" s="613"/>
      <c r="GR1177" s="613"/>
      <c r="GS1177" s="613"/>
      <c r="GT1177" s="613"/>
      <c r="GU1177" s="613"/>
      <c r="GV1177" s="613"/>
      <c r="GW1177" s="613"/>
      <c r="GX1177" s="613"/>
      <c r="GY1177" s="613"/>
      <c r="GZ1177" s="613"/>
      <c r="HA1177" s="613"/>
      <c r="HB1177" s="613"/>
      <c r="HC1177" s="613"/>
      <c r="HD1177" s="613"/>
      <c r="HE1177" s="613"/>
      <c r="HF1177" s="613"/>
      <c r="HG1177" s="613"/>
      <c r="HH1177" s="613"/>
      <c r="HI1177" s="613"/>
      <c r="HJ1177" s="613"/>
      <c r="HK1177" s="613"/>
      <c r="HL1177" s="613"/>
      <c r="HM1177" s="613"/>
      <c r="HN1177" s="613"/>
    </row>
    <row r="1178" s="520" customFormat="1" ht="18" customHeight="1" spans="1:222">
      <c r="A1178" s="382" t="s">
        <v>942</v>
      </c>
      <c r="B1178" s="320"/>
      <c r="C1178" s="625">
        <v>0</v>
      </c>
      <c r="D1178" s="257">
        <v>0</v>
      </c>
      <c r="E1178" s="636"/>
      <c r="F1178" s="257"/>
      <c r="G1178" s="637"/>
      <c r="H1178" s="612"/>
      <c r="I1178" s="606"/>
      <c r="J1178" s="613"/>
      <c r="K1178" s="613"/>
      <c r="GI1178" s="613"/>
      <c r="GJ1178" s="613"/>
      <c r="GK1178" s="613"/>
      <c r="GL1178" s="613"/>
      <c r="GM1178" s="613"/>
      <c r="GN1178" s="613"/>
      <c r="GO1178" s="613"/>
      <c r="GP1178" s="613"/>
      <c r="GQ1178" s="613"/>
      <c r="GR1178" s="613"/>
      <c r="GS1178" s="613"/>
      <c r="GT1178" s="613"/>
      <c r="GU1178" s="613"/>
      <c r="GV1178" s="613"/>
      <c r="GW1178" s="613"/>
      <c r="GX1178" s="613"/>
      <c r="GY1178" s="613"/>
      <c r="GZ1178" s="613"/>
      <c r="HA1178" s="613"/>
      <c r="HB1178" s="613"/>
      <c r="HC1178" s="613"/>
      <c r="HD1178" s="613"/>
      <c r="HE1178" s="613"/>
      <c r="HF1178" s="613"/>
      <c r="HG1178" s="613"/>
      <c r="HH1178" s="613"/>
      <c r="HI1178" s="613"/>
      <c r="HJ1178" s="613"/>
      <c r="HK1178" s="613"/>
      <c r="HL1178" s="613"/>
      <c r="HM1178" s="613"/>
      <c r="HN1178" s="613"/>
    </row>
    <row r="1179" s="520" customFormat="1" ht="18" customHeight="1" spans="1:222">
      <c r="A1179" s="382" t="s">
        <v>943</v>
      </c>
      <c r="B1179" s="320"/>
      <c r="C1179" s="625">
        <v>0</v>
      </c>
      <c r="D1179" s="257">
        <v>0</v>
      </c>
      <c r="E1179" s="636"/>
      <c r="F1179" s="257"/>
      <c r="G1179" s="637"/>
      <c r="H1179" s="612"/>
      <c r="I1179" s="606"/>
      <c r="J1179" s="613"/>
      <c r="K1179" s="613"/>
      <c r="GI1179" s="613"/>
      <c r="GJ1179" s="613"/>
      <c r="GK1179" s="613"/>
      <c r="GL1179" s="613"/>
      <c r="GM1179" s="613"/>
      <c r="GN1179" s="613"/>
      <c r="GO1179" s="613"/>
      <c r="GP1179" s="613"/>
      <c r="GQ1179" s="613"/>
      <c r="GR1179" s="613"/>
      <c r="GS1179" s="613"/>
      <c r="GT1179" s="613"/>
      <c r="GU1179" s="613"/>
      <c r="GV1179" s="613"/>
      <c r="GW1179" s="613"/>
      <c r="GX1179" s="613"/>
      <c r="GY1179" s="613"/>
      <c r="GZ1179" s="613"/>
      <c r="HA1179" s="613"/>
      <c r="HB1179" s="613"/>
      <c r="HC1179" s="613"/>
      <c r="HD1179" s="613"/>
      <c r="HE1179" s="613"/>
      <c r="HF1179" s="613"/>
      <c r="HG1179" s="613"/>
      <c r="HH1179" s="613"/>
      <c r="HI1179" s="613"/>
      <c r="HJ1179" s="613"/>
      <c r="HK1179" s="613"/>
      <c r="HL1179" s="613"/>
      <c r="HM1179" s="613"/>
      <c r="HN1179" s="613"/>
    </row>
    <row r="1180" s="520" customFormat="1" ht="18" customHeight="1" spans="1:222">
      <c r="A1180" s="382" t="s">
        <v>944</v>
      </c>
      <c r="B1180" s="320"/>
      <c r="C1180" s="625">
        <v>0</v>
      </c>
      <c r="D1180" s="257">
        <v>0</v>
      </c>
      <c r="E1180" s="636"/>
      <c r="F1180" s="257"/>
      <c r="G1180" s="637"/>
      <c r="H1180" s="612"/>
      <c r="I1180" s="606"/>
      <c r="J1180" s="613"/>
      <c r="K1180" s="613"/>
      <c r="GI1180" s="613"/>
      <c r="GJ1180" s="613"/>
      <c r="GK1180" s="613"/>
      <c r="GL1180" s="613"/>
      <c r="GM1180" s="613"/>
      <c r="GN1180" s="613"/>
      <c r="GO1180" s="613"/>
      <c r="GP1180" s="613"/>
      <c r="GQ1180" s="613"/>
      <c r="GR1180" s="613"/>
      <c r="GS1180" s="613"/>
      <c r="GT1180" s="613"/>
      <c r="GU1180" s="613"/>
      <c r="GV1180" s="613"/>
      <c r="GW1180" s="613"/>
      <c r="GX1180" s="613"/>
      <c r="GY1180" s="613"/>
      <c r="GZ1180" s="613"/>
      <c r="HA1180" s="613"/>
      <c r="HB1180" s="613"/>
      <c r="HC1180" s="613"/>
      <c r="HD1180" s="613"/>
      <c r="HE1180" s="613"/>
      <c r="HF1180" s="613"/>
      <c r="HG1180" s="613"/>
      <c r="HH1180" s="613"/>
      <c r="HI1180" s="613"/>
      <c r="HJ1180" s="613"/>
      <c r="HK1180" s="613"/>
      <c r="HL1180" s="613"/>
      <c r="HM1180" s="613"/>
      <c r="HN1180" s="613"/>
    </row>
    <row r="1181" s="520" customFormat="1" ht="18" customHeight="1" spans="1:222">
      <c r="A1181" s="382" t="s">
        <v>945</v>
      </c>
      <c r="B1181" s="320"/>
      <c r="C1181" s="625">
        <v>0</v>
      </c>
      <c r="D1181" s="257">
        <v>0</v>
      </c>
      <c r="E1181" s="636"/>
      <c r="F1181" s="257"/>
      <c r="G1181" s="637"/>
      <c r="H1181" s="612"/>
      <c r="I1181" s="606"/>
      <c r="J1181" s="613"/>
      <c r="K1181" s="613"/>
      <c r="GI1181" s="613"/>
      <c r="GJ1181" s="613"/>
      <c r="GK1181" s="613"/>
      <c r="GL1181" s="613"/>
      <c r="GM1181" s="613"/>
      <c r="GN1181" s="613"/>
      <c r="GO1181" s="613"/>
      <c r="GP1181" s="613"/>
      <c r="GQ1181" s="613"/>
      <c r="GR1181" s="613"/>
      <c r="GS1181" s="613"/>
      <c r="GT1181" s="613"/>
      <c r="GU1181" s="613"/>
      <c r="GV1181" s="613"/>
      <c r="GW1181" s="613"/>
      <c r="GX1181" s="613"/>
      <c r="GY1181" s="613"/>
      <c r="GZ1181" s="613"/>
      <c r="HA1181" s="613"/>
      <c r="HB1181" s="613"/>
      <c r="HC1181" s="613"/>
      <c r="HD1181" s="613"/>
      <c r="HE1181" s="613"/>
      <c r="HF1181" s="613"/>
      <c r="HG1181" s="613"/>
      <c r="HH1181" s="613"/>
      <c r="HI1181" s="613"/>
      <c r="HJ1181" s="613"/>
      <c r="HK1181" s="613"/>
      <c r="HL1181" s="613"/>
      <c r="HM1181" s="613"/>
      <c r="HN1181" s="613"/>
    </row>
    <row r="1182" s="520" customFormat="1" ht="18" customHeight="1" spans="1:222">
      <c r="A1182" s="382" t="s">
        <v>946</v>
      </c>
      <c r="B1182" s="320"/>
      <c r="C1182" s="625">
        <v>0</v>
      </c>
      <c r="D1182" s="257">
        <v>0</v>
      </c>
      <c r="E1182" s="636"/>
      <c r="F1182" s="257"/>
      <c r="G1182" s="637"/>
      <c r="H1182" s="612"/>
      <c r="I1182" s="606"/>
      <c r="J1182" s="613"/>
      <c r="K1182" s="613"/>
      <c r="GI1182" s="613"/>
      <c r="GJ1182" s="613"/>
      <c r="GK1182" s="613"/>
      <c r="GL1182" s="613"/>
      <c r="GM1182" s="613"/>
      <c r="GN1182" s="613"/>
      <c r="GO1182" s="613"/>
      <c r="GP1182" s="613"/>
      <c r="GQ1182" s="613"/>
      <c r="GR1182" s="613"/>
      <c r="GS1182" s="613"/>
      <c r="GT1182" s="613"/>
      <c r="GU1182" s="613"/>
      <c r="GV1182" s="613"/>
      <c r="GW1182" s="613"/>
      <c r="GX1182" s="613"/>
      <c r="GY1182" s="613"/>
      <c r="GZ1182" s="613"/>
      <c r="HA1182" s="613"/>
      <c r="HB1182" s="613"/>
      <c r="HC1182" s="613"/>
      <c r="HD1182" s="613"/>
      <c r="HE1182" s="613"/>
      <c r="HF1182" s="613"/>
      <c r="HG1182" s="613"/>
      <c r="HH1182" s="613"/>
      <c r="HI1182" s="613"/>
      <c r="HJ1182" s="613"/>
      <c r="HK1182" s="613"/>
      <c r="HL1182" s="613"/>
      <c r="HM1182" s="613"/>
      <c r="HN1182" s="613"/>
    </row>
    <row r="1183" s="606" customFormat="1" ht="18" customHeight="1" spans="1:8">
      <c r="A1183" s="382" t="s">
        <v>947</v>
      </c>
      <c r="B1183" s="320"/>
      <c r="C1183" s="625">
        <v>0</v>
      </c>
      <c r="D1183" s="257">
        <v>0</v>
      </c>
      <c r="E1183" s="636"/>
      <c r="F1183" s="257"/>
      <c r="G1183" s="637"/>
      <c r="H1183" s="638"/>
    </row>
    <row r="1184" s="520" customFormat="1" ht="18" customHeight="1" spans="1:222">
      <c r="A1184" s="382" t="s">
        <v>948</v>
      </c>
      <c r="B1184" s="320"/>
      <c r="C1184" s="625">
        <v>0</v>
      </c>
      <c r="D1184" s="257">
        <v>0</v>
      </c>
      <c r="E1184" s="636"/>
      <c r="F1184" s="257"/>
      <c r="G1184" s="637"/>
      <c r="H1184" s="612"/>
      <c r="I1184" s="606"/>
      <c r="J1184" s="613"/>
      <c r="K1184" s="613"/>
      <c r="GI1184" s="613"/>
      <c r="GJ1184" s="613"/>
      <c r="GK1184" s="613"/>
      <c r="GL1184" s="613"/>
      <c r="GM1184" s="613"/>
      <c r="GN1184" s="613"/>
      <c r="GO1184" s="613"/>
      <c r="GP1184" s="613"/>
      <c r="GQ1184" s="613"/>
      <c r="GR1184" s="613"/>
      <c r="GS1184" s="613"/>
      <c r="GT1184" s="613"/>
      <c r="GU1184" s="613"/>
      <c r="GV1184" s="613"/>
      <c r="GW1184" s="613"/>
      <c r="GX1184" s="613"/>
      <c r="GY1184" s="613"/>
      <c r="GZ1184" s="613"/>
      <c r="HA1184" s="613"/>
      <c r="HB1184" s="613"/>
      <c r="HC1184" s="613"/>
      <c r="HD1184" s="613"/>
      <c r="HE1184" s="613"/>
      <c r="HF1184" s="613"/>
      <c r="HG1184" s="613"/>
      <c r="HH1184" s="613"/>
      <c r="HI1184" s="613"/>
      <c r="HJ1184" s="613"/>
      <c r="HK1184" s="613"/>
      <c r="HL1184" s="613"/>
      <c r="HM1184" s="613"/>
      <c r="HN1184" s="613"/>
    </row>
    <row r="1185" s="520" customFormat="1" ht="18" customHeight="1" spans="1:222">
      <c r="A1185" s="382" t="s">
        <v>949</v>
      </c>
      <c r="B1185" s="320"/>
      <c r="C1185" s="625">
        <v>0</v>
      </c>
      <c r="D1185" s="257">
        <v>0</v>
      </c>
      <c r="E1185" s="636"/>
      <c r="F1185" s="257"/>
      <c r="G1185" s="637"/>
      <c r="H1185" s="612"/>
      <c r="I1185" s="606"/>
      <c r="J1185" s="613"/>
      <c r="K1185" s="613"/>
      <c r="GI1185" s="613"/>
      <c r="GJ1185" s="613"/>
      <c r="GK1185" s="613"/>
      <c r="GL1185" s="613"/>
      <c r="GM1185" s="613"/>
      <c r="GN1185" s="613"/>
      <c r="GO1185" s="613"/>
      <c r="GP1185" s="613"/>
      <c r="GQ1185" s="613"/>
      <c r="GR1185" s="613"/>
      <c r="GS1185" s="613"/>
      <c r="GT1185" s="613"/>
      <c r="GU1185" s="613"/>
      <c r="GV1185" s="613"/>
      <c r="GW1185" s="613"/>
      <c r="GX1185" s="613"/>
      <c r="GY1185" s="613"/>
      <c r="GZ1185" s="613"/>
      <c r="HA1185" s="613"/>
      <c r="HB1185" s="613"/>
      <c r="HC1185" s="613"/>
      <c r="HD1185" s="613"/>
      <c r="HE1185" s="613"/>
      <c r="HF1185" s="613"/>
      <c r="HG1185" s="613"/>
      <c r="HH1185" s="613"/>
      <c r="HI1185" s="613"/>
      <c r="HJ1185" s="613"/>
      <c r="HK1185" s="613"/>
      <c r="HL1185" s="613"/>
      <c r="HM1185" s="613"/>
      <c r="HN1185" s="613"/>
    </row>
    <row r="1186" s="520" customFormat="1" ht="18" customHeight="1" spans="1:222">
      <c r="A1186" s="382" t="s">
        <v>56</v>
      </c>
      <c r="B1186" s="320">
        <v>115</v>
      </c>
      <c r="C1186" s="625">
        <v>163</v>
      </c>
      <c r="D1186" s="257">
        <v>163</v>
      </c>
      <c r="E1186" s="636">
        <f>D1186/C1186</f>
        <v>1</v>
      </c>
      <c r="F1186" s="257">
        <v>92</v>
      </c>
      <c r="G1186" s="637">
        <f>D1186/F1186-1</f>
        <v>0.771739130434783</v>
      </c>
      <c r="H1186" s="612"/>
      <c r="I1186" s="606"/>
      <c r="J1186" s="613"/>
      <c r="K1186" s="613"/>
      <c r="GI1186" s="613"/>
      <c r="GJ1186" s="613"/>
      <c r="GK1186" s="613"/>
      <c r="GL1186" s="613"/>
      <c r="GM1186" s="613"/>
      <c r="GN1186" s="613"/>
      <c r="GO1186" s="613"/>
      <c r="GP1186" s="613"/>
      <c r="GQ1186" s="613"/>
      <c r="GR1186" s="613"/>
      <c r="GS1186" s="613"/>
      <c r="GT1186" s="613"/>
      <c r="GU1186" s="613"/>
      <c r="GV1186" s="613"/>
      <c r="GW1186" s="613"/>
      <c r="GX1186" s="613"/>
      <c r="GY1186" s="613"/>
      <c r="GZ1186" s="613"/>
      <c r="HA1186" s="613"/>
      <c r="HB1186" s="613"/>
      <c r="HC1186" s="613"/>
      <c r="HD1186" s="613"/>
      <c r="HE1186" s="613"/>
      <c r="HF1186" s="613"/>
      <c r="HG1186" s="613"/>
      <c r="HH1186" s="613"/>
      <c r="HI1186" s="613"/>
      <c r="HJ1186" s="613"/>
      <c r="HK1186" s="613"/>
      <c r="HL1186" s="613"/>
      <c r="HM1186" s="613"/>
      <c r="HN1186" s="613"/>
    </row>
    <row r="1187" s="520" customFormat="1" ht="18" customHeight="1" spans="1:222">
      <c r="A1187" s="382" t="s">
        <v>950</v>
      </c>
      <c r="B1187" s="321"/>
      <c r="C1187" s="625">
        <v>20</v>
      </c>
      <c r="D1187" s="257">
        <v>20</v>
      </c>
      <c r="E1187" s="636"/>
      <c r="F1187" s="257"/>
      <c r="G1187" s="637"/>
      <c r="H1187" s="612"/>
      <c r="I1187" s="606"/>
      <c r="J1187" s="613"/>
      <c r="K1187" s="613"/>
      <c r="GI1187" s="613"/>
      <c r="GJ1187" s="613"/>
      <c r="GK1187" s="613"/>
      <c r="GL1187" s="613"/>
      <c r="GM1187" s="613"/>
      <c r="GN1187" s="613"/>
      <c r="GO1187" s="613"/>
      <c r="GP1187" s="613"/>
      <c r="GQ1187" s="613"/>
      <c r="GR1187" s="613"/>
      <c r="GS1187" s="613"/>
      <c r="GT1187" s="613"/>
      <c r="GU1187" s="613"/>
      <c r="GV1187" s="613"/>
      <c r="GW1187" s="613"/>
      <c r="GX1187" s="613"/>
      <c r="GY1187" s="613"/>
      <c r="GZ1187" s="613"/>
      <c r="HA1187" s="613"/>
      <c r="HB1187" s="613"/>
      <c r="HC1187" s="613"/>
      <c r="HD1187" s="613"/>
      <c r="HE1187" s="613"/>
      <c r="HF1187" s="613"/>
      <c r="HG1187" s="613"/>
      <c r="HH1187" s="613"/>
      <c r="HI1187" s="613"/>
      <c r="HJ1187" s="613"/>
      <c r="HK1187" s="613"/>
      <c r="HL1187" s="613"/>
      <c r="HM1187" s="613"/>
      <c r="HN1187" s="613"/>
    </row>
    <row r="1188" s="606" customFormat="1" ht="18" customHeight="1" spans="1:8">
      <c r="A1188" s="383" t="s">
        <v>951</v>
      </c>
      <c r="B1188" s="321"/>
      <c r="C1188" s="624">
        <v>0</v>
      </c>
      <c r="D1188" s="355">
        <v>0</v>
      </c>
      <c r="E1188" s="622"/>
      <c r="F1188" s="355">
        <f>SUM(F1189:F1202)</f>
        <v>0</v>
      </c>
      <c r="G1188" s="637"/>
      <c r="H1188" s="624">
        <f>SUM(H1189:H1202)</f>
        <v>0</v>
      </c>
    </row>
    <row r="1189" s="606" customFormat="1" ht="18" customHeight="1" spans="1:8">
      <c r="A1189" s="382" t="s">
        <v>47</v>
      </c>
      <c r="B1189" s="321"/>
      <c r="C1189" s="625">
        <v>0</v>
      </c>
      <c r="D1189" s="257">
        <v>0</v>
      </c>
      <c r="E1189" s="636"/>
      <c r="F1189" s="257"/>
      <c r="G1189" s="637"/>
      <c r="H1189" s="638"/>
    </row>
    <row r="1190" s="520" customFormat="1" ht="18" customHeight="1" spans="1:222">
      <c r="A1190" s="382" t="s">
        <v>48</v>
      </c>
      <c r="B1190" s="321"/>
      <c r="C1190" s="625">
        <v>0</v>
      </c>
      <c r="D1190" s="257">
        <v>0</v>
      </c>
      <c r="E1190" s="636"/>
      <c r="F1190" s="257"/>
      <c r="G1190" s="637"/>
      <c r="H1190" s="612"/>
      <c r="I1190" s="606"/>
      <c r="J1190" s="613"/>
      <c r="K1190" s="613"/>
      <c r="GI1190" s="613"/>
      <c r="GJ1190" s="613"/>
      <c r="GK1190" s="613"/>
      <c r="GL1190" s="613"/>
      <c r="GM1190" s="613"/>
      <c r="GN1190" s="613"/>
      <c r="GO1190" s="613"/>
      <c r="GP1190" s="613"/>
      <c r="GQ1190" s="613"/>
      <c r="GR1190" s="613"/>
      <c r="GS1190" s="613"/>
      <c r="GT1190" s="613"/>
      <c r="GU1190" s="613"/>
      <c r="GV1190" s="613"/>
      <c r="GW1190" s="613"/>
      <c r="GX1190" s="613"/>
      <c r="GY1190" s="613"/>
      <c r="GZ1190" s="613"/>
      <c r="HA1190" s="613"/>
      <c r="HB1190" s="613"/>
      <c r="HC1190" s="613"/>
      <c r="HD1190" s="613"/>
      <c r="HE1190" s="613"/>
      <c r="HF1190" s="613"/>
      <c r="HG1190" s="613"/>
      <c r="HH1190" s="613"/>
      <c r="HI1190" s="613"/>
      <c r="HJ1190" s="613"/>
      <c r="HK1190" s="613"/>
      <c r="HL1190" s="613"/>
      <c r="HM1190" s="613"/>
      <c r="HN1190" s="613"/>
    </row>
    <row r="1191" s="520" customFormat="1" ht="18" customHeight="1" spans="1:222">
      <c r="A1191" s="382" t="s">
        <v>49</v>
      </c>
      <c r="B1191" s="321"/>
      <c r="C1191" s="625">
        <v>0</v>
      </c>
      <c r="D1191" s="257">
        <v>0</v>
      </c>
      <c r="E1191" s="636"/>
      <c r="F1191" s="257"/>
      <c r="G1191" s="637"/>
      <c r="H1191" s="612"/>
      <c r="I1191" s="606"/>
      <c r="J1191" s="613"/>
      <c r="K1191" s="613"/>
      <c r="GI1191" s="613"/>
      <c r="GJ1191" s="613"/>
      <c r="GK1191" s="613"/>
      <c r="GL1191" s="613"/>
      <c r="GM1191" s="613"/>
      <c r="GN1191" s="613"/>
      <c r="GO1191" s="613"/>
      <c r="GP1191" s="613"/>
      <c r="GQ1191" s="613"/>
      <c r="GR1191" s="613"/>
      <c r="GS1191" s="613"/>
      <c r="GT1191" s="613"/>
      <c r="GU1191" s="613"/>
      <c r="GV1191" s="613"/>
      <c r="GW1191" s="613"/>
      <c r="GX1191" s="613"/>
      <c r="GY1191" s="613"/>
      <c r="GZ1191" s="613"/>
      <c r="HA1191" s="613"/>
      <c r="HB1191" s="613"/>
      <c r="HC1191" s="613"/>
      <c r="HD1191" s="613"/>
      <c r="HE1191" s="613"/>
      <c r="HF1191" s="613"/>
      <c r="HG1191" s="613"/>
      <c r="HH1191" s="613"/>
      <c r="HI1191" s="613"/>
      <c r="HJ1191" s="613"/>
      <c r="HK1191" s="613"/>
      <c r="HL1191" s="613"/>
      <c r="HM1191" s="613"/>
      <c r="HN1191" s="613"/>
    </row>
    <row r="1192" s="606" customFormat="1" ht="18" customHeight="1" spans="1:8">
      <c r="A1192" s="382" t="s">
        <v>952</v>
      </c>
      <c r="B1192" s="321"/>
      <c r="C1192" s="625">
        <v>0</v>
      </c>
      <c r="D1192" s="257">
        <v>0</v>
      </c>
      <c r="E1192" s="636"/>
      <c r="F1192" s="257"/>
      <c r="G1192" s="637"/>
      <c r="H1192" s="638"/>
    </row>
    <row r="1193" s="606" customFormat="1" ht="18" customHeight="1" spans="1:8">
      <c r="A1193" s="382" t="s">
        <v>953</v>
      </c>
      <c r="B1193" s="321"/>
      <c r="C1193" s="625">
        <v>0</v>
      </c>
      <c r="D1193" s="257">
        <v>0</v>
      </c>
      <c r="E1193" s="636"/>
      <c r="F1193" s="257"/>
      <c r="G1193" s="637"/>
      <c r="H1193" s="638"/>
    </row>
    <row r="1194" ht="18" customHeight="1" spans="1:9">
      <c r="A1194" s="382" t="s">
        <v>954</v>
      </c>
      <c r="B1194" s="321"/>
      <c r="C1194" s="625">
        <v>0</v>
      </c>
      <c r="D1194" s="257">
        <v>0</v>
      </c>
      <c r="E1194" s="636"/>
      <c r="F1194" s="257"/>
      <c r="G1194" s="637"/>
      <c r="I1194" s="606"/>
    </row>
    <row r="1195" ht="18" customHeight="1" spans="1:9">
      <c r="A1195" s="382" t="s">
        <v>955</v>
      </c>
      <c r="B1195" s="321"/>
      <c r="C1195" s="625">
        <v>0</v>
      </c>
      <c r="D1195" s="257">
        <v>0</v>
      </c>
      <c r="E1195" s="636"/>
      <c r="F1195" s="257"/>
      <c r="G1195" s="637"/>
      <c r="I1195" s="606"/>
    </row>
    <row r="1196" ht="18" customHeight="1" spans="1:9">
      <c r="A1196" s="382" t="s">
        <v>956</v>
      </c>
      <c r="B1196" s="321"/>
      <c r="C1196" s="625">
        <v>0</v>
      </c>
      <c r="D1196" s="257">
        <v>0</v>
      </c>
      <c r="E1196" s="636"/>
      <c r="F1196" s="257"/>
      <c r="G1196" s="637"/>
      <c r="I1196" s="606"/>
    </row>
    <row r="1197" ht="18" customHeight="1" spans="1:9">
      <c r="A1197" s="382" t="s">
        <v>957</v>
      </c>
      <c r="B1197" s="321"/>
      <c r="C1197" s="625">
        <v>0</v>
      </c>
      <c r="D1197" s="257">
        <v>0</v>
      </c>
      <c r="E1197" s="636"/>
      <c r="F1197" s="257"/>
      <c r="G1197" s="637"/>
      <c r="I1197" s="606"/>
    </row>
    <row r="1198" ht="18" customHeight="1" spans="1:9">
      <c r="A1198" s="382" t="s">
        <v>958</v>
      </c>
      <c r="B1198" s="321"/>
      <c r="C1198" s="625">
        <v>0</v>
      </c>
      <c r="D1198" s="257">
        <v>0</v>
      </c>
      <c r="E1198" s="636"/>
      <c r="F1198" s="257"/>
      <c r="G1198" s="637"/>
      <c r="I1198" s="606"/>
    </row>
    <row r="1199" ht="18" customHeight="1" spans="1:9">
      <c r="A1199" s="382" t="s">
        <v>959</v>
      </c>
      <c r="B1199" s="321"/>
      <c r="C1199" s="625">
        <v>0</v>
      </c>
      <c r="D1199" s="257">
        <v>0</v>
      </c>
      <c r="E1199" s="636"/>
      <c r="F1199" s="257"/>
      <c r="G1199" s="637"/>
      <c r="I1199" s="606"/>
    </row>
    <row r="1200" s="606" customFormat="1" ht="18" customHeight="1" spans="1:8">
      <c r="A1200" s="382" t="s">
        <v>960</v>
      </c>
      <c r="B1200" s="321"/>
      <c r="C1200" s="625">
        <v>0</v>
      </c>
      <c r="D1200" s="257">
        <v>0</v>
      </c>
      <c r="E1200" s="636"/>
      <c r="F1200" s="257"/>
      <c r="G1200" s="637"/>
      <c r="H1200" s="638"/>
    </row>
    <row r="1201" ht="18" customHeight="1" spans="1:9">
      <c r="A1201" s="382" t="s">
        <v>961</v>
      </c>
      <c r="B1201" s="321"/>
      <c r="C1201" s="625">
        <v>0</v>
      </c>
      <c r="D1201" s="257">
        <v>0</v>
      </c>
      <c r="E1201" s="636"/>
      <c r="F1201" s="257"/>
      <c r="G1201" s="637"/>
      <c r="I1201" s="606"/>
    </row>
    <row r="1202" ht="18" customHeight="1" spans="1:9">
      <c r="A1202" s="382" t="s">
        <v>962</v>
      </c>
      <c r="B1202" s="321"/>
      <c r="C1202" s="625">
        <v>0</v>
      </c>
      <c r="D1202" s="257">
        <v>0</v>
      </c>
      <c r="E1202" s="636"/>
      <c r="F1202" s="257"/>
      <c r="G1202" s="637"/>
      <c r="I1202" s="606"/>
    </row>
    <row r="1203" s="606" customFormat="1" ht="18" customHeight="1" spans="1:8">
      <c r="A1203" s="383" t="s">
        <v>963</v>
      </c>
      <c r="B1203" s="321"/>
      <c r="C1203" s="624">
        <v>0</v>
      </c>
      <c r="D1203" s="355">
        <v>0</v>
      </c>
      <c r="E1203" s="622"/>
      <c r="F1203" s="355">
        <f>F1204</f>
        <v>0</v>
      </c>
      <c r="G1203" s="637"/>
      <c r="H1203" s="624">
        <f>H1204</f>
        <v>0</v>
      </c>
    </row>
    <row r="1204" ht="18" customHeight="1" spans="1:9">
      <c r="A1204" s="382" t="s">
        <v>964</v>
      </c>
      <c r="B1204" s="321"/>
      <c r="C1204" s="625">
        <v>0</v>
      </c>
      <c r="D1204" s="257">
        <v>0</v>
      </c>
      <c r="E1204" s="636"/>
      <c r="F1204" s="257"/>
      <c r="G1204" s="637"/>
      <c r="I1204" s="606"/>
    </row>
    <row r="1205" s="606" customFormat="1" ht="18" customHeight="1" spans="1:8">
      <c r="A1205" s="383" t="s">
        <v>965</v>
      </c>
      <c r="B1205" s="321">
        <v>3798</v>
      </c>
      <c r="C1205" s="624">
        <f>C1206+C1217+C1221</f>
        <v>13624</v>
      </c>
      <c r="D1205" s="355">
        <v>5341</v>
      </c>
      <c r="E1205" s="622">
        <f>D1205/C1205</f>
        <v>0.392028772753964</v>
      </c>
      <c r="F1205" s="355">
        <f>SUM(F1206,F1217,F1221)</f>
        <v>5238</v>
      </c>
      <c r="G1205" s="635">
        <f>D1205/F1205-1</f>
        <v>0.0196639938907981</v>
      </c>
      <c r="H1205" s="624">
        <f>SUM(H1206,H1217,H1221)</f>
        <v>8283</v>
      </c>
    </row>
    <row r="1206" s="606" customFormat="1" ht="18" customHeight="1" spans="1:8">
      <c r="A1206" s="383" t="s">
        <v>966</v>
      </c>
      <c r="B1206" s="321"/>
      <c r="C1206" s="624">
        <f>SUM(C1207:C1216)</f>
        <v>10215</v>
      </c>
      <c r="D1206" s="355">
        <v>1932</v>
      </c>
      <c r="E1206" s="622"/>
      <c r="F1206" s="355">
        <f>SUM(F1207:F1216)</f>
        <v>2035</v>
      </c>
      <c r="G1206" s="635">
        <f>D1206/F1206-1</f>
        <v>-0.0506142506142506</v>
      </c>
      <c r="H1206" s="624">
        <f>SUM(H1207:H1216)</f>
        <v>8283</v>
      </c>
    </row>
    <row r="1207" ht="18" customHeight="1" spans="1:9">
      <c r="A1207" s="382" t="s">
        <v>967</v>
      </c>
      <c r="B1207" s="321"/>
      <c r="C1207" s="625">
        <v>0</v>
      </c>
      <c r="D1207" s="257">
        <v>0</v>
      </c>
      <c r="E1207" s="636"/>
      <c r="F1207" s="257"/>
      <c r="G1207" s="637"/>
      <c r="I1207" s="606"/>
    </row>
    <row r="1208" ht="18" customHeight="1" spans="1:9">
      <c r="A1208" s="382" t="s">
        <v>968</v>
      </c>
      <c r="B1208" s="321"/>
      <c r="C1208" s="625">
        <v>0</v>
      </c>
      <c r="D1208" s="257">
        <v>0</v>
      </c>
      <c r="E1208" s="636"/>
      <c r="F1208" s="257"/>
      <c r="G1208" s="637"/>
      <c r="I1208" s="606"/>
    </row>
    <row r="1209" s="606" customFormat="1" ht="18" customHeight="1" spans="1:8">
      <c r="A1209" s="382" t="s">
        <v>969</v>
      </c>
      <c r="B1209" s="321"/>
      <c r="C1209" s="625">
        <v>0</v>
      </c>
      <c r="D1209" s="257">
        <v>0</v>
      </c>
      <c r="E1209" s="636"/>
      <c r="F1209" s="257">
        <v>100</v>
      </c>
      <c r="G1209" s="637"/>
      <c r="H1209" s="638"/>
    </row>
    <row r="1210" ht="18" customHeight="1" spans="1:9">
      <c r="A1210" s="382" t="s">
        <v>970</v>
      </c>
      <c r="B1210" s="321"/>
      <c r="C1210" s="625">
        <v>0</v>
      </c>
      <c r="D1210" s="257">
        <v>0</v>
      </c>
      <c r="E1210" s="636"/>
      <c r="F1210" s="257"/>
      <c r="G1210" s="637"/>
      <c r="I1210" s="606"/>
    </row>
    <row r="1211" ht="18" customHeight="1" spans="1:9">
      <c r="A1211" s="382" t="s">
        <v>971</v>
      </c>
      <c r="B1211" s="321"/>
      <c r="C1211" s="625">
        <v>3</v>
      </c>
      <c r="D1211" s="257">
        <v>0</v>
      </c>
      <c r="E1211" s="636">
        <f>D1211/C1211</f>
        <v>0</v>
      </c>
      <c r="F1211" s="257">
        <v>30</v>
      </c>
      <c r="G1211" s="637"/>
      <c r="H1211" s="612">
        <v>3</v>
      </c>
      <c r="I1211" s="606"/>
    </row>
    <row r="1212" s="607" customFormat="1" ht="18" customHeight="1" spans="1:222">
      <c r="A1212" s="382" t="s">
        <v>972</v>
      </c>
      <c r="B1212" s="321"/>
      <c r="C1212" s="625">
        <v>98</v>
      </c>
      <c r="D1212" s="257">
        <v>26</v>
      </c>
      <c r="E1212" s="636"/>
      <c r="F1212" s="257">
        <v>28</v>
      </c>
      <c r="G1212" s="637">
        <f>D1212/F1212-1</f>
        <v>-0.0714285714285714</v>
      </c>
      <c r="H1212" s="612">
        <v>72</v>
      </c>
      <c r="I1212" s="606"/>
      <c r="J1212" s="613"/>
      <c r="K1212" s="613"/>
      <c r="GI1212" s="613"/>
      <c r="GJ1212" s="613"/>
      <c r="GK1212" s="613"/>
      <c r="GL1212" s="613"/>
      <c r="GM1212" s="613"/>
      <c r="GN1212" s="613"/>
      <c r="GO1212" s="613"/>
      <c r="GP1212" s="613"/>
      <c r="GQ1212" s="613"/>
      <c r="GR1212" s="613"/>
      <c r="GS1212" s="613"/>
      <c r="GT1212" s="613"/>
      <c r="GU1212" s="613"/>
      <c r="GV1212" s="613"/>
      <c r="GW1212" s="613"/>
      <c r="GX1212" s="613"/>
      <c r="GY1212" s="613"/>
      <c r="GZ1212" s="613"/>
      <c r="HA1212" s="613"/>
      <c r="HB1212" s="613"/>
      <c r="HC1212" s="613"/>
      <c r="HD1212" s="613"/>
      <c r="HE1212" s="613"/>
      <c r="HF1212" s="613"/>
      <c r="HG1212" s="613"/>
      <c r="HH1212" s="613"/>
      <c r="HI1212" s="613"/>
      <c r="HJ1212" s="613"/>
      <c r="HK1212" s="613"/>
      <c r="HL1212" s="613"/>
      <c r="HM1212" s="613"/>
      <c r="HN1212" s="613"/>
    </row>
    <row r="1213" ht="18" customHeight="1" spans="1:9">
      <c r="A1213" s="382" t="s">
        <v>973</v>
      </c>
      <c r="B1213" s="321"/>
      <c r="C1213" s="625">
        <v>0</v>
      </c>
      <c r="D1213" s="257">
        <v>0</v>
      </c>
      <c r="E1213" s="636"/>
      <c r="F1213" s="257"/>
      <c r="G1213" s="637"/>
      <c r="I1213" s="606"/>
    </row>
    <row r="1214" ht="18" customHeight="1" spans="1:9">
      <c r="A1214" s="382" t="s">
        <v>974</v>
      </c>
      <c r="B1214" s="321"/>
      <c r="C1214" s="625">
        <v>4201</v>
      </c>
      <c r="D1214" s="257">
        <v>1906</v>
      </c>
      <c r="E1214" s="636"/>
      <c r="F1214" s="257">
        <v>1877</v>
      </c>
      <c r="G1214" s="637">
        <f>D1214/F1214-1</f>
        <v>0.0154501864677676</v>
      </c>
      <c r="H1214" s="612">
        <v>2295</v>
      </c>
      <c r="I1214" s="606"/>
    </row>
    <row r="1215" s="606" customFormat="1" ht="18" customHeight="1" spans="1:8">
      <c r="A1215" s="382" t="s">
        <v>975</v>
      </c>
      <c r="B1215" s="321"/>
      <c r="C1215" s="625">
        <v>0</v>
      </c>
      <c r="D1215" s="257">
        <v>0</v>
      </c>
      <c r="E1215" s="636"/>
      <c r="F1215" s="257"/>
      <c r="G1215" s="637"/>
      <c r="H1215" s="638"/>
    </row>
    <row r="1216" ht="18" customHeight="1" spans="1:9">
      <c r="A1216" s="382" t="s">
        <v>976</v>
      </c>
      <c r="B1216" s="321"/>
      <c r="C1216" s="625">
        <v>5913</v>
      </c>
      <c r="D1216" s="257">
        <v>0</v>
      </c>
      <c r="E1216" s="636"/>
      <c r="F1216" s="257"/>
      <c r="G1216" s="637"/>
      <c r="H1216" s="612">
        <v>5913</v>
      </c>
      <c r="I1216" s="606"/>
    </row>
    <row r="1217" s="606" customFormat="1" ht="18" customHeight="1" spans="1:8">
      <c r="A1217" s="383" t="s">
        <v>977</v>
      </c>
      <c r="B1217" s="321">
        <v>3798</v>
      </c>
      <c r="C1217" s="624">
        <f>SUM(C1218:C1220)</f>
        <v>3409</v>
      </c>
      <c r="D1217" s="355">
        <v>3409</v>
      </c>
      <c r="E1217" s="622">
        <f>D1217/C1217</f>
        <v>1</v>
      </c>
      <c r="F1217" s="355">
        <f>SUM(F1218:F1220)</f>
        <v>3203</v>
      </c>
      <c r="G1217" s="635">
        <f>D1217/F1217-1</f>
        <v>0.0643147049640962</v>
      </c>
      <c r="H1217" s="624">
        <f>SUM(H1218:H1220)</f>
        <v>0</v>
      </c>
    </row>
    <row r="1218" s="606" customFormat="1" ht="18" customHeight="1" spans="1:8">
      <c r="A1218" s="382" t="s">
        <v>978</v>
      </c>
      <c r="B1218" s="320">
        <v>3798</v>
      </c>
      <c r="C1218" s="625">
        <v>3409</v>
      </c>
      <c r="D1218" s="257">
        <v>3409</v>
      </c>
      <c r="E1218" s="636">
        <f>D1218/C1218</f>
        <v>1</v>
      </c>
      <c r="F1218" s="257">
        <v>3203</v>
      </c>
      <c r="G1218" s="637">
        <f>D1218/F1218-1</f>
        <v>0.0643147049640962</v>
      </c>
      <c r="H1218" s="638"/>
    </row>
    <row r="1219" ht="18" customHeight="1" spans="1:9">
      <c r="A1219" s="382" t="s">
        <v>979</v>
      </c>
      <c r="B1219" s="321"/>
      <c r="C1219" s="625">
        <v>0</v>
      </c>
      <c r="D1219" s="257">
        <v>0</v>
      </c>
      <c r="E1219" s="636"/>
      <c r="F1219" s="257"/>
      <c r="G1219" s="637"/>
      <c r="I1219" s="606"/>
    </row>
    <row r="1220" s="606" customFormat="1" ht="18" customHeight="1" spans="1:8">
      <c r="A1220" s="382" t="s">
        <v>980</v>
      </c>
      <c r="B1220" s="321"/>
      <c r="C1220" s="625">
        <v>0</v>
      </c>
      <c r="D1220" s="257">
        <v>0</v>
      </c>
      <c r="E1220" s="636"/>
      <c r="F1220" s="257"/>
      <c r="G1220" s="637"/>
      <c r="H1220" s="638"/>
    </row>
    <row r="1221" s="606" customFormat="1" ht="18" customHeight="1" spans="1:8">
      <c r="A1221" s="383" t="s">
        <v>981</v>
      </c>
      <c r="B1221" s="321"/>
      <c r="C1221" s="624">
        <v>0</v>
      </c>
      <c r="D1221" s="355">
        <v>0</v>
      </c>
      <c r="E1221" s="622"/>
      <c r="F1221" s="355">
        <f>SUM(F1222:F1224)</f>
        <v>0</v>
      </c>
      <c r="G1221" s="637"/>
      <c r="H1221" s="624">
        <f>SUM(H1222:H1224)</f>
        <v>0</v>
      </c>
    </row>
    <row r="1222" s="606" customFormat="1" ht="18" customHeight="1" spans="1:8">
      <c r="A1222" s="382" t="s">
        <v>982</v>
      </c>
      <c r="B1222" s="321"/>
      <c r="C1222" s="625">
        <v>0</v>
      </c>
      <c r="D1222" s="257">
        <v>0</v>
      </c>
      <c r="E1222" s="636"/>
      <c r="F1222" s="257"/>
      <c r="G1222" s="637"/>
      <c r="H1222" s="638"/>
    </row>
    <row r="1223" s="606" customFormat="1" ht="18" customHeight="1" spans="1:8">
      <c r="A1223" s="382" t="s">
        <v>983</v>
      </c>
      <c r="B1223" s="321"/>
      <c r="C1223" s="625">
        <v>0</v>
      </c>
      <c r="D1223" s="257">
        <v>0</v>
      </c>
      <c r="E1223" s="636"/>
      <c r="F1223" s="257"/>
      <c r="G1223" s="637"/>
      <c r="H1223" s="638"/>
    </row>
    <row r="1224" s="606" customFormat="1" ht="18" customHeight="1" spans="1:8">
      <c r="A1224" s="382" t="s">
        <v>984</v>
      </c>
      <c r="B1224" s="321"/>
      <c r="C1224" s="625">
        <v>0</v>
      </c>
      <c r="D1224" s="257">
        <v>0</v>
      </c>
      <c r="E1224" s="636"/>
      <c r="F1224" s="257"/>
      <c r="G1224" s="637"/>
      <c r="H1224" s="638"/>
    </row>
    <row r="1225" s="606" customFormat="1" ht="18" customHeight="1" spans="1:8">
      <c r="A1225" s="383" t="s">
        <v>985</v>
      </c>
      <c r="B1225" s="321"/>
      <c r="C1225" s="624">
        <f>C1226+C1241+C1255+C1260+C1266</f>
        <v>0</v>
      </c>
      <c r="D1225" s="355">
        <v>0</v>
      </c>
      <c r="E1225" s="622"/>
      <c r="F1225" s="355">
        <f>SUM(F1226,F1255,F1260,F1266)</f>
        <v>0</v>
      </c>
      <c r="G1225" s="637"/>
      <c r="H1225" s="624">
        <f>SUM(H1226,H1241,H1255,H1260,H1266)</f>
        <v>0</v>
      </c>
    </row>
    <row r="1226" s="606" customFormat="1" ht="18" customHeight="1" spans="1:8">
      <c r="A1226" s="383" t="s">
        <v>986</v>
      </c>
      <c r="B1226" s="321"/>
      <c r="C1226" s="624">
        <v>0</v>
      </c>
      <c r="D1226" s="355">
        <v>0</v>
      </c>
      <c r="E1226" s="622"/>
      <c r="F1226" s="355">
        <f>SUM(F1227:F1240)</f>
        <v>0</v>
      </c>
      <c r="G1226" s="637"/>
      <c r="H1226" s="624">
        <f>SUM(H1227:H1240)</f>
        <v>0</v>
      </c>
    </row>
    <row r="1227" s="606" customFormat="1" ht="18" customHeight="1" spans="1:8">
      <c r="A1227" s="382" t="s">
        <v>47</v>
      </c>
      <c r="B1227" s="321"/>
      <c r="C1227" s="625">
        <v>0</v>
      </c>
      <c r="D1227" s="257">
        <v>0</v>
      </c>
      <c r="E1227" s="636"/>
      <c r="F1227" s="257"/>
      <c r="G1227" s="637"/>
      <c r="H1227" s="638"/>
    </row>
    <row r="1228" s="606" customFormat="1" ht="18" customHeight="1" spans="1:8">
      <c r="A1228" s="382" t="s">
        <v>48</v>
      </c>
      <c r="B1228" s="321"/>
      <c r="C1228" s="625">
        <v>0</v>
      </c>
      <c r="D1228" s="257">
        <v>0</v>
      </c>
      <c r="E1228" s="636"/>
      <c r="F1228" s="257"/>
      <c r="G1228" s="637"/>
      <c r="H1228" s="638"/>
    </row>
    <row r="1229" s="606" customFormat="1" ht="18" customHeight="1" spans="1:8">
      <c r="A1229" s="382" t="s">
        <v>49</v>
      </c>
      <c r="B1229" s="321"/>
      <c r="C1229" s="625">
        <v>0</v>
      </c>
      <c r="D1229" s="257">
        <v>0</v>
      </c>
      <c r="E1229" s="636"/>
      <c r="F1229" s="257"/>
      <c r="G1229" s="637"/>
      <c r="H1229" s="638"/>
    </row>
    <row r="1230" s="606" customFormat="1" ht="18" customHeight="1" spans="1:8">
      <c r="A1230" s="382" t="s">
        <v>987</v>
      </c>
      <c r="B1230" s="321"/>
      <c r="C1230" s="625">
        <v>0</v>
      </c>
      <c r="D1230" s="257">
        <v>0</v>
      </c>
      <c r="E1230" s="636"/>
      <c r="F1230" s="257"/>
      <c r="G1230" s="637"/>
      <c r="H1230" s="638"/>
    </row>
    <row r="1231" s="606" customFormat="1" ht="18" customHeight="1" spans="1:8">
      <c r="A1231" s="382" t="s">
        <v>988</v>
      </c>
      <c r="B1231" s="321"/>
      <c r="C1231" s="625">
        <v>0</v>
      </c>
      <c r="D1231" s="257">
        <v>0</v>
      </c>
      <c r="E1231" s="636"/>
      <c r="F1231" s="257"/>
      <c r="G1231" s="637"/>
      <c r="H1231" s="638"/>
    </row>
    <row r="1232" ht="18" customHeight="1" spans="1:9">
      <c r="A1232" s="382" t="s">
        <v>65</v>
      </c>
      <c r="B1232" s="321"/>
      <c r="C1232" s="625">
        <v>0</v>
      </c>
      <c r="D1232" s="257">
        <v>0</v>
      </c>
      <c r="E1232" s="636"/>
      <c r="F1232" s="257"/>
      <c r="G1232" s="637"/>
      <c r="I1232" s="606"/>
    </row>
    <row r="1233" ht="18" customHeight="1" spans="1:9">
      <c r="A1233" s="382" t="s">
        <v>989</v>
      </c>
      <c r="B1233" s="321"/>
      <c r="C1233" s="625">
        <v>0</v>
      </c>
      <c r="D1233" s="257">
        <v>0</v>
      </c>
      <c r="E1233" s="636"/>
      <c r="F1233" s="257"/>
      <c r="G1233" s="637"/>
      <c r="I1233" s="606"/>
    </row>
    <row r="1234" ht="18" customHeight="1" spans="1:9">
      <c r="A1234" s="382" t="s">
        <v>990</v>
      </c>
      <c r="B1234" s="321"/>
      <c r="C1234" s="625">
        <v>0</v>
      </c>
      <c r="D1234" s="257">
        <v>0</v>
      </c>
      <c r="E1234" s="636"/>
      <c r="F1234" s="257"/>
      <c r="G1234" s="637"/>
      <c r="I1234" s="606"/>
    </row>
    <row r="1235" ht="18" customHeight="1" spans="1:9">
      <c r="A1235" s="382" t="s">
        <v>991</v>
      </c>
      <c r="B1235" s="321"/>
      <c r="C1235" s="625">
        <v>0</v>
      </c>
      <c r="D1235" s="257">
        <v>0</v>
      </c>
      <c r="E1235" s="636"/>
      <c r="F1235" s="257"/>
      <c r="G1235" s="637"/>
      <c r="I1235" s="606"/>
    </row>
    <row r="1236" s="607" customFormat="1" ht="18" customHeight="1" spans="1:222">
      <c r="A1236" s="382" t="s">
        <v>992</v>
      </c>
      <c r="B1236" s="321"/>
      <c r="C1236" s="625">
        <v>0</v>
      </c>
      <c r="D1236" s="257">
        <v>0</v>
      </c>
      <c r="E1236" s="636"/>
      <c r="F1236" s="257"/>
      <c r="G1236" s="637"/>
      <c r="H1236" s="612"/>
      <c r="I1236" s="606"/>
      <c r="J1236" s="613"/>
      <c r="K1236" s="613"/>
      <c r="GI1236" s="613"/>
      <c r="GJ1236" s="613"/>
      <c r="GK1236" s="613"/>
      <c r="GL1236" s="613"/>
      <c r="GM1236" s="613"/>
      <c r="GN1236" s="613"/>
      <c r="GO1236" s="613"/>
      <c r="GP1236" s="613"/>
      <c r="GQ1236" s="613"/>
      <c r="GR1236" s="613"/>
      <c r="GS1236" s="613"/>
      <c r="GT1236" s="613"/>
      <c r="GU1236" s="613"/>
      <c r="GV1236" s="613"/>
      <c r="GW1236" s="613"/>
      <c r="GX1236" s="613"/>
      <c r="GY1236" s="613"/>
      <c r="GZ1236" s="613"/>
      <c r="HA1236" s="613"/>
      <c r="HB1236" s="613"/>
      <c r="HC1236" s="613"/>
      <c r="HD1236" s="613"/>
      <c r="HE1236" s="613"/>
      <c r="HF1236" s="613"/>
      <c r="HG1236" s="613"/>
      <c r="HH1236" s="613"/>
      <c r="HI1236" s="613"/>
      <c r="HJ1236" s="613"/>
      <c r="HK1236" s="613"/>
      <c r="HL1236" s="613"/>
      <c r="HM1236" s="613"/>
      <c r="HN1236" s="613"/>
    </row>
    <row r="1237" ht="18" customHeight="1" spans="1:9">
      <c r="A1237" s="382" t="s">
        <v>993</v>
      </c>
      <c r="B1237" s="321"/>
      <c r="C1237" s="625">
        <v>0</v>
      </c>
      <c r="D1237" s="257">
        <v>0</v>
      </c>
      <c r="E1237" s="636"/>
      <c r="F1237" s="257"/>
      <c r="G1237" s="637"/>
      <c r="I1237" s="606"/>
    </row>
    <row r="1238" s="607" customFormat="1" ht="18" customHeight="1" spans="1:222">
      <c r="A1238" s="382" t="s">
        <v>994</v>
      </c>
      <c r="B1238" s="321"/>
      <c r="C1238" s="625">
        <v>0</v>
      </c>
      <c r="D1238" s="257">
        <v>0</v>
      </c>
      <c r="E1238" s="636"/>
      <c r="F1238" s="257"/>
      <c r="G1238" s="637"/>
      <c r="H1238" s="612"/>
      <c r="I1238" s="606"/>
      <c r="J1238" s="613"/>
      <c r="K1238" s="613"/>
      <c r="GI1238" s="613"/>
      <c r="GJ1238" s="613"/>
      <c r="GK1238" s="613"/>
      <c r="GL1238" s="613"/>
      <c r="GM1238" s="613"/>
      <c r="GN1238" s="613"/>
      <c r="GO1238" s="613"/>
      <c r="GP1238" s="613"/>
      <c r="GQ1238" s="613"/>
      <c r="GR1238" s="613"/>
      <c r="GS1238" s="613"/>
      <c r="GT1238" s="613"/>
      <c r="GU1238" s="613"/>
      <c r="GV1238" s="613"/>
      <c r="GW1238" s="613"/>
      <c r="GX1238" s="613"/>
      <c r="GY1238" s="613"/>
      <c r="GZ1238" s="613"/>
      <c r="HA1238" s="613"/>
      <c r="HB1238" s="613"/>
      <c r="HC1238" s="613"/>
      <c r="HD1238" s="613"/>
      <c r="HE1238" s="613"/>
      <c r="HF1238" s="613"/>
      <c r="HG1238" s="613"/>
      <c r="HH1238" s="613"/>
      <c r="HI1238" s="613"/>
      <c r="HJ1238" s="613"/>
      <c r="HK1238" s="613"/>
      <c r="HL1238" s="613"/>
      <c r="HM1238" s="613"/>
      <c r="HN1238" s="613"/>
    </row>
    <row r="1239" s="607" customFormat="1" ht="18" customHeight="1" spans="1:222">
      <c r="A1239" s="382" t="s">
        <v>56</v>
      </c>
      <c r="B1239" s="321"/>
      <c r="C1239" s="625">
        <v>0</v>
      </c>
      <c r="D1239" s="257">
        <v>0</v>
      </c>
      <c r="E1239" s="636"/>
      <c r="F1239" s="257"/>
      <c r="G1239" s="637"/>
      <c r="H1239" s="612"/>
      <c r="I1239" s="606"/>
      <c r="J1239" s="613"/>
      <c r="K1239" s="613"/>
      <c r="GI1239" s="613"/>
      <c r="GJ1239" s="613"/>
      <c r="GK1239" s="613"/>
      <c r="GL1239" s="613"/>
      <c r="GM1239" s="613"/>
      <c r="GN1239" s="613"/>
      <c r="GO1239" s="613"/>
      <c r="GP1239" s="613"/>
      <c r="GQ1239" s="613"/>
      <c r="GR1239" s="613"/>
      <c r="GS1239" s="613"/>
      <c r="GT1239" s="613"/>
      <c r="GU1239" s="613"/>
      <c r="GV1239" s="613"/>
      <c r="GW1239" s="613"/>
      <c r="GX1239" s="613"/>
      <c r="GY1239" s="613"/>
      <c r="GZ1239" s="613"/>
      <c r="HA1239" s="613"/>
      <c r="HB1239" s="613"/>
      <c r="HC1239" s="613"/>
      <c r="HD1239" s="613"/>
      <c r="HE1239" s="613"/>
      <c r="HF1239" s="613"/>
      <c r="HG1239" s="613"/>
      <c r="HH1239" s="613"/>
      <c r="HI1239" s="613"/>
      <c r="HJ1239" s="613"/>
      <c r="HK1239" s="613"/>
      <c r="HL1239" s="613"/>
      <c r="HM1239" s="613"/>
      <c r="HN1239" s="613"/>
    </row>
    <row r="1240" s="606" customFormat="1" ht="18" customHeight="1" spans="1:8">
      <c r="A1240" s="382" t="s">
        <v>995</v>
      </c>
      <c r="B1240" s="321"/>
      <c r="C1240" s="625">
        <v>0</v>
      </c>
      <c r="D1240" s="257">
        <v>0</v>
      </c>
      <c r="E1240" s="636"/>
      <c r="F1240" s="257"/>
      <c r="G1240" s="637"/>
      <c r="H1240" s="638"/>
    </row>
    <row r="1241" s="606" customFormat="1" ht="18" customHeight="1" spans="1:8">
      <c r="A1241" s="383" t="s">
        <v>996</v>
      </c>
      <c r="B1241" s="321"/>
      <c r="C1241" s="624">
        <v>0</v>
      </c>
      <c r="D1241" s="257"/>
      <c r="E1241" s="622"/>
      <c r="F1241" s="257"/>
      <c r="G1241" s="637"/>
      <c r="H1241" s="624">
        <f>SUM(H1242:H1254)</f>
        <v>0</v>
      </c>
    </row>
    <row r="1242" s="520" customFormat="1" ht="18" customHeight="1" spans="1:222">
      <c r="A1242" s="382" t="s">
        <v>47</v>
      </c>
      <c r="B1242" s="321"/>
      <c r="C1242" s="625">
        <v>0</v>
      </c>
      <c r="D1242" s="257"/>
      <c r="E1242" s="636"/>
      <c r="F1242" s="257"/>
      <c r="G1242" s="637"/>
      <c r="H1242" s="612"/>
      <c r="I1242" s="606"/>
      <c r="J1242" s="613"/>
      <c r="K1242" s="613"/>
      <c r="GI1242" s="613"/>
      <c r="GJ1242" s="613"/>
      <c r="GK1242" s="613"/>
      <c r="GL1242" s="613"/>
      <c r="GM1242" s="613"/>
      <c r="GN1242" s="613"/>
      <c r="GO1242" s="613"/>
      <c r="GP1242" s="613"/>
      <c r="GQ1242" s="613"/>
      <c r="GR1242" s="613"/>
      <c r="GS1242" s="613"/>
      <c r="GT1242" s="613"/>
      <c r="GU1242" s="613"/>
      <c r="GV1242" s="613"/>
      <c r="GW1242" s="613"/>
      <c r="GX1242" s="613"/>
      <c r="GY1242" s="613"/>
      <c r="GZ1242" s="613"/>
      <c r="HA1242" s="613"/>
      <c r="HB1242" s="613"/>
      <c r="HC1242" s="613"/>
      <c r="HD1242" s="613"/>
      <c r="HE1242" s="613"/>
      <c r="HF1242" s="613"/>
      <c r="HG1242" s="613"/>
      <c r="HH1242" s="613"/>
      <c r="HI1242" s="613"/>
      <c r="HJ1242" s="613"/>
      <c r="HK1242" s="613"/>
      <c r="HL1242" s="613"/>
      <c r="HM1242" s="613"/>
      <c r="HN1242" s="613"/>
    </row>
    <row r="1243" s="520" customFormat="1" ht="18" customHeight="1" spans="1:222">
      <c r="A1243" s="382" t="s">
        <v>48</v>
      </c>
      <c r="B1243" s="321"/>
      <c r="C1243" s="625">
        <v>0</v>
      </c>
      <c r="D1243" s="257"/>
      <c r="E1243" s="636"/>
      <c r="F1243" s="257"/>
      <c r="G1243" s="637"/>
      <c r="H1243" s="612"/>
      <c r="I1243" s="606"/>
      <c r="J1243" s="613"/>
      <c r="K1243" s="613"/>
      <c r="GI1243" s="613"/>
      <c r="GJ1243" s="613"/>
      <c r="GK1243" s="613"/>
      <c r="GL1243" s="613"/>
      <c r="GM1243" s="613"/>
      <c r="GN1243" s="613"/>
      <c r="GO1243" s="613"/>
      <c r="GP1243" s="613"/>
      <c r="GQ1243" s="613"/>
      <c r="GR1243" s="613"/>
      <c r="GS1243" s="613"/>
      <c r="GT1243" s="613"/>
      <c r="GU1243" s="613"/>
      <c r="GV1243" s="613"/>
      <c r="GW1243" s="613"/>
      <c r="GX1243" s="613"/>
      <c r="GY1243" s="613"/>
      <c r="GZ1243" s="613"/>
      <c r="HA1243" s="613"/>
      <c r="HB1243" s="613"/>
      <c r="HC1243" s="613"/>
      <c r="HD1243" s="613"/>
      <c r="HE1243" s="613"/>
      <c r="HF1243" s="613"/>
      <c r="HG1243" s="613"/>
      <c r="HH1243" s="613"/>
      <c r="HI1243" s="613"/>
      <c r="HJ1243" s="613"/>
      <c r="HK1243" s="613"/>
      <c r="HL1243" s="613"/>
      <c r="HM1243" s="613"/>
      <c r="HN1243" s="613"/>
    </row>
    <row r="1244" s="606" customFormat="1" ht="18" customHeight="1" spans="1:8">
      <c r="A1244" s="382" t="s">
        <v>49</v>
      </c>
      <c r="B1244" s="321"/>
      <c r="C1244" s="625">
        <v>0</v>
      </c>
      <c r="D1244" s="257"/>
      <c r="E1244" s="636"/>
      <c r="F1244" s="257"/>
      <c r="G1244" s="637"/>
      <c r="H1244" s="638"/>
    </row>
    <row r="1245" s="520" customFormat="1" ht="18" customHeight="1" spans="1:222">
      <c r="A1245" s="382" t="s">
        <v>997</v>
      </c>
      <c r="B1245" s="321"/>
      <c r="C1245" s="625">
        <v>0</v>
      </c>
      <c r="D1245" s="257"/>
      <c r="E1245" s="636"/>
      <c r="F1245" s="257"/>
      <c r="G1245" s="637"/>
      <c r="H1245" s="612"/>
      <c r="I1245" s="606"/>
      <c r="J1245" s="613"/>
      <c r="K1245" s="613"/>
      <c r="GI1245" s="613"/>
      <c r="GJ1245" s="613"/>
      <c r="GK1245" s="613"/>
      <c r="GL1245" s="613"/>
      <c r="GM1245" s="613"/>
      <c r="GN1245" s="613"/>
      <c r="GO1245" s="613"/>
      <c r="GP1245" s="613"/>
      <c r="GQ1245" s="613"/>
      <c r="GR1245" s="613"/>
      <c r="GS1245" s="613"/>
      <c r="GT1245" s="613"/>
      <c r="GU1245" s="613"/>
      <c r="GV1245" s="613"/>
      <c r="GW1245" s="613"/>
      <c r="GX1245" s="613"/>
      <c r="GY1245" s="613"/>
      <c r="GZ1245" s="613"/>
      <c r="HA1245" s="613"/>
      <c r="HB1245" s="613"/>
      <c r="HC1245" s="613"/>
      <c r="HD1245" s="613"/>
      <c r="HE1245" s="613"/>
      <c r="HF1245" s="613"/>
      <c r="HG1245" s="613"/>
      <c r="HH1245" s="613"/>
      <c r="HI1245" s="613"/>
      <c r="HJ1245" s="613"/>
      <c r="HK1245" s="613"/>
      <c r="HL1245" s="613"/>
      <c r="HM1245" s="613"/>
      <c r="HN1245" s="613"/>
    </row>
    <row r="1246" s="520" customFormat="1" ht="18" customHeight="1" spans="1:222">
      <c r="A1246" s="382" t="s">
        <v>998</v>
      </c>
      <c r="B1246" s="321"/>
      <c r="C1246" s="625">
        <v>0</v>
      </c>
      <c r="D1246" s="257"/>
      <c r="E1246" s="636"/>
      <c r="F1246" s="257"/>
      <c r="G1246" s="637"/>
      <c r="H1246" s="612"/>
      <c r="I1246" s="606"/>
      <c r="J1246" s="613"/>
      <c r="K1246" s="613"/>
      <c r="GI1246" s="613"/>
      <c r="GJ1246" s="613"/>
      <c r="GK1246" s="613"/>
      <c r="GL1246" s="613"/>
      <c r="GM1246" s="613"/>
      <c r="GN1246" s="613"/>
      <c r="GO1246" s="613"/>
      <c r="GP1246" s="613"/>
      <c r="GQ1246" s="613"/>
      <c r="GR1246" s="613"/>
      <c r="GS1246" s="613"/>
      <c r="GT1246" s="613"/>
      <c r="GU1246" s="613"/>
      <c r="GV1246" s="613"/>
      <c r="GW1246" s="613"/>
      <c r="GX1246" s="613"/>
      <c r="GY1246" s="613"/>
      <c r="GZ1246" s="613"/>
      <c r="HA1246" s="613"/>
      <c r="HB1246" s="613"/>
      <c r="HC1246" s="613"/>
      <c r="HD1246" s="613"/>
      <c r="HE1246" s="613"/>
      <c r="HF1246" s="613"/>
      <c r="HG1246" s="613"/>
      <c r="HH1246" s="613"/>
      <c r="HI1246" s="613"/>
      <c r="HJ1246" s="613"/>
      <c r="HK1246" s="613"/>
      <c r="HL1246" s="613"/>
      <c r="HM1246" s="613"/>
      <c r="HN1246" s="613"/>
    </row>
    <row r="1247" s="520" customFormat="1" ht="18" customHeight="1" spans="1:222">
      <c r="A1247" s="382" t="s">
        <v>999</v>
      </c>
      <c r="B1247" s="321"/>
      <c r="C1247" s="625">
        <v>0</v>
      </c>
      <c r="D1247" s="257"/>
      <c r="E1247" s="636"/>
      <c r="F1247" s="257"/>
      <c r="G1247" s="637"/>
      <c r="H1247" s="612"/>
      <c r="I1247" s="606"/>
      <c r="J1247" s="613"/>
      <c r="K1247" s="613"/>
      <c r="GI1247" s="613"/>
      <c r="GJ1247" s="613"/>
      <c r="GK1247" s="613"/>
      <c r="GL1247" s="613"/>
      <c r="GM1247" s="613"/>
      <c r="GN1247" s="613"/>
      <c r="GO1247" s="613"/>
      <c r="GP1247" s="613"/>
      <c r="GQ1247" s="613"/>
      <c r="GR1247" s="613"/>
      <c r="GS1247" s="613"/>
      <c r="GT1247" s="613"/>
      <c r="GU1247" s="613"/>
      <c r="GV1247" s="613"/>
      <c r="GW1247" s="613"/>
      <c r="GX1247" s="613"/>
      <c r="GY1247" s="613"/>
      <c r="GZ1247" s="613"/>
      <c r="HA1247" s="613"/>
      <c r="HB1247" s="613"/>
      <c r="HC1247" s="613"/>
      <c r="HD1247" s="613"/>
      <c r="HE1247" s="613"/>
      <c r="HF1247" s="613"/>
      <c r="HG1247" s="613"/>
      <c r="HH1247" s="613"/>
      <c r="HI1247" s="613"/>
      <c r="HJ1247" s="613"/>
      <c r="HK1247" s="613"/>
      <c r="HL1247" s="613"/>
      <c r="HM1247" s="613"/>
      <c r="HN1247" s="613"/>
    </row>
    <row r="1248" s="606" customFormat="1" ht="18" customHeight="1" spans="1:8">
      <c r="A1248" s="382" t="s">
        <v>1000</v>
      </c>
      <c r="B1248" s="321"/>
      <c r="C1248" s="625">
        <v>0</v>
      </c>
      <c r="D1248" s="257"/>
      <c r="E1248" s="636"/>
      <c r="F1248" s="257"/>
      <c r="G1248" s="637"/>
      <c r="H1248" s="638"/>
    </row>
    <row r="1249" s="606" customFormat="1" ht="18" customHeight="1" spans="1:8">
      <c r="A1249" s="382" t="s">
        <v>1001</v>
      </c>
      <c r="B1249" s="321"/>
      <c r="C1249" s="625">
        <v>0</v>
      </c>
      <c r="D1249" s="257"/>
      <c r="E1249" s="636"/>
      <c r="F1249" s="257"/>
      <c r="G1249" s="637"/>
      <c r="H1249" s="638"/>
    </row>
    <row r="1250" s="520" customFormat="1" ht="18" customHeight="1" spans="1:222">
      <c r="A1250" s="382" t="s">
        <v>1002</v>
      </c>
      <c r="B1250" s="321"/>
      <c r="C1250" s="625">
        <v>0</v>
      </c>
      <c r="D1250" s="257"/>
      <c r="E1250" s="636"/>
      <c r="F1250" s="257"/>
      <c r="G1250" s="637"/>
      <c r="H1250" s="612"/>
      <c r="I1250" s="606"/>
      <c r="J1250" s="613"/>
      <c r="K1250" s="613"/>
      <c r="GI1250" s="613"/>
      <c r="GJ1250" s="613"/>
      <c r="GK1250" s="613"/>
      <c r="GL1250" s="613"/>
      <c r="GM1250" s="613"/>
      <c r="GN1250" s="613"/>
      <c r="GO1250" s="613"/>
      <c r="GP1250" s="613"/>
      <c r="GQ1250" s="613"/>
      <c r="GR1250" s="613"/>
      <c r="GS1250" s="613"/>
      <c r="GT1250" s="613"/>
      <c r="GU1250" s="613"/>
      <c r="GV1250" s="613"/>
      <c r="GW1250" s="613"/>
      <c r="GX1250" s="613"/>
      <c r="GY1250" s="613"/>
      <c r="GZ1250" s="613"/>
      <c r="HA1250" s="613"/>
      <c r="HB1250" s="613"/>
      <c r="HC1250" s="613"/>
      <c r="HD1250" s="613"/>
      <c r="HE1250" s="613"/>
      <c r="HF1250" s="613"/>
      <c r="HG1250" s="613"/>
      <c r="HH1250" s="613"/>
      <c r="HI1250" s="613"/>
      <c r="HJ1250" s="613"/>
      <c r="HK1250" s="613"/>
      <c r="HL1250" s="613"/>
      <c r="HM1250" s="613"/>
      <c r="HN1250" s="613"/>
    </row>
    <row r="1251" s="520" customFormat="1" ht="18" customHeight="1" spans="1:222">
      <c r="A1251" s="382" t="s">
        <v>1003</v>
      </c>
      <c r="B1251" s="321"/>
      <c r="C1251" s="625">
        <v>0</v>
      </c>
      <c r="D1251" s="257"/>
      <c r="E1251" s="636"/>
      <c r="F1251" s="257"/>
      <c r="G1251" s="637"/>
      <c r="H1251" s="612"/>
      <c r="I1251" s="606"/>
      <c r="J1251" s="613"/>
      <c r="K1251" s="613"/>
      <c r="GI1251" s="613"/>
      <c r="GJ1251" s="613"/>
      <c r="GK1251" s="613"/>
      <c r="GL1251" s="613"/>
      <c r="GM1251" s="613"/>
      <c r="GN1251" s="613"/>
      <c r="GO1251" s="613"/>
      <c r="GP1251" s="613"/>
      <c r="GQ1251" s="613"/>
      <c r="GR1251" s="613"/>
      <c r="GS1251" s="613"/>
      <c r="GT1251" s="613"/>
      <c r="GU1251" s="613"/>
      <c r="GV1251" s="613"/>
      <c r="GW1251" s="613"/>
      <c r="GX1251" s="613"/>
      <c r="GY1251" s="613"/>
      <c r="GZ1251" s="613"/>
      <c r="HA1251" s="613"/>
      <c r="HB1251" s="613"/>
      <c r="HC1251" s="613"/>
      <c r="HD1251" s="613"/>
      <c r="HE1251" s="613"/>
      <c r="HF1251" s="613"/>
      <c r="HG1251" s="613"/>
      <c r="HH1251" s="613"/>
      <c r="HI1251" s="613"/>
      <c r="HJ1251" s="613"/>
      <c r="HK1251" s="613"/>
      <c r="HL1251" s="613"/>
      <c r="HM1251" s="613"/>
      <c r="HN1251" s="613"/>
    </row>
    <row r="1252" s="606" customFormat="1" ht="18" customHeight="1" spans="1:8">
      <c r="A1252" s="382" t="s">
        <v>1004</v>
      </c>
      <c r="B1252" s="321"/>
      <c r="C1252" s="625">
        <v>0</v>
      </c>
      <c r="D1252" s="257"/>
      <c r="E1252" s="636"/>
      <c r="F1252" s="257"/>
      <c r="G1252" s="637"/>
      <c r="H1252" s="638"/>
    </row>
    <row r="1253" s="520" customFormat="1" ht="18" customHeight="1" spans="1:222">
      <c r="A1253" s="382" t="s">
        <v>56</v>
      </c>
      <c r="B1253" s="321"/>
      <c r="C1253" s="625">
        <v>0</v>
      </c>
      <c r="D1253" s="257"/>
      <c r="E1253" s="636"/>
      <c r="F1253" s="257"/>
      <c r="G1253" s="637"/>
      <c r="H1253" s="612"/>
      <c r="I1253" s="606"/>
      <c r="J1253" s="613"/>
      <c r="K1253" s="613"/>
      <c r="GI1253" s="613"/>
      <c r="GJ1253" s="613"/>
      <c r="GK1253" s="613"/>
      <c r="GL1253" s="613"/>
      <c r="GM1253" s="613"/>
      <c r="GN1253" s="613"/>
      <c r="GO1253" s="613"/>
      <c r="GP1253" s="613"/>
      <c r="GQ1253" s="613"/>
      <c r="GR1253" s="613"/>
      <c r="GS1253" s="613"/>
      <c r="GT1253" s="613"/>
      <c r="GU1253" s="613"/>
      <c r="GV1253" s="613"/>
      <c r="GW1253" s="613"/>
      <c r="GX1253" s="613"/>
      <c r="GY1253" s="613"/>
      <c r="GZ1253" s="613"/>
      <c r="HA1253" s="613"/>
      <c r="HB1253" s="613"/>
      <c r="HC1253" s="613"/>
      <c r="HD1253" s="613"/>
      <c r="HE1253" s="613"/>
      <c r="HF1253" s="613"/>
      <c r="HG1253" s="613"/>
      <c r="HH1253" s="613"/>
      <c r="HI1253" s="613"/>
      <c r="HJ1253" s="613"/>
      <c r="HK1253" s="613"/>
      <c r="HL1253" s="613"/>
      <c r="HM1253" s="613"/>
      <c r="HN1253" s="613"/>
    </row>
    <row r="1254" s="520" customFormat="1" ht="18" customHeight="1" spans="1:222">
      <c r="A1254" s="382" t="s">
        <v>1005</v>
      </c>
      <c r="B1254" s="321"/>
      <c r="C1254" s="625">
        <v>0</v>
      </c>
      <c r="D1254" s="257"/>
      <c r="E1254" s="636"/>
      <c r="F1254" s="257"/>
      <c r="G1254" s="637"/>
      <c r="H1254" s="612"/>
      <c r="I1254" s="606"/>
      <c r="J1254" s="613"/>
      <c r="K1254" s="613"/>
      <c r="GI1254" s="613"/>
      <c r="GJ1254" s="613"/>
      <c r="GK1254" s="613"/>
      <c r="GL1254" s="613"/>
      <c r="GM1254" s="613"/>
      <c r="GN1254" s="613"/>
      <c r="GO1254" s="613"/>
      <c r="GP1254" s="613"/>
      <c r="GQ1254" s="613"/>
      <c r="GR1254" s="613"/>
      <c r="GS1254" s="613"/>
      <c r="GT1254" s="613"/>
      <c r="GU1254" s="613"/>
      <c r="GV1254" s="613"/>
      <c r="GW1254" s="613"/>
      <c r="GX1254" s="613"/>
      <c r="GY1254" s="613"/>
      <c r="GZ1254" s="613"/>
      <c r="HA1254" s="613"/>
      <c r="HB1254" s="613"/>
      <c r="HC1254" s="613"/>
      <c r="HD1254" s="613"/>
      <c r="HE1254" s="613"/>
      <c r="HF1254" s="613"/>
      <c r="HG1254" s="613"/>
      <c r="HH1254" s="613"/>
      <c r="HI1254" s="613"/>
      <c r="HJ1254" s="613"/>
      <c r="HK1254" s="613"/>
      <c r="HL1254" s="613"/>
      <c r="HM1254" s="613"/>
      <c r="HN1254" s="613"/>
    </row>
    <row r="1255" s="606" customFormat="1" ht="18" customHeight="1" spans="1:8">
      <c r="A1255" s="383" t="s">
        <v>1006</v>
      </c>
      <c r="B1255" s="321"/>
      <c r="C1255" s="624">
        <v>0</v>
      </c>
      <c r="D1255" s="355">
        <v>0</v>
      </c>
      <c r="E1255" s="622"/>
      <c r="F1255" s="355">
        <f>SUM(F1256:F1259)</f>
        <v>0</v>
      </c>
      <c r="G1255" s="637"/>
      <c r="H1255" s="624">
        <f>SUM(H1256:H1259)</f>
        <v>0</v>
      </c>
    </row>
    <row r="1256" s="607" customFormat="1" ht="18" customHeight="1" spans="1:222">
      <c r="A1256" s="382" t="s">
        <v>1007</v>
      </c>
      <c r="B1256" s="321"/>
      <c r="C1256" s="625">
        <v>0</v>
      </c>
      <c r="D1256" s="257">
        <v>0</v>
      </c>
      <c r="E1256" s="636"/>
      <c r="F1256" s="257"/>
      <c r="G1256" s="637"/>
      <c r="H1256" s="612"/>
      <c r="I1256" s="606"/>
      <c r="J1256" s="613"/>
      <c r="K1256" s="613"/>
      <c r="GI1256" s="613"/>
      <c r="GJ1256" s="613"/>
      <c r="GK1256" s="613"/>
      <c r="GL1256" s="613"/>
      <c r="GM1256" s="613"/>
      <c r="GN1256" s="613"/>
      <c r="GO1256" s="613"/>
      <c r="GP1256" s="613"/>
      <c r="GQ1256" s="613"/>
      <c r="GR1256" s="613"/>
      <c r="GS1256" s="613"/>
      <c r="GT1256" s="613"/>
      <c r="GU1256" s="613"/>
      <c r="GV1256" s="613"/>
      <c r="GW1256" s="613"/>
      <c r="GX1256" s="613"/>
      <c r="GY1256" s="613"/>
      <c r="GZ1256" s="613"/>
      <c r="HA1256" s="613"/>
      <c r="HB1256" s="613"/>
      <c r="HC1256" s="613"/>
      <c r="HD1256" s="613"/>
      <c r="HE1256" s="613"/>
      <c r="HF1256" s="613"/>
      <c r="HG1256" s="613"/>
      <c r="HH1256" s="613"/>
      <c r="HI1256" s="613"/>
      <c r="HJ1256" s="613"/>
      <c r="HK1256" s="613"/>
      <c r="HL1256" s="613"/>
      <c r="HM1256" s="613"/>
      <c r="HN1256" s="613"/>
    </row>
    <row r="1257" s="607" customFormat="1" ht="18" customHeight="1" spans="1:222">
      <c r="A1257" s="382" t="s">
        <v>1008</v>
      </c>
      <c r="B1257" s="321"/>
      <c r="C1257" s="625">
        <v>0</v>
      </c>
      <c r="D1257" s="257">
        <v>0</v>
      </c>
      <c r="E1257" s="636"/>
      <c r="F1257" s="257"/>
      <c r="G1257" s="637"/>
      <c r="H1257" s="612"/>
      <c r="I1257" s="606"/>
      <c r="J1257" s="613"/>
      <c r="K1257" s="613"/>
      <c r="GI1257" s="613"/>
      <c r="GJ1257" s="613"/>
      <c r="GK1257" s="613"/>
      <c r="GL1257" s="613"/>
      <c r="GM1257" s="613"/>
      <c r="GN1257" s="613"/>
      <c r="GO1257" s="613"/>
      <c r="GP1257" s="613"/>
      <c r="GQ1257" s="613"/>
      <c r="GR1257" s="613"/>
      <c r="GS1257" s="613"/>
      <c r="GT1257" s="613"/>
      <c r="GU1257" s="613"/>
      <c r="GV1257" s="613"/>
      <c r="GW1257" s="613"/>
      <c r="GX1257" s="613"/>
      <c r="GY1257" s="613"/>
      <c r="GZ1257" s="613"/>
      <c r="HA1257" s="613"/>
      <c r="HB1257" s="613"/>
      <c r="HC1257" s="613"/>
      <c r="HD1257" s="613"/>
      <c r="HE1257" s="613"/>
      <c r="HF1257" s="613"/>
      <c r="HG1257" s="613"/>
      <c r="HH1257" s="613"/>
      <c r="HI1257" s="613"/>
      <c r="HJ1257" s="613"/>
      <c r="HK1257" s="613"/>
      <c r="HL1257" s="613"/>
      <c r="HM1257" s="613"/>
      <c r="HN1257" s="613"/>
    </row>
    <row r="1258" ht="18" customHeight="1" spans="1:9">
      <c r="A1258" s="382" t="s">
        <v>1009</v>
      </c>
      <c r="B1258" s="321"/>
      <c r="C1258" s="625">
        <v>0</v>
      </c>
      <c r="D1258" s="257">
        <v>0</v>
      </c>
      <c r="E1258" s="636"/>
      <c r="F1258" s="257"/>
      <c r="G1258" s="637"/>
      <c r="I1258" s="606"/>
    </row>
    <row r="1259" ht="18" customHeight="1" spans="1:9">
      <c r="A1259" s="382" t="s">
        <v>1010</v>
      </c>
      <c r="B1259" s="321"/>
      <c r="C1259" s="625">
        <v>0</v>
      </c>
      <c r="D1259" s="257">
        <v>0</v>
      </c>
      <c r="E1259" s="636"/>
      <c r="F1259" s="257"/>
      <c r="G1259" s="637"/>
      <c r="I1259" s="606"/>
    </row>
    <row r="1260" s="606" customFormat="1" ht="18" customHeight="1" spans="1:8">
      <c r="A1260" s="383" t="s">
        <v>1011</v>
      </c>
      <c r="B1260" s="321"/>
      <c r="C1260" s="624">
        <v>0</v>
      </c>
      <c r="D1260" s="355">
        <v>0</v>
      </c>
      <c r="E1260" s="622"/>
      <c r="F1260" s="355">
        <f>SUM(F1261:F1265)</f>
        <v>0</v>
      </c>
      <c r="G1260" s="637"/>
      <c r="H1260" s="624">
        <f>SUM(H1261:H1265)</f>
        <v>0</v>
      </c>
    </row>
    <row r="1261" ht="18" customHeight="1" spans="1:9">
      <c r="A1261" s="382" t="s">
        <v>1012</v>
      </c>
      <c r="B1261" s="321"/>
      <c r="C1261" s="625">
        <v>0</v>
      </c>
      <c r="D1261" s="257">
        <v>0</v>
      </c>
      <c r="E1261" s="636"/>
      <c r="F1261" s="257"/>
      <c r="G1261" s="637"/>
      <c r="I1261" s="606"/>
    </row>
    <row r="1262" ht="18" customHeight="1" spans="1:9">
      <c r="A1262" s="382" t="s">
        <v>1013</v>
      </c>
      <c r="B1262" s="321"/>
      <c r="C1262" s="625">
        <v>0</v>
      </c>
      <c r="D1262" s="257">
        <v>0</v>
      </c>
      <c r="E1262" s="636"/>
      <c r="F1262" s="257"/>
      <c r="G1262" s="637"/>
      <c r="I1262" s="606"/>
    </row>
    <row r="1263" ht="18" customHeight="1" spans="1:9">
      <c r="A1263" s="382" t="s">
        <v>1014</v>
      </c>
      <c r="B1263" s="321"/>
      <c r="C1263" s="625">
        <v>0</v>
      </c>
      <c r="D1263" s="257">
        <v>0</v>
      </c>
      <c r="E1263" s="636"/>
      <c r="F1263" s="257"/>
      <c r="G1263" s="637"/>
      <c r="I1263" s="606"/>
    </row>
    <row r="1264" s="606" customFormat="1" ht="18" customHeight="1" spans="1:8">
      <c r="A1264" s="382" t="s">
        <v>1015</v>
      </c>
      <c r="B1264" s="321"/>
      <c r="C1264" s="625">
        <v>0</v>
      </c>
      <c r="D1264" s="257">
        <v>0</v>
      </c>
      <c r="E1264" s="636"/>
      <c r="F1264" s="257"/>
      <c r="G1264" s="637"/>
      <c r="H1264" s="638"/>
    </row>
    <row r="1265" ht="18" customHeight="1" spans="1:9">
      <c r="A1265" s="382" t="s">
        <v>1016</v>
      </c>
      <c r="B1265" s="321"/>
      <c r="C1265" s="625">
        <v>0</v>
      </c>
      <c r="D1265" s="257">
        <v>0</v>
      </c>
      <c r="E1265" s="636"/>
      <c r="F1265" s="257"/>
      <c r="G1265" s="637"/>
      <c r="I1265" s="606"/>
    </row>
    <row r="1266" s="606" customFormat="1" ht="18" customHeight="1" spans="1:8">
      <c r="A1266" s="383" t="s">
        <v>1017</v>
      </c>
      <c r="B1266" s="321"/>
      <c r="C1266" s="624">
        <v>0</v>
      </c>
      <c r="D1266" s="355">
        <v>0</v>
      </c>
      <c r="E1266" s="622"/>
      <c r="F1266" s="355">
        <f>SUM(F1267:F1277)</f>
        <v>0</v>
      </c>
      <c r="G1266" s="637"/>
      <c r="H1266" s="624">
        <f>SUM(H1267:H1277)</f>
        <v>0</v>
      </c>
    </row>
    <row r="1267" ht="18" customHeight="1" spans="1:9">
      <c r="A1267" s="382" t="s">
        <v>1018</v>
      </c>
      <c r="B1267" s="321"/>
      <c r="C1267" s="625">
        <v>0</v>
      </c>
      <c r="D1267" s="257">
        <v>0</v>
      </c>
      <c r="E1267" s="636"/>
      <c r="F1267" s="257"/>
      <c r="G1267" s="637"/>
      <c r="I1267" s="606"/>
    </row>
    <row r="1268" ht="18" customHeight="1" spans="1:9">
      <c r="A1268" s="382" t="s">
        <v>1019</v>
      </c>
      <c r="B1268" s="321"/>
      <c r="C1268" s="625">
        <v>0</v>
      </c>
      <c r="D1268" s="257">
        <v>0</v>
      </c>
      <c r="E1268" s="636"/>
      <c r="F1268" s="257"/>
      <c r="G1268" s="637"/>
      <c r="I1268" s="606"/>
    </row>
    <row r="1269" ht="18" customHeight="1" spans="1:9">
      <c r="A1269" s="382" t="s">
        <v>1020</v>
      </c>
      <c r="B1269" s="321"/>
      <c r="C1269" s="625">
        <v>0</v>
      </c>
      <c r="D1269" s="257">
        <v>0</v>
      </c>
      <c r="E1269" s="636"/>
      <c r="F1269" s="257"/>
      <c r="G1269" s="637"/>
      <c r="I1269" s="606"/>
    </row>
    <row r="1270" ht="18" customHeight="1" spans="1:9">
      <c r="A1270" s="382" t="s">
        <v>1021</v>
      </c>
      <c r="B1270" s="321"/>
      <c r="C1270" s="625">
        <v>0</v>
      </c>
      <c r="D1270" s="257">
        <v>0</v>
      </c>
      <c r="E1270" s="636"/>
      <c r="F1270" s="257"/>
      <c r="G1270" s="637"/>
      <c r="I1270" s="606"/>
    </row>
    <row r="1271" s="606" customFormat="1" ht="18" customHeight="1" spans="1:8">
      <c r="A1271" s="382" t="s">
        <v>1022</v>
      </c>
      <c r="B1271" s="321"/>
      <c r="C1271" s="625">
        <v>0</v>
      </c>
      <c r="D1271" s="257">
        <v>0</v>
      </c>
      <c r="E1271" s="636"/>
      <c r="F1271" s="257"/>
      <c r="G1271" s="637"/>
      <c r="H1271" s="638"/>
    </row>
    <row r="1272" s="607" customFormat="1" ht="18" customHeight="1" spans="1:222">
      <c r="A1272" s="382" t="s">
        <v>1023</v>
      </c>
      <c r="B1272" s="321"/>
      <c r="C1272" s="625">
        <v>0</v>
      </c>
      <c r="D1272" s="257">
        <v>0</v>
      </c>
      <c r="E1272" s="636"/>
      <c r="F1272" s="257"/>
      <c r="G1272" s="637"/>
      <c r="H1272" s="612"/>
      <c r="I1272" s="606"/>
      <c r="J1272" s="613"/>
      <c r="K1272" s="613"/>
      <c r="GI1272" s="613"/>
      <c r="GJ1272" s="613"/>
      <c r="GK1272" s="613"/>
      <c r="GL1272" s="613"/>
      <c r="GM1272" s="613"/>
      <c r="GN1272" s="613"/>
      <c r="GO1272" s="613"/>
      <c r="GP1272" s="613"/>
      <c r="GQ1272" s="613"/>
      <c r="GR1272" s="613"/>
      <c r="GS1272" s="613"/>
      <c r="GT1272" s="613"/>
      <c r="GU1272" s="613"/>
      <c r="GV1272" s="613"/>
      <c r="GW1272" s="613"/>
      <c r="GX1272" s="613"/>
      <c r="GY1272" s="613"/>
      <c r="GZ1272" s="613"/>
      <c r="HA1272" s="613"/>
      <c r="HB1272" s="613"/>
      <c r="HC1272" s="613"/>
      <c r="HD1272" s="613"/>
      <c r="HE1272" s="613"/>
      <c r="HF1272" s="613"/>
      <c r="HG1272" s="613"/>
      <c r="HH1272" s="613"/>
      <c r="HI1272" s="613"/>
      <c r="HJ1272" s="613"/>
      <c r="HK1272" s="613"/>
      <c r="HL1272" s="613"/>
      <c r="HM1272" s="613"/>
      <c r="HN1272" s="613"/>
    </row>
    <row r="1273" ht="18" customHeight="1" spans="1:9">
      <c r="A1273" s="382" t="s">
        <v>1024</v>
      </c>
      <c r="B1273" s="321"/>
      <c r="C1273" s="625">
        <v>0</v>
      </c>
      <c r="D1273" s="257">
        <v>0</v>
      </c>
      <c r="E1273" s="636"/>
      <c r="F1273" s="257"/>
      <c r="G1273" s="637"/>
      <c r="I1273" s="606"/>
    </row>
    <row r="1274" ht="18" customHeight="1" spans="1:9">
      <c r="A1274" s="382" t="s">
        <v>1025</v>
      </c>
      <c r="B1274" s="321"/>
      <c r="C1274" s="625">
        <v>0</v>
      </c>
      <c r="D1274" s="257">
        <v>0</v>
      </c>
      <c r="E1274" s="636"/>
      <c r="F1274" s="257"/>
      <c r="G1274" s="637"/>
      <c r="I1274" s="606"/>
    </row>
    <row r="1275" ht="18" customHeight="1" spans="1:9">
      <c r="A1275" s="382" t="s">
        <v>1026</v>
      </c>
      <c r="B1275" s="321"/>
      <c r="C1275" s="625">
        <v>0</v>
      </c>
      <c r="D1275" s="257">
        <v>0</v>
      </c>
      <c r="E1275" s="636"/>
      <c r="F1275" s="257"/>
      <c r="G1275" s="637"/>
      <c r="I1275" s="606"/>
    </row>
    <row r="1276" ht="18" customHeight="1" spans="1:9">
      <c r="A1276" s="382" t="s">
        <v>1027</v>
      </c>
      <c r="B1276" s="321"/>
      <c r="C1276" s="625">
        <v>0</v>
      </c>
      <c r="D1276" s="257">
        <v>0</v>
      </c>
      <c r="E1276" s="636"/>
      <c r="F1276" s="257"/>
      <c r="G1276" s="637"/>
      <c r="I1276" s="606"/>
    </row>
    <row r="1277" ht="18" customHeight="1" spans="1:9">
      <c r="A1277" s="382" t="s">
        <v>1028</v>
      </c>
      <c r="B1277" s="321"/>
      <c r="C1277" s="625">
        <v>0</v>
      </c>
      <c r="D1277" s="257">
        <v>0</v>
      </c>
      <c r="E1277" s="636"/>
      <c r="F1277" s="257"/>
      <c r="G1277" s="637"/>
      <c r="I1277" s="606"/>
    </row>
    <row r="1278" s="606" customFormat="1" ht="18" customHeight="1" spans="1:8">
      <c r="A1278" s="383" t="s">
        <v>1029</v>
      </c>
      <c r="B1278" s="321">
        <v>1047</v>
      </c>
      <c r="C1278" s="624">
        <f>C1279+C1291+C1298+C1304+C1312+C1325+C1329+C1335</f>
        <v>1381</v>
      </c>
      <c r="D1278" s="355">
        <v>993</v>
      </c>
      <c r="E1278" s="622">
        <f t="shared" ref="E1278:E1280" si="81">D1278/C1278</f>
        <v>0.719044170890659</v>
      </c>
      <c r="F1278" s="355">
        <f>F1279+F1291+F1304+F1312+F1325+F1329+F1335</f>
        <v>992</v>
      </c>
      <c r="G1278" s="635">
        <f>D1278/F1278-1</f>
        <v>0.001008064516129</v>
      </c>
      <c r="H1278" s="624">
        <f>H1279+H1291+H1298+H1304+H1312+H1325+H1329+H1335</f>
        <v>388</v>
      </c>
    </row>
    <row r="1279" s="606" customFormat="1" ht="18" customHeight="1" spans="1:8">
      <c r="A1279" s="383" t="s">
        <v>1030</v>
      </c>
      <c r="B1279" s="321">
        <v>757</v>
      </c>
      <c r="C1279" s="624">
        <f>SUM(C1280:C1290)</f>
        <v>895</v>
      </c>
      <c r="D1279" s="355">
        <v>636</v>
      </c>
      <c r="E1279" s="622">
        <f t="shared" si="81"/>
        <v>0.710614525139665</v>
      </c>
      <c r="F1279" s="355">
        <f>SUM(F1280:F1290)</f>
        <v>591</v>
      </c>
      <c r="G1279" s="635">
        <f>D1279/F1279-1</f>
        <v>0.0761421319796953</v>
      </c>
      <c r="H1279" s="624">
        <f>SUM(H1280:H1290)</f>
        <v>259</v>
      </c>
    </row>
    <row r="1280" s="606" customFormat="1" ht="18" customHeight="1" spans="1:8">
      <c r="A1280" s="382" t="s">
        <v>47</v>
      </c>
      <c r="B1280" s="320">
        <v>611</v>
      </c>
      <c r="C1280" s="625">
        <v>459</v>
      </c>
      <c r="D1280" s="257">
        <v>459</v>
      </c>
      <c r="E1280" s="636">
        <f t="shared" si="81"/>
        <v>1</v>
      </c>
      <c r="F1280" s="257">
        <v>405</v>
      </c>
      <c r="G1280" s="637">
        <f>D1280/F1280-1</f>
        <v>0.133333333333333</v>
      </c>
      <c r="H1280" s="638"/>
    </row>
    <row r="1281" ht="18" customHeight="1" spans="1:9">
      <c r="A1281" s="382" t="s">
        <v>48</v>
      </c>
      <c r="B1281" s="321"/>
      <c r="C1281" s="625">
        <v>0</v>
      </c>
      <c r="D1281" s="257">
        <v>0</v>
      </c>
      <c r="E1281" s="636"/>
      <c r="F1281" s="257"/>
      <c r="G1281" s="637"/>
      <c r="I1281" s="606"/>
    </row>
    <row r="1282" ht="18" customHeight="1" spans="1:9">
      <c r="A1282" s="382" t="s">
        <v>49</v>
      </c>
      <c r="B1282" s="321"/>
      <c r="C1282" s="625">
        <v>0</v>
      </c>
      <c r="D1282" s="257">
        <v>0</v>
      </c>
      <c r="E1282" s="636"/>
      <c r="F1282" s="257"/>
      <c r="G1282" s="637"/>
      <c r="I1282" s="606"/>
    </row>
    <row r="1283" ht="18" customHeight="1" spans="1:9">
      <c r="A1283" s="382" t="s">
        <v>1031</v>
      </c>
      <c r="B1283" s="321"/>
      <c r="C1283" s="625">
        <v>0</v>
      </c>
      <c r="D1283" s="257">
        <v>0</v>
      </c>
      <c r="E1283" s="636"/>
      <c r="F1283" s="257"/>
      <c r="G1283" s="637"/>
      <c r="I1283" s="606"/>
    </row>
    <row r="1284" ht="18" customHeight="1" spans="1:9">
      <c r="A1284" s="382" t="s">
        <v>1032</v>
      </c>
      <c r="B1284" s="321"/>
      <c r="C1284" s="625">
        <v>0</v>
      </c>
      <c r="D1284" s="257">
        <v>0</v>
      </c>
      <c r="E1284" s="636"/>
      <c r="F1284" s="257"/>
      <c r="G1284" s="637"/>
      <c r="I1284" s="606"/>
    </row>
    <row r="1285" ht="18" customHeight="1" spans="1:9">
      <c r="A1285" s="382" t="s">
        <v>1033</v>
      </c>
      <c r="B1285" s="321"/>
      <c r="C1285" s="625">
        <v>0</v>
      </c>
      <c r="D1285" s="257">
        <v>0</v>
      </c>
      <c r="E1285" s="636"/>
      <c r="F1285" s="257"/>
      <c r="G1285" s="637"/>
      <c r="I1285" s="606"/>
    </row>
    <row r="1286" s="607" customFormat="1" ht="18" customHeight="1" spans="1:222">
      <c r="A1286" s="382" t="s">
        <v>1034</v>
      </c>
      <c r="B1286" s="321"/>
      <c r="C1286" s="625">
        <v>0</v>
      </c>
      <c r="D1286" s="257">
        <v>0</v>
      </c>
      <c r="E1286" s="636"/>
      <c r="F1286" s="257"/>
      <c r="G1286" s="637"/>
      <c r="H1286" s="612"/>
      <c r="I1286" s="606"/>
      <c r="J1286" s="613"/>
      <c r="K1286" s="613"/>
      <c r="GI1286" s="613"/>
      <c r="GJ1286" s="613"/>
      <c r="GK1286" s="613"/>
      <c r="GL1286" s="613"/>
      <c r="GM1286" s="613"/>
      <c r="GN1286" s="613"/>
      <c r="GO1286" s="613"/>
      <c r="GP1286" s="613"/>
      <c r="GQ1286" s="613"/>
      <c r="GR1286" s="613"/>
      <c r="GS1286" s="613"/>
      <c r="GT1286" s="613"/>
      <c r="GU1286" s="613"/>
      <c r="GV1286" s="613"/>
      <c r="GW1286" s="613"/>
      <c r="GX1286" s="613"/>
      <c r="GY1286" s="613"/>
      <c r="GZ1286" s="613"/>
      <c r="HA1286" s="613"/>
      <c r="HB1286" s="613"/>
      <c r="HC1286" s="613"/>
      <c r="HD1286" s="613"/>
      <c r="HE1286" s="613"/>
      <c r="HF1286" s="613"/>
      <c r="HG1286" s="613"/>
      <c r="HH1286" s="613"/>
      <c r="HI1286" s="613"/>
      <c r="HJ1286" s="613"/>
      <c r="HK1286" s="613"/>
      <c r="HL1286" s="613"/>
      <c r="HM1286" s="613"/>
      <c r="HN1286" s="613"/>
    </row>
    <row r="1287" ht="18" customHeight="1" spans="1:9">
      <c r="A1287" s="382" t="s">
        <v>1035</v>
      </c>
      <c r="B1287" s="320">
        <v>1</v>
      </c>
      <c r="C1287" s="625">
        <v>0</v>
      </c>
      <c r="D1287" s="257"/>
      <c r="E1287" s="636"/>
      <c r="F1287" s="257"/>
      <c r="G1287" s="637"/>
      <c r="I1287" s="606"/>
    </row>
    <row r="1288" ht="18" customHeight="1" spans="1:9">
      <c r="A1288" s="382" t="s">
        <v>1036</v>
      </c>
      <c r="B1288" s="320">
        <v>10</v>
      </c>
      <c r="C1288" s="625">
        <v>5</v>
      </c>
      <c r="D1288" s="257">
        <v>5</v>
      </c>
      <c r="E1288" s="636"/>
      <c r="F1288" s="257">
        <v>122</v>
      </c>
      <c r="G1288" s="637">
        <f>D1288/F1288-1</f>
        <v>-0.959016393442623</v>
      </c>
      <c r="I1288" s="606"/>
    </row>
    <row r="1289" ht="18" customHeight="1" spans="1:9">
      <c r="A1289" s="382" t="s">
        <v>56</v>
      </c>
      <c r="B1289" s="320">
        <v>134</v>
      </c>
      <c r="C1289" s="625">
        <v>168</v>
      </c>
      <c r="D1289" s="257">
        <v>168</v>
      </c>
      <c r="E1289" s="636"/>
      <c r="F1289" s="257"/>
      <c r="G1289" s="637"/>
      <c r="I1289" s="606"/>
    </row>
    <row r="1290" ht="17" customHeight="1" spans="1:9">
      <c r="A1290" s="382" t="s">
        <v>1037</v>
      </c>
      <c r="B1290" s="320">
        <v>1</v>
      </c>
      <c r="C1290" s="625">
        <v>263</v>
      </c>
      <c r="D1290" s="257">
        <v>4</v>
      </c>
      <c r="E1290" s="636"/>
      <c r="F1290" s="257">
        <v>64</v>
      </c>
      <c r="G1290" s="637">
        <f>D1290/F1290-1</f>
        <v>-0.9375</v>
      </c>
      <c r="H1290" s="612">
        <v>259</v>
      </c>
      <c r="I1290" s="606"/>
    </row>
    <row r="1291" s="606" customFormat="1" ht="18" customHeight="1" spans="1:8">
      <c r="A1291" s="383" t="s">
        <v>1038</v>
      </c>
      <c r="B1291" s="321">
        <v>148</v>
      </c>
      <c r="C1291" s="624">
        <f>SUM(C1292:C1297)</f>
        <v>181</v>
      </c>
      <c r="D1291" s="355">
        <v>181</v>
      </c>
      <c r="E1291" s="622">
        <f t="shared" ref="E1289:E1293" si="82">D1291/C1291</f>
        <v>1</v>
      </c>
      <c r="F1291" s="355">
        <f>SUM(F1292:F1297)</f>
        <v>218</v>
      </c>
      <c r="G1291" s="635">
        <f>D1291/F1291-1</f>
        <v>-0.169724770642202</v>
      </c>
      <c r="H1291" s="624">
        <f>SUM(H1292:H1297)</f>
        <v>0</v>
      </c>
    </row>
    <row r="1292" spans="1:9">
      <c r="A1292" s="382" t="s">
        <v>47</v>
      </c>
      <c r="B1292" s="320">
        <v>104</v>
      </c>
      <c r="C1292" s="625">
        <v>87</v>
      </c>
      <c r="D1292" s="257">
        <v>87</v>
      </c>
      <c r="E1292" s="636">
        <f t="shared" si="82"/>
        <v>1</v>
      </c>
      <c r="F1292" s="257">
        <v>45</v>
      </c>
      <c r="G1292" s="637">
        <f>D1292/F1292-1</f>
        <v>0.933333333333333</v>
      </c>
      <c r="I1292" s="606"/>
    </row>
    <row r="1293" s="606" customFormat="1" ht="18" customHeight="1" spans="1:8">
      <c r="A1293" s="382" t="s">
        <v>48</v>
      </c>
      <c r="B1293" s="321"/>
      <c r="C1293" s="625">
        <v>0</v>
      </c>
      <c r="D1293" s="257">
        <v>0</v>
      </c>
      <c r="E1293" s="636"/>
      <c r="F1293" s="257">
        <v>116</v>
      </c>
      <c r="G1293" s="637"/>
      <c r="H1293" s="638"/>
    </row>
    <row r="1294" ht="18" customHeight="1" spans="1:9">
      <c r="A1294" s="382" t="s">
        <v>49</v>
      </c>
      <c r="B1294" s="321"/>
      <c r="C1294" s="625">
        <v>0</v>
      </c>
      <c r="D1294" s="257">
        <v>0</v>
      </c>
      <c r="E1294" s="636"/>
      <c r="F1294" s="257"/>
      <c r="G1294" s="637"/>
      <c r="I1294" s="606"/>
    </row>
    <row r="1295" ht="18" customHeight="1" spans="1:9">
      <c r="A1295" s="382" t="s">
        <v>1039</v>
      </c>
      <c r="B1295" s="321"/>
      <c r="C1295" s="625">
        <v>0</v>
      </c>
      <c r="D1295" s="257">
        <v>0</v>
      </c>
      <c r="E1295" s="636"/>
      <c r="F1295" s="257">
        <v>57</v>
      </c>
      <c r="G1295" s="637"/>
      <c r="I1295" s="606"/>
    </row>
    <row r="1296" ht="18" customHeight="1" spans="1:9">
      <c r="A1296" s="644" t="s">
        <v>1040</v>
      </c>
      <c r="B1296" s="320">
        <v>44</v>
      </c>
      <c r="C1296" s="625">
        <v>94</v>
      </c>
      <c r="D1296" s="257">
        <v>94</v>
      </c>
      <c r="E1296" s="636"/>
      <c r="F1296" s="257"/>
      <c r="G1296" s="637"/>
      <c r="I1296" s="606"/>
    </row>
    <row r="1297" s="606" customFormat="1" ht="18" customHeight="1" spans="1:8">
      <c r="A1297" s="382" t="s">
        <v>1041</v>
      </c>
      <c r="B1297" s="321"/>
      <c r="C1297" s="625">
        <v>0</v>
      </c>
      <c r="D1297" s="257">
        <v>0</v>
      </c>
      <c r="E1297" s="636"/>
      <c r="F1297" s="257"/>
      <c r="G1297" s="637"/>
      <c r="H1297" s="612"/>
    </row>
    <row r="1298" ht="18" customHeight="1" spans="1:9">
      <c r="A1298" s="383" t="s">
        <v>1042</v>
      </c>
      <c r="B1298" s="321"/>
      <c r="C1298" s="624">
        <v>0</v>
      </c>
      <c r="D1298" s="257"/>
      <c r="E1298" s="622"/>
      <c r="F1298" s="257"/>
      <c r="G1298" s="637"/>
      <c r="H1298" s="624">
        <f>SUM(H1299:H1303)</f>
        <v>0</v>
      </c>
      <c r="I1298" s="606"/>
    </row>
    <row r="1299" spans="1:9">
      <c r="A1299" s="382" t="s">
        <v>47</v>
      </c>
      <c r="B1299" s="321"/>
      <c r="C1299" s="625">
        <v>0</v>
      </c>
      <c r="D1299" s="257"/>
      <c r="E1299" s="636"/>
      <c r="F1299" s="257"/>
      <c r="G1299" s="637"/>
      <c r="I1299" s="606"/>
    </row>
    <row r="1300" spans="1:9">
      <c r="A1300" s="382" t="s">
        <v>48</v>
      </c>
      <c r="B1300" s="321"/>
      <c r="C1300" s="625">
        <v>0</v>
      </c>
      <c r="D1300" s="257"/>
      <c r="E1300" s="636"/>
      <c r="F1300" s="257"/>
      <c r="G1300" s="637"/>
      <c r="I1300" s="606"/>
    </row>
    <row r="1301" s="606" customFormat="1" spans="1:8">
      <c r="A1301" s="382" t="s">
        <v>49</v>
      </c>
      <c r="B1301" s="321"/>
      <c r="C1301" s="625">
        <v>0</v>
      </c>
      <c r="D1301" s="257"/>
      <c r="E1301" s="636"/>
      <c r="F1301" s="257"/>
      <c r="G1301" s="637"/>
      <c r="H1301" s="612"/>
    </row>
    <row r="1302" s="606" customFormat="1" spans="1:8">
      <c r="A1302" s="382" t="s">
        <v>1043</v>
      </c>
      <c r="B1302" s="321"/>
      <c r="C1302" s="625">
        <v>0</v>
      </c>
      <c r="D1302" s="257"/>
      <c r="E1302" s="636"/>
      <c r="F1302" s="257"/>
      <c r="G1302" s="637"/>
      <c r="H1302" s="638"/>
    </row>
    <row r="1303" s="606" customFormat="1" ht="18" customHeight="1" spans="1:8">
      <c r="A1303" s="382" t="s">
        <v>1044</v>
      </c>
      <c r="B1303" s="321"/>
      <c r="C1303" s="625">
        <v>0</v>
      </c>
      <c r="D1303" s="257"/>
      <c r="E1303" s="636"/>
      <c r="F1303" s="257"/>
      <c r="G1303" s="637"/>
      <c r="H1303" s="638"/>
    </row>
    <row r="1304" spans="1:9">
      <c r="A1304" s="383" t="s">
        <v>1045</v>
      </c>
      <c r="B1304" s="321">
        <v>142</v>
      </c>
      <c r="C1304" s="624">
        <f>SUM(C1305:C1311)</f>
        <v>174</v>
      </c>
      <c r="D1304" s="355">
        <v>174</v>
      </c>
      <c r="E1304" s="622">
        <f>D1304/C1304</f>
        <v>1</v>
      </c>
      <c r="F1304" s="355">
        <f>SUM(F1305:F1311)</f>
        <v>144</v>
      </c>
      <c r="G1304" s="635">
        <f>D1304/F1304-1</f>
        <v>0.208333333333333</v>
      </c>
      <c r="H1304" s="624">
        <f>SUM(H1305:H1311)</f>
        <v>0</v>
      </c>
      <c r="I1304" s="606"/>
    </row>
    <row r="1305" spans="1:9">
      <c r="A1305" s="382" t="s">
        <v>47</v>
      </c>
      <c r="B1305" s="321"/>
      <c r="C1305" s="625">
        <v>0</v>
      </c>
      <c r="D1305" s="257">
        <v>0</v>
      </c>
      <c r="E1305" s="636"/>
      <c r="F1305" s="257"/>
      <c r="G1305" s="637"/>
      <c r="I1305" s="606"/>
    </row>
    <row r="1306" spans="1:9">
      <c r="A1306" s="382" t="s">
        <v>48</v>
      </c>
      <c r="B1306" s="321"/>
      <c r="C1306" s="625">
        <v>0</v>
      </c>
      <c r="D1306" s="257">
        <v>0</v>
      </c>
      <c r="E1306" s="636"/>
      <c r="F1306" s="257"/>
      <c r="G1306" s="637"/>
      <c r="I1306" s="606"/>
    </row>
    <row r="1307" spans="1:9">
      <c r="A1307" s="382" t="s">
        <v>49</v>
      </c>
      <c r="B1307" s="321"/>
      <c r="C1307" s="625">
        <v>0</v>
      </c>
      <c r="D1307" s="257">
        <v>0</v>
      </c>
      <c r="E1307" s="636"/>
      <c r="F1307" s="257"/>
      <c r="G1307" s="637"/>
      <c r="I1307" s="606"/>
    </row>
    <row r="1308" s="606" customFormat="1" spans="1:8">
      <c r="A1308" s="382" t="s">
        <v>1046</v>
      </c>
      <c r="B1308" s="321"/>
      <c r="C1308" s="625">
        <v>0</v>
      </c>
      <c r="D1308" s="257">
        <v>0</v>
      </c>
      <c r="E1308" s="636"/>
      <c r="F1308" s="257">
        <v>10</v>
      </c>
      <c r="G1308" s="637"/>
      <c r="H1308" s="612"/>
    </row>
    <row r="1309" s="607" customFormat="1" ht="18" customHeight="1" spans="1:222">
      <c r="A1309" s="382" t="s">
        <v>1047</v>
      </c>
      <c r="B1309" s="321"/>
      <c r="C1309" s="625">
        <v>0</v>
      </c>
      <c r="D1309" s="257">
        <v>0</v>
      </c>
      <c r="E1309" s="636"/>
      <c r="F1309" s="257"/>
      <c r="G1309" s="637"/>
      <c r="H1309" s="638"/>
      <c r="I1309" s="606"/>
      <c r="J1309" s="613"/>
      <c r="K1309" s="613"/>
      <c r="GI1309" s="613"/>
      <c r="GJ1309" s="613"/>
      <c r="GK1309" s="613"/>
      <c r="GL1309" s="613"/>
      <c r="GM1309" s="613"/>
      <c r="GN1309" s="613"/>
      <c r="GO1309" s="613"/>
      <c r="GP1309" s="613"/>
      <c r="GQ1309" s="613"/>
      <c r="GR1309" s="613"/>
      <c r="GS1309" s="613"/>
      <c r="GT1309" s="613"/>
      <c r="GU1309" s="613"/>
      <c r="GV1309" s="613"/>
      <c r="GW1309" s="613"/>
      <c r="GX1309" s="613"/>
      <c r="GY1309" s="613"/>
      <c r="GZ1309" s="613"/>
      <c r="HA1309" s="613"/>
      <c r="HB1309" s="613"/>
      <c r="HC1309" s="613"/>
      <c r="HD1309" s="613"/>
      <c r="HE1309" s="613"/>
      <c r="HF1309" s="613"/>
      <c r="HG1309" s="613"/>
      <c r="HH1309" s="613"/>
      <c r="HI1309" s="613"/>
      <c r="HJ1309" s="613"/>
      <c r="HK1309" s="613"/>
      <c r="HL1309" s="613"/>
      <c r="HM1309" s="613"/>
      <c r="HN1309" s="613"/>
    </row>
    <row r="1310" s="606" customFormat="1" spans="1:8">
      <c r="A1310" s="382" t="s">
        <v>56</v>
      </c>
      <c r="B1310" s="320">
        <v>142</v>
      </c>
      <c r="C1310" s="625">
        <v>156</v>
      </c>
      <c r="D1310" s="257">
        <v>156</v>
      </c>
      <c r="E1310" s="636">
        <f>D1310/C1310</f>
        <v>1</v>
      </c>
      <c r="F1310" s="257">
        <v>134</v>
      </c>
      <c r="G1310" s="637">
        <f>D1310/F1310-1</f>
        <v>0.164179104477612</v>
      </c>
      <c r="H1310" s="612"/>
    </row>
    <row r="1311" s="606" customFormat="1" ht="18" customHeight="1" spans="1:8">
      <c r="A1311" s="382" t="s">
        <v>1048</v>
      </c>
      <c r="B1311" s="321"/>
      <c r="C1311" s="625">
        <v>18</v>
      </c>
      <c r="D1311" s="257">
        <v>18</v>
      </c>
      <c r="E1311" s="636"/>
      <c r="F1311" s="257"/>
      <c r="G1311" s="637"/>
      <c r="H1311" s="638"/>
    </row>
    <row r="1312" s="520" customFormat="1" ht="18" customHeight="1" spans="1:222">
      <c r="A1312" s="383" t="s">
        <v>1049</v>
      </c>
      <c r="B1312" s="321"/>
      <c r="C1312" s="624">
        <v>0</v>
      </c>
      <c r="D1312" s="355">
        <v>0</v>
      </c>
      <c r="E1312" s="622"/>
      <c r="F1312" s="355">
        <f>SUM(F1313:F1324)</f>
        <v>0</v>
      </c>
      <c r="G1312" s="637"/>
      <c r="H1312" s="624">
        <f>SUM(H1313:H1324)</f>
        <v>0</v>
      </c>
      <c r="I1312" s="606"/>
      <c r="J1312" s="613"/>
      <c r="K1312" s="613"/>
      <c r="GI1312" s="613"/>
      <c r="GJ1312" s="613"/>
      <c r="GK1312" s="613"/>
      <c r="GL1312" s="613"/>
      <c r="GM1312" s="613"/>
      <c r="GN1312" s="613"/>
      <c r="GO1312" s="613"/>
      <c r="GP1312" s="613"/>
      <c r="GQ1312" s="613"/>
      <c r="GR1312" s="613"/>
      <c r="GS1312" s="613"/>
      <c r="GT1312" s="613"/>
      <c r="GU1312" s="613"/>
      <c r="GV1312" s="613"/>
      <c r="GW1312" s="613"/>
      <c r="GX1312" s="613"/>
      <c r="GY1312" s="613"/>
      <c r="GZ1312" s="613"/>
      <c r="HA1312" s="613"/>
      <c r="HB1312" s="613"/>
      <c r="HC1312" s="613"/>
      <c r="HD1312" s="613"/>
      <c r="HE1312" s="613"/>
      <c r="HF1312" s="613"/>
      <c r="HG1312" s="613"/>
      <c r="HH1312" s="613"/>
      <c r="HI1312" s="613"/>
      <c r="HJ1312" s="613"/>
      <c r="HK1312" s="613"/>
      <c r="HL1312" s="613"/>
      <c r="HM1312" s="613"/>
      <c r="HN1312" s="613"/>
    </row>
    <row r="1313" s="520" customFormat="1" ht="18" customHeight="1" spans="1:222">
      <c r="A1313" s="382" t="s">
        <v>47</v>
      </c>
      <c r="B1313" s="321"/>
      <c r="C1313" s="625">
        <v>0</v>
      </c>
      <c r="D1313" s="257">
        <v>0</v>
      </c>
      <c r="E1313" s="636"/>
      <c r="F1313" s="257"/>
      <c r="G1313" s="637"/>
      <c r="H1313" s="612"/>
      <c r="I1313" s="606"/>
      <c r="J1313" s="613"/>
      <c r="K1313" s="613"/>
      <c r="GI1313" s="613"/>
      <c r="GJ1313" s="613"/>
      <c r="GK1313" s="613"/>
      <c r="GL1313" s="613"/>
      <c r="GM1313" s="613"/>
      <c r="GN1313" s="613"/>
      <c r="GO1313" s="613"/>
      <c r="GP1313" s="613"/>
      <c r="GQ1313" s="613"/>
      <c r="GR1313" s="613"/>
      <c r="GS1313" s="613"/>
      <c r="GT1313" s="613"/>
      <c r="GU1313" s="613"/>
      <c r="GV1313" s="613"/>
      <c r="GW1313" s="613"/>
      <c r="GX1313" s="613"/>
      <c r="GY1313" s="613"/>
      <c r="GZ1313" s="613"/>
      <c r="HA1313" s="613"/>
      <c r="HB1313" s="613"/>
      <c r="HC1313" s="613"/>
      <c r="HD1313" s="613"/>
      <c r="HE1313" s="613"/>
      <c r="HF1313" s="613"/>
      <c r="HG1313" s="613"/>
      <c r="HH1313" s="613"/>
      <c r="HI1313" s="613"/>
      <c r="HJ1313" s="613"/>
      <c r="HK1313" s="613"/>
      <c r="HL1313" s="613"/>
      <c r="HM1313" s="613"/>
      <c r="HN1313" s="613"/>
    </row>
    <row r="1314" s="520" customFormat="1" ht="18" customHeight="1" spans="1:222">
      <c r="A1314" s="382" t="s">
        <v>48</v>
      </c>
      <c r="B1314" s="321"/>
      <c r="C1314" s="625">
        <v>0</v>
      </c>
      <c r="D1314" s="257">
        <v>0</v>
      </c>
      <c r="E1314" s="636"/>
      <c r="F1314" s="257"/>
      <c r="G1314" s="637"/>
      <c r="H1314" s="612"/>
      <c r="I1314" s="606"/>
      <c r="J1314" s="613"/>
      <c r="K1314" s="613"/>
      <c r="GI1314" s="613"/>
      <c r="GJ1314" s="613"/>
      <c r="GK1314" s="613"/>
      <c r="GL1314" s="613"/>
      <c r="GM1314" s="613"/>
      <c r="GN1314" s="613"/>
      <c r="GO1314" s="613"/>
      <c r="GP1314" s="613"/>
      <c r="GQ1314" s="613"/>
      <c r="GR1314" s="613"/>
      <c r="GS1314" s="613"/>
      <c r="GT1314" s="613"/>
      <c r="GU1314" s="613"/>
      <c r="GV1314" s="613"/>
      <c r="GW1314" s="613"/>
      <c r="GX1314" s="613"/>
      <c r="GY1314" s="613"/>
      <c r="GZ1314" s="613"/>
      <c r="HA1314" s="613"/>
      <c r="HB1314" s="613"/>
      <c r="HC1314" s="613"/>
      <c r="HD1314" s="613"/>
      <c r="HE1314" s="613"/>
      <c r="HF1314" s="613"/>
      <c r="HG1314" s="613"/>
      <c r="HH1314" s="613"/>
      <c r="HI1314" s="613"/>
      <c r="HJ1314" s="613"/>
      <c r="HK1314" s="613"/>
      <c r="HL1314" s="613"/>
      <c r="HM1314" s="613"/>
      <c r="HN1314" s="613"/>
    </row>
    <row r="1315" s="520" customFormat="1" spans="1:222">
      <c r="A1315" s="382" t="s">
        <v>49</v>
      </c>
      <c r="B1315" s="321"/>
      <c r="C1315" s="625">
        <v>0</v>
      </c>
      <c r="D1315" s="257">
        <v>0</v>
      </c>
      <c r="E1315" s="636"/>
      <c r="F1315" s="257"/>
      <c r="G1315" s="637"/>
      <c r="H1315" s="612"/>
      <c r="I1315" s="606"/>
      <c r="J1315" s="613"/>
      <c r="K1315" s="613"/>
      <c r="GI1315" s="613"/>
      <c r="GJ1315" s="613"/>
      <c r="GK1315" s="613"/>
      <c r="GL1315" s="613"/>
      <c r="GM1315" s="613"/>
      <c r="GN1315" s="613"/>
      <c r="GO1315" s="613"/>
      <c r="GP1315" s="613"/>
      <c r="GQ1315" s="613"/>
      <c r="GR1315" s="613"/>
      <c r="GS1315" s="613"/>
      <c r="GT1315" s="613"/>
      <c r="GU1315" s="613"/>
      <c r="GV1315" s="613"/>
      <c r="GW1315" s="613"/>
      <c r="GX1315" s="613"/>
      <c r="GY1315" s="613"/>
      <c r="GZ1315" s="613"/>
      <c r="HA1315" s="613"/>
      <c r="HB1315" s="613"/>
      <c r="HC1315" s="613"/>
      <c r="HD1315" s="613"/>
      <c r="HE1315" s="613"/>
      <c r="HF1315" s="613"/>
      <c r="HG1315" s="613"/>
      <c r="HH1315" s="613"/>
      <c r="HI1315" s="613"/>
      <c r="HJ1315" s="613"/>
      <c r="HK1315" s="613"/>
      <c r="HL1315" s="613"/>
      <c r="HM1315" s="613"/>
      <c r="HN1315" s="613"/>
    </row>
    <row r="1316" s="520" customFormat="1" spans="1:222">
      <c r="A1316" s="382" t="s">
        <v>1050</v>
      </c>
      <c r="B1316" s="321"/>
      <c r="C1316" s="625">
        <v>0</v>
      </c>
      <c r="D1316" s="257">
        <v>0</v>
      </c>
      <c r="E1316" s="636"/>
      <c r="F1316" s="257"/>
      <c r="G1316" s="637"/>
      <c r="H1316" s="612"/>
      <c r="I1316" s="606"/>
      <c r="J1316" s="613"/>
      <c r="K1316" s="613"/>
      <c r="GI1316" s="613"/>
      <c r="GJ1316" s="613"/>
      <c r="GK1316" s="613"/>
      <c r="GL1316" s="613"/>
      <c r="GM1316" s="613"/>
      <c r="GN1316" s="613"/>
      <c r="GO1316" s="613"/>
      <c r="GP1316" s="613"/>
      <c r="GQ1316" s="613"/>
      <c r="GR1316" s="613"/>
      <c r="GS1316" s="613"/>
      <c r="GT1316" s="613"/>
      <c r="GU1316" s="613"/>
      <c r="GV1316" s="613"/>
      <c r="GW1316" s="613"/>
      <c r="GX1316" s="613"/>
      <c r="GY1316" s="613"/>
      <c r="GZ1316" s="613"/>
      <c r="HA1316" s="613"/>
      <c r="HB1316" s="613"/>
      <c r="HC1316" s="613"/>
      <c r="HD1316" s="613"/>
      <c r="HE1316" s="613"/>
      <c r="HF1316" s="613"/>
      <c r="HG1316" s="613"/>
      <c r="HH1316" s="613"/>
      <c r="HI1316" s="613"/>
      <c r="HJ1316" s="613"/>
      <c r="HK1316" s="613"/>
      <c r="HL1316" s="613"/>
      <c r="HM1316" s="613"/>
      <c r="HN1316" s="613"/>
    </row>
    <row r="1317" s="520" customFormat="1" spans="1:222">
      <c r="A1317" s="382" t="s">
        <v>1051</v>
      </c>
      <c r="B1317" s="321"/>
      <c r="C1317" s="625">
        <v>0</v>
      </c>
      <c r="D1317" s="257">
        <v>0</v>
      </c>
      <c r="E1317" s="636"/>
      <c r="F1317" s="257"/>
      <c r="G1317" s="637"/>
      <c r="H1317" s="612"/>
      <c r="I1317" s="606"/>
      <c r="J1317" s="613"/>
      <c r="K1317" s="613"/>
      <c r="GI1317" s="613"/>
      <c r="GJ1317" s="613"/>
      <c r="GK1317" s="613"/>
      <c r="GL1317" s="613"/>
      <c r="GM1317" s="613"/>
      <c r="GN1317" s="613"/>
      <c r="GO1317" s="613"/>
      <c r="GP1317" s="613"/>
      <c r="GQ1317" s="613"/>
      <c r="GR1317" s="613"/>
      <c r="GS1317" s="613"/>
      <c r="GT1317" s="613"/>
      <c r="GU1317" s="613"/>
      <c r="GV1317" s="613"/>
      <c r="GW1317" s="613"/>
      <c r="GX1317" s="613"/>
      <c r="GY1317" s="613"/>
      <c r="GZ1317" s="613"/>
      <c r="HA1317" s="613"/>
      <c r="HB1317" s="613"/>
      <c r="HC1317" s="613"/>
      <c r="HD1317" s="613"/>
      <c r="HE1317" s="613"/>
      <c r="HF1317" s="613"/>
      <c r="HG1317" s="613"/>
      <c r="HH1317" s="613"/>
      <c r="HI1317" s="613"/>
      <c r="HJ1317" s="613"/>
      <c r="HK1317" s="613"/>
      <c r="HL1317" s="613"/>
      <c r="HM1317" s="613"/>
      <c r="HN1317" s="613"/>
    </row>
    <row r="1318" s="520" customFormat="1" spans="1:222">
      <c r="A1318" s="382" t="s">
        <v>1052</v>
      </c>
      <c r="B1318" s="321"/>
      <c r="C1318" s="625">
        <v>0</v>
      </c>
      <c r="D1318" s="257">
        <v>0</v>
      </c>
      <c r="E1318" s="636"/>
      <c r="F1318" s="257"/>
      <c r="G1318" s="637"/>
      <c r="H1318" s="612"/>
      <c r="I1318" s="606"/>
      <c r="J1318" s="613"/>
      <c r="K1318" s="613"/>
      <c r="GI1318" s="613"/>
      <c r="GJ1318" s="613"/>
      <c r="GK1318" s="613"/>
      <c r="GL1318" s="613"/>
      <c r="GM1318" s="613"/>
      <c r="GN1318" s="613"/>
      <c r="GO1318" s="613"/>
      <c r="GP1318" s="613"/>
      <c r="GQ1318" s="613"/>
      <c r="GR1318" s="613"/>
      <c r="GS1318" s="613"/>
      <c r="GT1318" s="613"/>
      <c r="GU1318" s="613"/>
      <c r="GV1318" s="613"/>
      <c r="GW1318" s="613"/>
      <c r="GX1318" s="613"/>
      <c r="GY1318" s="613"/>
      <c r="GZ1318" s="613"/>
      <c r="HA1318" s="613"/>
      <c r="HB1318" s="613"/>
      <c r="HC1318" s="613"/>
      <c r="HD1318" s="613"/>
      <c r="HE1318" s="613"/>
      <c r="HF1318" s="613"/>
      <c r="HG1318" s="613"/>
      <c r="HH1318" s="613"/>
      <c r="HI1318" s="613"/>
      <c r="HJ1318" s="613"/>
      <c r="HK1318" s="613"/>
      <c r="HL1318" s="613"/>
      <c r="HM1318" s="613"/>
      <c r="HN1318" s="613"/>
    </row>
    <row r="1319" s="520" customFormat="1" spans="1:222">
      <c r="A1319" s="382" t="s">
        <v>1053</v>
      </c>
      <c r="B1319" s="321"/>
      <c r="C1319" s="625">
        <v>0</v>
      </c>
      <c r="D1319" s="257">
        <v>0</v>
      </c>
      <c r="E1319" s="636"/>
      <c r="F1319" s="257"/>
      <c r="G1319" s="637"/>
      <c r="H1319" s="612"/>
      <c r="I1319" s="606"/>
      <c r="J1319" s="613"/>
      <c r="K1319" s="613"/>
      <c r="GI1319" s="613"/>
      <c r="GJ1319" s="613"/>
      <c r="GK1319" s="613"/>
      <c r="GL1319" s="613"/>
      <c r="GM1319" s="613"/>
      <c r="GN1319" s="613"/>
      <c r="GO1319" s="613"/>
      <c r="GP1319" s="613"/>
      <c r="GQ1319" s="613"/>
      <c r="GR1319" s="613"/>
      <c r="GS1319" s="613"/>
      <c r="GT1319" s="613"/>
      <c r="GU1319" s="613"/>
      <c r="GV1319" s="613"/>
      <c r="GW1319" s="613"/>
      <c r="GX1319" s="613"/>
      <c r="GY1319" s="613"/>
      <c r="GZ1319" s="613"/>
      <c r="HA1319" s="613"/>
      <c r="HB1319" s="613"/>
      <c r="HC1319" s="613"/>
      <c r="HD1319" s="613"/>
      <c r="HE1319" s="613"/>
      <c r="HF1319" s="613"/>
      <c r="HG1319" s="613"/>
      <c r="HH1319" s="613"/>
      <c r="HI1319" s="613"/>
      <c r="HJ1319" s="613"/>
      <c r="HK1319" s="613"/>
      <c r="HL1319" s="613"/>
      <c r="HM1319" s="613"/>
      <c r="HN1319" s="613"/>
    </row>
    <row r="1320" s="606" customFormat="1" spans="1:8">
      <c r="A1320" s="382" t="s">
        <v>1054</v>
      </c>
      <c r="B1320" s="321"/>
      <c r="C1320" s="625">
        <v>0</v>
      </c>
      <c r="D1320" s="257">
        <v>0</v>
      </c>
      <c r="E1320" s="636"/>
      <c r="F1320" s="257"/>
      <c r="G1320" s="637"/>
      <c r="H1320" s="612"/>
    </row>
    <row r="1321" s="520" customFormat="1" spans="1:222">
      <c r="A1321" s="382" t="s">
        <v>1055</v>
      </c>
      <c r="B1321" s="321"/>
      <c r="C1321" s="625">
        <v>0</v>
      </c>
      <c r="D1321" s="257">
        <v>0</v>
      </c>
      <c r="E1321" s="636"/>
      <c r="F1321" s="257"/>
      <c r="G1321" s="637"/>
      <c r="H1321" s="638"/>
      <c r="I1321" s="606"/>
      <c r="J1321" s="613"/>
      <c r="K1321" s="613"/>
      <c r="GI1321" s="613"/>
      <c r="GJ1321" s="613"/>
      <c r="GK1321" s="613"/>
      <c r="GL1321" s="613"/>
      <c r="GM1321" s="613"/>
      <c r="GN1321" s="613"/>
      <c r="GO1321" s="613"/>
      <c r="GP1321" s="613"/>
      <c r="GQ1321" s="613"/>
      <c r="GR1321" s="613"/>
      <c r="GS1321" s="613"/>
      <c r="GT1321" s="613"/>
      <c r="GU1321" s="613"/>
      <c r="GV1321" s="613"/>
      <c r="GW1321" s="613"/>
      <c r="GX1321" s="613"/>
      <c r="GY1321" s="613"/>
      <c r="GZ1321" s="613"/>
      <c r="HA1321" s="613"/>
      <c r="HB1321" s="613"/>
      <c r="HC1321" s="613"/>
      <c r="HD1321" s="613"/>
      <c r="HE1321" s="613"/>
      <c r="HF1321" s="613"/>
      <c r="HG1321" s="613"/>
      <c r="HH1321" s="613"/>
      <c r="HI1321" s="613"/>
      <c r="HJ1321" s="613"/>
      <c r="HK1321" s="613"/>
      <c r="HL1321" s="613"/>
      <c r="HM1321" s="613"/>
      <c r="HN1321" s="613"/>
    </row>
    <row r="1322" s="607" customFormat="1" spans="1:222">
      <c r="A1322" s="382" t="s">
        <v>1056</v>
      </c>
      <c r="B1322" s="321"/>
      <c r="C1322" s="625">
        <v>0</v>
      </c>
      <c r="D1322" s="257">
        <v>0</v>
      </c>
      <c r="E1322" s="636"/>
      <c r="F1322" s="257"/>
      <c r="G1322" s="637"/>
      <c r="H1322" s="612"/>
      <c r="I1322" s="606"/>
      <c r="J1322" s="613"/>
      <c r="K1322" s="613"/>
      <c r="GI1322" s="613"/>
      <c r="GJ1322" s="613"/>
      <c r="GK1322" s="613"/>
      <c r="GL1322" s="613"/>
      <c r="GM1322" s="613"/>
      <c r="GN1322" s="613"/>
      <c r="GO1322" s="613"/>
      <c r="GP1322" s="613"/>
      <c r="GQ1322" s="613"/>
      <c r="GR1322" s="613"/>
      <c r="GS1322" s="613"/>
      <c r="GT1322" s="613"/>
      <c r="GU1322" s="613"/>
      <c r="GV1322" s="613"/>
      <c r="GW1322" s="613"/>
      <c r="GX1322" s="613"/>
      <c r="GY1322" s="613"/>
      <c r="GZ1322" s="613"/>
      <c r="HA1322" s="613"/>
      <c r="HB1322" s="613"/>
      <c r="HC1322" s="613"/>
      <c r="HD1322" s="613"/>
      <c r="HE1322" s="613"/>
      <c r="HF1322" s="613"/>
      <c r="HG1322" s="613"/>
      <c r="HH1322" s="613"/>
      <c r="HI1322" s="613"/>
      <c r="HJ1322" s="613"/>
      <c r="HK1322" s="613"/>
      <c r="HL1322" s="613"/>
      <c r="HM1322" s="613"/>
      <c r="HN1322" s="613"/>
    </row>
    <row r="1323" spans="1:9">
      <c r="A1323" s="382" t="s">
        <v>1057</v>
      </c>
      <c r="B1323" s="321"/>
      <c r="C1323" s="625">
        <v>0</v>
      </c>
      <c r="D1323" s="257">
        <v>0</v>
      </c>
      <c r="E1323" s="636"/>
      <c r="F1323" s="257"/>
      <c r="G1323" s="637"/>
      <c r="I1323" s="606"/>
    </row>
    <row r="1324" s="606" customFormat="1" ht="18" customHeight="1" spans="1:8">
      <c r="A1324" s="382" t="s">
        <v>1058</v>
      </c>
      <c r="B1324" s="321"/>
      <c r="C1324" s="625">
        <v>0</v>
      </c>
      <c r="D1324" s="257">
        <v>0</v>
      </c>
      <c r="E1324" s="636"/>
      <c r="F1324" s="257"/>
      <c r="G1324" s="637"/>
      <c r="H1324" s="612"/>
    </row>
    <row r="1325" spans="1:9">
      <c r="A1325" s="383" t="s">
        <v>1059</v>
      </c>
      <c r="B1325" s="321"/>
      <c r="C1325" s="624">
        <f>SUM(C1326:C1328)</f>
        <v>128</v>
      </c>
      <c r="D1325" s="355">
        <v>0</v>
      </c>
      <c r="E1325" s="622">
        <f t="shared" ref="E1325:E1329" si="83">D1325/C1325</f>
        <v>0</v>
      </c>
      <c r="F1325" s="355">
        <f>SUM(F1326:F1328)</f>
        <v>0</v>
      </c>
      <c r="G1325" s="637"/>
      <c r="H1325" s="624">
        <f>SUM(H1326:H1328)</f>
        <v>128</v>
      </c>
      <c r="I1325" s="606"/>
    </row>
    <row r="1326" s="606" customFormat="1" spans="1:8">
      <c r="A1326" s="382" t="s">
        <v>1060</v>
      </c>
      <c r="B1326" s="321"/>
      <c r="C1326" s="625">
        <v>0</v>
      </c>
      <c r="D1326" s="257">
        <v>0</v>
      </c>
      <c r="E1326" s="636"/>
      <c r="F1326" s="257"/>
      <c r="G1326" s="637"/>
      <c r="H1326" s="612"/>
    </row>
    <row r="1327" spans="1:9">
      <c r="A1327" s="382" t="s">
        <v>1061</v>
      </c>
      <c r="B1327" s="321"/>
      <c r="C1327" s="625">
        <v>128</v>
      </c>
      <c r="D1327" s="257">
        <v>0</v>
      </c>
      <c r="E1327" s="636">
        <f t="shared" si="83"/>
        <v>0</v>
      </c>
      <c r="F1327" s="257"/>
      <c r="G1327" s="637"/>
      <c r="H1327" s="638">
        <v>128</v>
      </c>
      <c r="I1327" s="606"/>
    </row>
    <row r="1328" s="606" customFormat="1" ht="18" customHeight="1" spans="1:8">
      <c r="A1328" s="382" t="s">
        <v>1062</v>
      </c>
      <c r="B1328" s="321"/>
      <c r="C1328" s="625">
        <v>0</v>
      </c>
      <c r="D1328" s="257">
        <v>0</v>
      </c>
      <c r="E1328" s="636"/>
      <c r="F1328" s="257"/>
      <c r="G1328" s="637"/>
      <c r="H1328" s="612"/>
    </row>
    <row r="1329" s="606" customFormat="1" spans="1:8">
      <c r="A1329" s="383" t="s">
        <v>1063</v>
      </c>
      <c r="B1329" s="321"/>
      <c r="C1329" s="624">
        <f>SUM(C1330:C1334)</f>
        <v>3</v>
      </c>
      <c r="D1329" s="355">
        <f>SUM(D1332:D1334)</f>
        <v>2</v>
      </c>
      <c r="E1329" s="622">
        <f t="shared" si="83"/>
        <v>0.666666666666667</v>
      </c>
      <c r="F1329" s="355">
        <f>SUM(F1332:F1334)</f>
        <v>8</v>
      </c>
      <c r="G1329" s="635">
        <f>D1329/F1329-1</f>
        <v>-0.75</v>
      </c>
      <c r="H1329" s="624">
        <f>SUM(H1330:H1334)</f>
        <v>1</v>
      </c>
    </row>
    <row r="1330" s="520" customFormat="1" spans="1:222">
      <c r="A1330" s="382" t="s">
        <v>1064</v>
      </c>
      <c r="B1330" s="321"/>
      <c r="C1330" s="625">
        <v>0</v>
      </c>
      <c r="D1330" s="355"/>
      <c r="E1330" s="636"/>
      <c r="F1330" s="355"/>
      <c r="G1330" s="637"/>
      <c r="H1330" s="638"/>
      <c r="I1330" s="606"/>
      <c r="J1330" s="613"/>
      <c r="K1330" s="613"/>
      <c r="GI1330" s="613"/>
      <c r="GJ1330" s="613"/>
      <c r="GK1330" s="613"/>
      <c r="GL1330" s="613"/>
      <c r="GM1330" s="613"/>
      <c r="GN1330" s="613"/>
      <c r="GO1330" s="613"/>
      <c r="GP1330" s="613"/>
      <c r="GQ1330" s="613"/>
      <c r="GR1330" s="613"/>
      <c r="GS1330" s="613"/>
      <c r="GT1330" s="613"/>
      <c r="GU1330" s="613"/>
      <c r="GV1330" s="613"/>
      <c r="GW1330" s="613"/>
      <c r="GX1330" s="613"/>
      <c r="GY1330" s="613"/>
      <c r="GZ1330" s="613"/>
      <c r="HA1330" s="613"/>
      <c r="HB1330" s="613"/>
      <c r="HC1330" s="613"/>
      <c r="HD1330" s="613"/>
      <c r="HE1330" s="613"/>
      <c r="HF1330" s="613"/>
      <c r="HG1330" s="613"/>
      <c r="HH1330" s="613"/>
      <c r="HI1330" s="613"/>
      <c r="HJ1330" s="613"/>
      <c r="HK1330" s="613"/>
      <c r="HL1330" s="613"/>
      <c r="HM1330" s="613"/>
      <c r="HN1330" s="613"/>
    </row>
    <row r="1331" s="520" customFormat="1" spans="1:222">
      <c r="A1331" s="382" t="s">
        <v>1065</v>
      </c>
      <c r="B1331" s="321"/>
      <c r="C1331" s="625">
        <v>0</v>
      </c>
      <c r="D1331" s="355"/>
      <c r="E1331" s="636"/>
      <c r="F1331" s="355"/>
      <c r="G1331" s="637"/>
      <c r="H1331" s="612"/>
      <c r="I1331" s="606"/>
      <c r="J1331" s="613"/>
      <c r="K1331" s="613"/>
      <c r="GI1331" s="613"/>
      <c r="GJ1331" s="613"/>
      <c r="GK1331" s="613"/>
      <c r="GL1331" s="613"/>
      <c r="GM1331" s="613"/>
      <c r="GN1331" s="613"/>
      <c r="GO1331" s="613"/>
      <c r="GP1331" s="613"/>
      <c r="GQ1331" s="613"/>
      <c r="GR1331" s="613"/>
      <c r="GS1331" s="613"/>
      <c r="GT1331" s="613"/>
      <c r="GU1331" s="613"/>
      <c r="GV1331" s="613"/>
      <c r="GW1331" s="613"/>
      <c r="GX1331" s="613"/>
      <c r="GY1331" s="613"/>
      <c r="GZ1331" s="613"/>
      <c r="HA1331" s="613"/>
      <c r="HB1331" s="613"/>
      <c r="HC1331" s="613"/>
      <c r="HD1331" s="613"/>
      <c r="HE1331" s="613"/>
      <c r="HF1331" s="613"/>
      <c r="HG1331" s="613"/>
      <c r="HH1331" s="613"/>
      <c r="HI1331" s="613"/>
      <c r="HJ1331" s="613"/>
      <c r="HK1331" s="613"/>
      <c r="HL1331" s="613"/>
      <c r="HM1331" s="613"/>
      <c r="HN1331" s="613"/>
    </row>
    <row r="1332" s="520" customFormat="1" spans="1:222">
      <c r="A1332" s="382" t="s">
        <v>1066</v>
      </c>
      <c r="B1332" s="321"/>
      <c r="C1332" s="625">
        <v>3</v>
      </c>
      <c r="D1332" s="257">
        <v>2</v>
      </c>
      <c r="E1332" s="636">
        <f>D1332/C1332</f>
        <v>0.666666666666667</v>
      </c>
      <c r="F1332" s="257">
        <v>8</v>
      </c>
      <c r="G1332" s="637">
        <f>D1332/F1332-1</f>
        <v>-0.75</v>
      </c>
      <c r="H1332" s="612">
        <v>1</v>
      </c>
      <c r="I1332" s="606"/>
      <c r="J1332" s="613"/>
      <c r="K1332" s="613"/>
      <c r="GI1332" s="613"/>
      <c r="GJ1332" s="613"/>
      <c r="GK1332" s="613"/>
      <c r="GL1332" s="613"/>
      <c r="GM1332" s="613"/>
      <c r="GN1332" s="613"/>
      <c r="GO1332" s="613"/>
      <c r="GP1332" s="613"/>
      <c r="GQ1332" s="613"/>
      <c r="GR1332" s="613"/>
      <c r="GS1332" s="613"/>
      <c r="GT1332" s="613"/>
      <c r="GU1332" s="613"/>
      <c r="GV1332" s="613"/>
      <c r="GW1332" s="613"/>
      <c r="GX1332" s="613"/>
      <c r="GY1332" s="613"/>
      <c r="GZ1332" s="613"/>
      <c r="HA1332" s="613"/>
      <c r="HB1332" s="613"/>
      <c r="HC1332" s="613"/>
      <c r="HD1332" s="613"/>
      <c r="HE1332" s="613"/>
      <c r="HF1332" s="613"/>
      <c r="HG1332" s="613"/>
      <c r="HH1332" s="613"/>
      <c r="HI1332" s="613"/>
      <c r="HJ1332" s="613"/>
      <c r="HK1332" s="613"/>
      <c r="HL1332" s="613"/>
      <c r="HM1332" s="613"/>
      <c r="HN1332" s="613"/>
    </row>
    <row r="1333" s="520" customFormat="1" spans="1:222">
      <c r="A1333" s="382" t="s">
        <v>1067</v>
      </c>
      <c r="B1333" s="321"/>
      <c r="C1333" s="625">
        <v>0</v>
      </c>
      <c r="D1333" s="257">
        <v>0</v>
      </c>
      <c r="E1333" s="636"/>
      <c r="F1333" s="257"/>
      <c r="G1333" s="637"/>
      <c r="H1333" s="612"/>
      <c r="I1333" s="606"/>
      <c r="J1333" s="613"/>
      <c r="K1333" s="613"/>
      <c r="GI1333" s="613"/>
      <c r="GJ1333" s="613"/>
      <c r="GK1333" s="613"/>
      <c r="GL1333" s="613"/>
      <c r="GM1333" s="613"/>
      <c r="GN1333" s="613"/>
      <c r="GO1333" s="613"/>
      <c r="GP1333" s="613"/>
      <c r="GQ1333" s="613"/>
      <c r="GR1333" s="613"/>
      <c r="GS1333" s="613"/>
      <c r="GT1333" s="613"/>
      <c r="GU1333" s="613"/>
      <c r="GV1333" s="613"/>
      <c r="GW1333" s="613"/>
      <c r="GX1333" s="613"/>
      <c r="GY1333" s="613"/>
      <c r="GZ1333" s="613"/>
      <c r="HA1333" s="613"/>
      <c r="HB1333" s="613"/>
      <c r="HC1333" s="613"/>
      <c r="HD1333" s="613"/>
      <c r="HE1333" s="613"/>
      <c r="HF1333" s="613"/>
      <c r="HG1333" s="613"/>
      <c r="HH1333" s="613"/>
      <c r="HI1333" s="613"/>
      <c r="HJ1333" s="613"/>
      <c r="HK1333" s="613"/>
      <c r="HL1333" s="613"/>
      <c r="HM1333" s="613"/>
      <c r="HN1333" s="613"/>
    </row>
    <row r="1334" s="606" customFormat="1" ht="18" customHeight="1" spans="1:8">
      <c r="A1334" s="382" t="s">
        <v>1068</v>
      </c>
      <c r="B1334" s="321"/>
      <c r="C1334" s="625">
        <v>0</v>
      </c>
      <c r="D1334" s="257">
        <v>0</v>
      </c>
      <c r="E1334" s="636"/>
      <c r="F1334" s="257"/>
      <c r="G1334" s="637"/>
      <c r="H1334" s="612"/>
    </row>
    <row r="1335" s="606" customFormat="1" ht="18" customHeight="1" spans="1:8">
      <c r="A1335" s="383" t="s">
        <v>1069</v>
      </c>
      <c r="B1335" s="321"/>
      <c r="C1335" s="624">
        <v>0</v>
      </c>
      <c r="D1335" s="355">
        <v>0</v>
      </c>
      <c r="E1335" s="622"/>
      <c r="F1335" s="355">
        <v>31</v>
      </c>
      <c r="G1335" s="635"/>
      <c r="H1335" s="624"/>
    </row>
    <row r="1336" s="606" customFormat="1" ht="18" customHeight="1" spans="1:8">
      <c r="A1336" s="383" t="s">
        <v>1070</v>
      </c>
      <c r="B1336" s="321">
        <v>800</v>
      </c>
      <c r="C1336" s="624">
        <v>0</v>
      </c>
      <c r="D1336" s="355"/>
      <c r="E1336" s="622"/>
      <c r="F1336" s="355"/>
      <c r="G1336" s="637"/>
      <c r="H1336" s="624"/>
    </row>
    <row r="1337" s="606" customFormat="1" ht="18" customHeight="1" spans="1:8">
      <c r="A1337" s="383" t="s">
        <v>1071</v>
      </c>
      <c r="B1337" s="321"/>
      <c r="C1337" s="624">
        <v>548</v>
      </c>
      <c r="D1337" s="355">
        <v>193</v>
      </c>
      <c r="E1337" s="622"/>
      <c r="F1337" s="355">
        <f>F1338</f>
        <v>4</v>
      </c>
      <c r="G1337" s="635">
        <f>D1337/F1337-1</f>
        <v>47.25</v>
      </c>
      <c r="H1337" s="624">
        <f>H1338</f>
        <v>355</v>
      </c>
    </row>
    <row r="1338" s="520" customFormat="1" ht="18" customHeight="1" spans="1:222">
      <c r="A1338" s="383" t="s">
        <v>1072</v>
      </c>
      <c r="B1338" s="321"/>
      <c r="C1338" s="624">
        <f>C1339</f>
        <v>548</v>
      </c>
      <c r="D1338" s="355">
        <v>193</v>
      </c>
      <c r="E1338" s="622"/>
      <c r="F1338" s="355">
        <f>SUM(F1339)</f>
        <v>4</v>
      </c>
      <c r="G1338" s="635">
        <f>D1338/F1338-1</f>
        <v>47.25</v>
      </c>
      <c r="H1338" s="624">
        <f>SUM(H1339)</f>
        <v>355</v>
      </c>
      <c r="I1338" s="606"/>
      <c r="J1338" s="613"/>
      <c r="K1338" s="613"/>
      <c r="GI1338" s="613"/>
      <c r="GJ1338" s="613"/>
      <c r="GK1338" s="613"/>
      <c r="GL1338" s="613"/>
      <c r="GM1338" s="613"/>
      <c r="GN1338" s="613"/>
      <c r="GO1338" s="613"/>
      <c r="GP1338" s="613"/>
      <c r="GQ1338" s="613"/>
      <c r="GR1338" s="613"/>
      <c r="GS1338" s="613"/>
      <c r="GT1338" s="613"/>
      <c r="GU1338" s="613"/>
      <c r="GV1338" s="613"/>
      <c r="GW1338" s="613"/>
      <c r="GX1338" s="613"/>
      <c r="GY1338" s="613"/>
      <c r="GZ1338" s="613"/>
      <c r="HA1338" s="613"/>
      <c r="HB1338" s="613"/>
      <c r="HC1338" s="613"/>
      <c r="HD1338" s="613"/>
      <c r="HE1338" s="613"/>
      <c r="HF1338" s="613"/>
      <c r="HG1338" s="613"/>
      <c r="HH1338" s="613"/>
      <c r="HI1338" s="613"/>
      <c r="HJ1338" s="613"/>
      <c r="HK1338" s="613"/>
      <c r="HL1338" s="613"/>
      <c r="HM1338" s="613"/>
      <c r="HN1338" s="613"/>
    </row>
    <row r="1339" s="606" customFormat="1" ht="18" customHeight="1" spans="1:8">
      <c r="A1339" s="382" t="s">
        <v>211</v>
      </c>
      <c r="B1339" s="321"/>
      <c r="C1339" s="625">
        <v>548</v>
      </c>
      <c r="D1339" s="257">
        <v>193</v>
      </c>
      <c r="E1339" s="636"/>
      <c r="F1339" s="257">
        <v>4</v>
      </c>
      <c r="G1339" s="637">
        <f>D1339/F1339-1</f>
        <v>47.25</v>
      </c>
      <c r="H1339" s="612">
        <v>355</v>
      </c>
    </row>
    <row r="1340" s="606" customFormat="1" ht="18" customHeight="1" spans="1:8">
      <c r="A1340" s="383" t="s">
        <v>1073</v>
      </c>
      <c r="B1340" s="321">
        <v>2300</v>
      </c>
      <c r="C1340" s="624">
        <f>SUM(C1341:C1343)</f>
        <v>4333</v>
      </c>
      <c r="D1340" s="355">
        <v>4333</v>
      </c>
      <c r="E1340" s="622">
        <f t="shared" ref="E1340:E1344" si="84">D1340/C1340</f>
        <v>1</v>
      </c>
      <c r="F1340" s="355">
        <f>SUM(F1341:F1343)</f>
        <v>4553</v>
      </c>
      <c r="G1340" s="635">
        <f>D1340/F1340-1</f>
        <v>-0.048319789150011</v>
      </c>
      <c r="H1340" s="624">
        <f>SUM(H1341:H1343)</f>
        <v>0</v>
      </c>
    </row>
    <row r="1341" s="606" customFormat="1" ht="18" customHeight="1" spans="1:8">
      <c r="A1341" s="383" t="s">
        <v>1074</v>
      </c>
      <c r="B1341" s="321"/>
      <c r="C1341" s="624">
        <v>0</v>
      </c>
      <c r="D1341" s="355">
        <v>0</v>
      </c>
      <c r="E1341" s="622"/>
      <c r="F1341" s="355">
        <v>0</v>
      </c>
      <c r="G1341" s="637"/>
      <c r="H1341" s="624"/>
    </row>
    <row r="1342" s="606" customFormat="1" ht="18" customHeight="1" spans="1:8">
      <c r="A1342" s="383" t="s">
        <v>1075</v>
      </c>
      <c r="B1342" s="321"/>
      <c r="C1342" s="624">
        <v>0</v>
      </c>
      <c r="D1342" s="355"/>
      <c r="E1342" s="622"/>
      <c r="F1342" s="355">
        <v>0</v>
      </c>
      <c r="G1342" s="637"/>
      <c r="H1342" s="624"/>
    </row>
    <row r="1343" ht="18" customHeight="1" spans="1:9">
      <c r="A1343" s="383" t="s">
        <v>1076</v>
      </c>
      <c r="B1343" s="321">
        <v>2300</v>
      </c>
      <c r="C1343" s="624">
        <f>SUM(C1344:C1347)</f>
        <v>4333</v>
      </c>
      <c r="D1343" s="355">
        <v>4333</v>
      </c>
      <c r="E1343" s="622">
        <f t="shared" si="84"/>
        <v>1</v>
      </c>
      <c r="F1343" s="355">
        <f>SUM(F1344:F1347)</f>
        <v>4553</v>
      </c>
      <c r="G1343" s="635">
        <f>D1343/F1343-1</f>
        <v>-0.048319789150011</v>
      </c>
      <c r="H1343" s="624"/>
      <c r="I1343" s="606"/>
    </row>
    <row r="1344" s="606" customFormat="1" ht="18" customHeight="1" spans="1:8">
      <c r="A1344" s="382" t="s">
        <v>1077</v>
      </c>
      <c r="B1344" s="320">
        <v>2300</v>
      </c>
      <c r="C1344" s="625">
        <v>4333</v>
      </c>
      <c r="D1344" s="257">
        <v>4333</v>
      </c>
      <c r="E1344" s="636">
        <f t="shared" si="84"/>
        <v>1</v>
      </c>
      <c r="F1344" s="257">
        <v>4553</v>
      </c>
      <c r="G1344" s="637">
        <f>D1344/F1344-1</f>
        <v>-0.048319789150011</v>
      </c>
      <c r="H1344" s="612"/>
    </row>
    <row r="1345" ht="18" customHeight="1" spans="1:9">
      <c r="A1345" s="382" t="s">
        <v>1078</v>
      </c>
      <c r="B1345" s="321"/>
      <c r="C1345" s="625">
        <v>0</v>
      </c>
      <c r="D1345" s="257">
        <v>0</v>
      </c>
      <c r="E1345" s="636"/>
      <c r="F1345" s="257"/>
      <c r="G1345" s="637"/>
      <c r="H1345" s="638"/>
      <c r="I1345" s="606"/>
    </row>
    <row r="1346" ht="18" customHeight="1" spans="1:9">
      <c r="A1346" s="382" t="s">
        <v>1079</v>
      </c>
      <c r="B1346" s="321"/>
      <c r="C1346" s="625">
        <v>0</v>
      </c>
      <c r="D1346" s="384">
        <v>0</v>
      </c>
      <c r="E1346" s="636"/>
      <c r="F1346" s="384"/>
      <c r="G1346" s="637"/>
      <c r="I1346" s="606"/>
    </row>
    <row r="1347" s="606" customFormat="1" ht="18" customHeight="1" spans="1:8">
      <c r="A1347" s="382" t="s">
        <v>1080</v>
      </c>
      <c r="B1347" s="321"/>
      <c r="C1347" s="625">
        <v>0</v>
      </c>
      <c r="D1347" s="384">
        <v>0</v>
      </c>
      <c r="E1347" s="636"/>
      <c r="F1347" s="384"/>
      <c r="G1347" s="637"/>
      <c r="H1347" s="612"/>
    </row>
    <row r="1348" s="606" customFormat="1" ht="18" customHeight="1" spans="1:8">
      <c r="A1348" s="383" t="s">
        <v>1081</v>
      </c>
      <c r="B1348" s="321"/>
      <c r="C1348" s="624">
        <f>SUM(C1349:C1351)</f>
        <v>16</v>
      </c>
      <c r="D1348" s="355">
        <v>16</v>
      </c>
      <c r="E1348" s="622">
        <f t="shared" ref="E1348:E1352" si="85">D1348/C1348</f>
        <v>1</v>
      </c>
      <c r="F1348" s="355">
        <f>SUM(F1349:F1351)</f>
        <v>15</v>
      </c>
      <c r="G1348" s="635">
        <f>D1348/F1348-1</f>
        <v>0.0666666666666667</v>
      </c>
      <c r="H1348" s="624"/>
    </row>
    <row r="1349" s="606" customFormat="1" ht="18" customHeight="1" spans="1:8">
      <c r="A1349" s="383" t="s">
        <v>1082</v>
      </c>
      <c r="B1349" s="321"/>
      <c r="C1349" s="624">
        <v>0</v>
      </c>
      <c r="D1349" s="355">
        <v>0</v>
      </c>
      <c r="E1349" s="622"/>
      <c r="F1349" s="355">
        <v>0</v>
      </c>
      <c r="G1349" s="637"/>
      <c r="H1349" s="624"/>
    </row>
    <row r="1350" s="606" customFormat="1" ht="18" customHeight="1" spans="1:8">
      <c r="A1350" s="383" t="s">
        <v>1083</v>
      </c>
      <c r="B1350" s="321"/>
      <c r="C1350" s="624">
        <v>0</v>
      </c>
      <c r="D1350" s="355">
        <v>0</v>
      </c>
      <c r="E1350" s="622"/>
      <c r="F1350" s="355">
        <v>0</v>
      </c>
      <c r="G1350" s="637"/>
      <c r="H1350" s="624"/>
    </row>
    <row r="1351" s="606" customFormat="1" ht="18" customHeight="1" spans="1:8">
      <c r="A1351" s="383" t="s">
        <v>1084</v>
      </c>
      <c r="B1351" s="321"/>
      <c r="C1351" s="624">
        <v>16</v>
      </c>
      <c r="D1351" s="355">
        <v>16</v>
      </c>
      <c r="E1351" s="622">
        <f t="shared" si="85"/>
        <v>1</v>
      </c>
      <c r="F1351" s="355">
        <v>15</v>
      </c>
      <c r="G1351" s="635">
        <f>D1351/F1351-1</f>
        <v>0.0666666666666667</v>
      </c>
      <c r="H1351" s="624"/>
    </row>
    <row r="1352" ht="18" customHeight="1" spans="1:9">
      <c r="A1352" s="383" t="s">
        <v>1085</v>
      </c>
      <c r="B1352" s="645">
        <v>64468</v>
      </c>
      <c r="C1352" s="624">
        <f>C5+C249++C289+C308+C400+C454+C508+C565+C687+C759+C837+C860+C971+C1035++C1101+C1121+C1160+C1205+C1225+C1278+C1336+C1337+C1340+C1348</f>
        <v>130943</v>
      </c>
      <c r="D1352" s="386">
        <f>D5+D250+D290+D308+D400+D454+D508+D565+D687+D759+D837+D860+D971+D1035+D1101+D1121+D1150+D1160+D1205+D1225+D1278+D1336+D1337+D1340+D1348</f>
        <v>93848</v>
      </c>
      <c r="E1352" s="622">
        <f t="shared" si="85"/>
        <v>0.716708796957455</v>
      </c>
      <c r="F1352" s="386">
        <f>F5+F250+F290+F308+F400+F454+F508+F565+F687+F759+F837+F860+F971+F1035+F1101+F1121+F1150+F1160+F1205+F1225+F1278+F1336+F1337+F1340+F1348</f>
        <v>90201</v>
      </c>
      <c r="G1352" s="635">
        <f>D1352/F1352-1</f>
        <v>0.040431924258046</v>
      </c>
      <c r="H1352" s="624">
        <f>H5+H250+H290+H308+H400+H454+H508+H565+H687+H759+H837+H860+H971+H1035+H1101+H1121+H1150+H1160+H1205+H1225+H1278+H1336+H1337+H1340+H1348</f>
        <v>36729</v>
      </c>
      <c r="I1352" s="606"/>
    </row>
    <row r="1353" s="607" customFormat="1" spans="1:222">
      <c r="A1353" s="609"/>
      <c r="B1353" s="4"/>
      <c r="C1353" s="610"/>
      <c r="D1353" s="520"/>
      <c r="E1353" s="611"/>
      <c r="F1353" s="520"/>
      <c r="G1353" s="612"/>
      <c r="H1353" s="612"/>
      <c r="I1353" s="613"/>
      <c r="J1353" s="613"/>
      <c r="K1353" s="613"/>
      <c r="GI1353" s="613"/>
      <c r="GJ1353" s="613"/>
      <c r="GK1353" s="613"/>
      <c r="GL1353" s="613"/>
      <c r="GM1353" s="613"/>
      <c r="GN1353" s="613"/>
      <c r="GO1353" s="613"/>
      <c r="GP1353" s="613"/>
      <c r="GQ1353" s="613"/>
      <c r="GR1353" s="613"/>
      <c r="GS1353" s="613"/>
      <c r="GT1353" s="613"/>
      <c r="GU1353" s="613"/>
      <c r="GV1353" s="613"/>
      <c r="GW1353" s="613"/>
      <c r="GX1353" s="613"/>
      <c r="GY1353" s="613"/>
      <c r="GZ1353" s="613"/>
      <c r="HA1353" s="613"/>
      <c r="HB1353" s="613"/>
      <c r="HC1353" s="613"/>
      <c r="HD1353" s="613"/>
      <c r="HE1353" s="613"/>
      <c r="HF1353" s="613"/>
      <c r="HG1353" s="613"/>
      <c r="HH1353" s="613"/>
      <c r="HI1353" s="613"/>
      <c r="HJ1353" s="613"/>
      <c r="HK1353" s="613"/>
      <c r="HL1353" s="613"/>
      <c r="HM1353" s="613"/>
      <c r="HN1353" s="613"/>
    </row>
    <row r="1354" s="607" customFormat="1" spans="1:222">
      <c r="A1354" s="609"/>
      <c r="B1354" s="4"/>
      <c r="C1354" s="610"/>
      <c r="D1354" s="520"/>
      <c r="E1354" s="611"/>
      <c r="F1354" s="520"/>
      <c r="G1354" s="612"/>
      <c r="H1354" s="612"/>
      <c r="I1354" s="613"/>
      <c r="J1354" s="613"/>
      <c r="K1354" s="613"/>
      <c r="GI1354" s="613"/>
      <c r="GJ1354" s="613"/>
      <c r="GK1354" s="613"/>
      <c r="GL1354" s="613"/>
      <c r="GM1354" s="613"/>
      <c r="GN1354" s="613"/>
      <c r="GO1354" s="613"/>
      <c r="GP1354" s="613"/>
      <c r="GQ1354" s="613"/>
      <c r="GR1354" s="613"/>
      <c r="GS1354" s="613"/>
      <c r="GT1354" s="613"/>
      <c r="GU1354" s="613"/>
      <c r="GV1354" s="613"/>
      <c r="GW1354" s="613"/>
      <c r="GX1354" s="613"/>
      <c r="GY1354" s="613"/>
      <c r="GZ1354" s="613"/>
      <c r="HA1354" s="613"/>
      <c r="HB1354" s="613"/>
      <c r="HC1354" s="613"/>
      <c r="HD1354" s="613"/>
      <c r="HE1354" s="613"/>
      <c r="HF1354" s="613"/>
      <c r="HG1354" s="613"/>
      <c r="HH1354" s="613"/>
      <c r="HI1354" s="613"/>
      <c r="HJ1354" s="613"/>
      <c r="HK1354" s="613"/>
      <c r="HL1354" s="613"/>
      <c r="HM1354" s="613"/>
      <c r="HN1354" s="613"/>
    </row>
    <row r="1355" s="608" customFormat="1" ht="15" spans="1:222">
      <c r="A1355" s="609"/>
      <c r="B1355" s="4"/>
      <c r="C1355" s="610"/>
      <c r="D1355" s="520"/>
      <c r="E1355" s="611"/>
      <c r="F1355" s="520"/>
      <c r="G1355" s="612"/>
      <c r="H1355" s="612"/>
      <c r="I1355" s="613"/>
      <c r="J1355" s="613"/>
      <c r="K1355" s="613"/>
      <c r="GI1355" s="613"/>
      <c r="GJ1355" s="613"/>
      <c r="GK1355" s="613"/>
      <c r="GL1355" s="613"/>
      <c r="GM1355" s="613"/>
      <c r="GN1355" s="613"/>
      <c r="GO1355" s="613"/>
      <c r="GP1355" s="613"/>
      <c r="GQ1355" s="613"/>
      <c r="GR1355" s="613"/>
      <c r="GS1355" s="613"/>
      <c r="GT1355" s="613"/>
      <c r="GU1355" s="613"/>
      <c r="GV1355" s="613"/>
      <c r="GW1355" s="613"/>
      <c r="GX1355" s="613"/>
      <c r="GY1355" s="613"/>
      <c r="GZ1355" s="613"/>
      <c r="HA1355" s="613"/>
      <c r="HB1355" s="613"/>
      <c r="HC1355" s="613"/>
      <c r="HD1355" s="613"/>
      <c r="HE1355" s="613"/>
      <c r="HF1355" s="613"/>
      <c r="HG1355" s="613"/>
      <c r="HH1355" s="613"/>
      <c r="HI1355" s="613"/>
      <c r="HJ1355" s="613"/>
      <c r="HK1355" s="613"/>
      <c r="HL1355" s="613"/>
      <c r="HM1355" s="613"/>
      <c r="HN1355" s="613"/>
    </row>
    <row r="1356" spans="4:4">
      <c r="D1356" s="607"/>
    </row>
    <row r="1357" spans="4:4">
      <c r="D1357" s="607"/>
    </row>
    <row r="1358" spans="4:4">
      <c r="D1358" s="607"/>
    </row>
    <row r="1359" spans="4:4">
      <c r="D1359" s="607"/>
    </row>
    <row r="1360" ht="15" spans="4:4">
      <c r="D1360" s="608"/>
    </row>
  </sheetData>
  <mergeCells count="2">
    <mergeCell ref="A2:G2"/>
    <mergeCell ref="E3:G3"/>
  </mergeCells>
  <pageMargins left="0.707638888888889" right="0.707638888888889" top="0.747916666666667" bottom="0.747916666666667" header="0.313888888888889" footer="0.313888888888889"/>
  <pageSetup paperSize="9" orientation="portrait" horizontalDpi="600" verticalDpi="600"/>
  <headerFooter>
    <oddFooter>&amp;C- &amp;P -</oddFooter>
  </headerFooter>
  <ignoredErrors>
    <ignoredError sqref="C1329:F1330" formulaRange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G14" sqref="G14"/>
    </sheetView>
  </sheetViews>
  <sheetFormatPr defaultColWidth="10" defaultRowHeight="15" outlineLevelCol="5"/>
  <cols>
    <col min="1" max="1" width="41.75" style="445" customWidth="1"/>
    <col min="2" max="5" width="11.75" style="445" customWidth="1"/>
    <col min="6" max="6" width="22.5" style="445" hidden="1" customWidth="1"/>
    <col min="7" max="16384" width="10" style="445"/>
  </cols>
  <sheetData>
    <row r="1" s="125" customFormat="1" customHeight="1" spans="1:4">
      <c r="A1" s="125" t="s">
        <v>1749</v>
      </c>
      <c r="B1" s="446"/>
      <c r="C1" s="447"/>
      <c r="D1" s="447"/>
    </row>
    <row r="2" s="444" customFormat="1" ht="27.75" customHeight="1" spans="1:6">
      <c r="A2" s="448" t="s">
        <v>1750</v>
      </c>
      <c r="B2" s="448"/>
      <c r="C2" s="448"/>
      <c r="D2" s="448"/>
      <c r="E2" s="448"/>
      <c r="F2" s="448"/>
    </row>
    <row r="3" ht="14.25" customHeight="1" spans="1:6">
      <c r="A3" s="449"/>
      <c r="B3" s="449"/>
      <c r="C3" s="449"/>
      <c r="D3" s="450"/>
      <c r="E3" s="131" t="s">
        <v>1494</v>
      </c>
      <c r="F3" s="131"/>
    </row>
    <row r="4" ht="30" customHeight="1" spans="1:6">
      <c r="A4" s="132" t="s">
        <v>1720</v>
      </c>
      <c r="B4" s="132" t="s">
        <v>1721</v>
      </c>
      <c r="C4" s="451" t="s">
        <v>1722</v>
      </c>
      <c r="D4" s="451" t="s">
        <v>1711</v>
      </c>
      <c r="E4" s="133" t="s">
        <v>1723</v>
      </c>
      <c r="F4" s="134" t="s">
        <v>1751</v>
      </c>
    </row>
    <row r="5" ht="22.5" customHeight="1" spans="1:6">
      <c r="A5" s="135" t="s">
        <v>1752</v>
      </c>
      <c r="B5" s="452"/>
      <c r="C5" s="452"/>
      <c r="D5" s="452"/>
      <c r="E5" s="136"/>
      <c r="F5" s="137"/>
    </row>
    <row r="6" ht="22.5" customHeight="1" spans="1:6">
      <c r="A6" s="138" t="s">
        <v>1753</v>
      </c>
      <c r="B6" s="453"/>
      <c r="C6" s="453"/>
      <c r="D6" s="137"/>
      <c r="E6" s="139"/>
      <c r="F6" s="137"/>
    </row>
    <row r="7" ht="22.5" customHeight="1" spans="1:6">
      <c r="A7" s="138" t="s">
        <v>1754</v>
      </c>
      <c r="B7" s="453"/>
      <c r="C7" s="453"/>
      <c r="D7" s="137"/>
      <c r="E7" s="139"/>
      <c r="F7" s="137"/>
    </row>
    <row r="8" ht="22.5" customHeight="1" spans="1:6">
      <c r="A8" s="138" t="s">
        <v>1755</v>
      </c>
      <c r="B8" s="453"/>
      <c r="C8" s="453"/>
      <c r="D8" s="137"/>
      <c r="E8" s="139"/>
      <c r="F8" s="137"/>
    </row>
    <row r="9" ht="22.5" customHeight="1" spans="1:6">
      <c r="A9" s="138" t="s">
        <v>1756</v>
      </c>
      <c r="B9" s="453"/>
      <c r="C9" s="453"/>
      <c r="D9" s="137"/>
      <c r="E9" s="139"/>
      <c r="F9" s="137"/>
    </row>
    <row r="10" ht="22.5" customHeight="1" spans="1:6">
      <c r="A10" s="135" t="s">
        <v>1757</v>
      </c>
      <c r="B10" s="452"/>
      <c r="C10" s="452"/>
      <c r="D10" s="452"/>
      <c r="E10" s="136"/>
      <c r="F10" s="137"/>
    </row>
    <row r="11" ht="22.5" customHeight="1" spans="1:6">
      <c r="A11" s="138" t="s">
        <v>1753</v>
      </c>
      <c r="B11" s="453"/>
      <c r="C11" s="453"/>
      <c r="D11" s="137"/>
      <c r="E11" s="139"/>
      <c r="F11" s="137"/>
    </row>
    <row r="12" ht="22.5" customHeight="1" spans="1:6">
      <c r="A12" s="138" t="s">
        <v>1756</v>
      </c>
      <c r="B12" s="453"/>
      <c r="C12" s="453"/>
      <c r="D12" s="137"/>
      <c r="E12" s="139"/>
      <c r="F12" s="137"/>
    </row>
    <row r="13" ht="22.5" customHeight="1" spans="1:6">
      <c r="A13" s="135" t="s">
        <v>1758</v>
      </c>
      <c r="B13" s="452"/>
      <c r="C13" s="452"/>
      <c r="D13" s="452"/>
      <c r="E13" s="136"/>
      <c r="F13" s="137"/>
    </row>
    <row r="14" ht="22.5" customHeight="1" spans="1:6">
      <c r="A14" s="138" t="s">
        <v>1759</v>
      </c>
      <c r="B14" s="453"/>
      <c r="C14" s="453"/>
      <c r="D14" s="137"/>
      <c r="E14" s="139"/>
      <c r="F14" s="137"/>
    </row>
    <row r="15" ht="22.5" customHeight="1" spans="1:6">
      <c r="A15" s="138" t="s">
        <v>1760</v>
      </c>
      <c r="B15" s="453"/>
      <c r="C15" s="453"/>
      <c r="D15" s="137"/>
      <c r="E15" s="139"/>
      <c r="F15" s="137"/>
    </row>
    <row r="16" ht="22.5" customHeight="1" spans="1:6">
      <c r="A16" s="138" t="s">
        <v>1755</v>
      </c>
      <c r="B16" s="453"/>
      <c r="C16" s="453"/>
      <c r="D16" s="137"/>
      <c r="E16" s="139"/>
      <c r="F16" s="137"/>
    </row>
    <row r="17" ht="22.5" customHeight="1" spans="1:6">
      <c r="A17" s="138" t="s">
        <v>1761</v>
      </c>
      <c r="B17" s="453"/>
      <c r="C17" s="453"/>
      <c r="D17" s="137"/>
      <c r="E17" s="139"/>
      <c r="F17" s="137"/>
    </row>
    <row r="18" ht="22.5" customHeight="1" spans="1:6">
      <c r="A18" s="138" t="s">
        <v>1762</v>
      </c>
      <c r="B18" s="453"/>
      <c r="C18" s="453"/>
      <c r="D18" s="137"/>
      <c r="E18" s="139"/>
      <c r="F18" s="137"/>
    </row>
    <row r="19" ht="22.5" customHeight="1" spans="1:6">
      <c r="A19" s="135" t="s">
        <v>1763</v>
      </c>
      <c r="B19" s="452"/>
      <c r="C19" s="452"/>
      <c r="D19" s="452"/>
      <c r="E19" s="136"/>
      <c r="F19" s="137"/>
    </row>
    <row r="20" ht="22.5" customHeight="1" spans="1:6">
      <c r="A20" s="138" t="s">
        <v>1764</v>
      </c>
      <c r="B20" s="453"/>
      <c r="C20" s="453"/>
      <c r="D20" s="137"/>
      <c r="E20" s="139"/>
      <c r="F20" s="137"/>
    </row>
    <row r="21" ht="22.5" customHeight="1" spans="1:6">
      <c r="A21" s="138" t="s">
        <v>1765</v>
      </c>
      <c r="B21" s="453"/>
      <c r="C21" s="453"/>
      <c r="D21" s="137"/>
      <c r="E21" s="139"/>
      <c r="F21" s="137"/>
    </row>
    <row r="22" ht="22.5" customHeight="1" spans="1:6">
      <c r="A22" s="138" t="s">
        <v>1766</v>
      </c>
      <c r="B22" s="453"/>
      <c r="C22" s="453"/>
      <c r="D22" s="137"/>
      <c r="E22" s="139"/>
      <c r="F22" s="137"/>
    </row>
    <row r="23" ht="22.5" customHeight="1" spans="1:6">
      <c r="A23" s="135" t="s">
        <v>1767</v>
      </c>
      <c r="B23" s="452"/>
      <c r="C23" s="452"/>
      <c r="D23" s="452"/>
      <c r="E23" s="136"/>
      <c r="F23" s="137"/>
    </row>
    <row r="24" ht="22.5" customHeight="1" spans="1:6">
      <c r="A24" s="138" t="s">
        <v>1768</v>
      </c>
      <c r="B24" s="453"/>
      <c r="C24" s="453"/>
      <c r="D24" s="137"/>
      <c r="E24" s="139"/>
      <c r="F24" s="137"/>
    </row>
    <row r="25" ht="22.5" customHeight="1" spans="1:6">
      <c r="A25" s="138" t="s">
        <v>1769</v>
      </c>
      <c r="B25" s="453"/>
      <c r="C25" s="453"/>
      <c r="D25" s="137"/>
      <c r="E25" s="139"/>
      <c r="F25" s="137"/>
    </row>
    <row r="26" ht="22.5" customHeight="1" spans="1:6">
      <c r="A26" s="135" t="s">
        <v>1770</v>
      </c>
      <c r="B26" s="452"/>
      <c r="C26" s="452"/>
      <c r="D26" s="452"/>
      <c r="E26" s="136"/>
      <c r="F26" s="137"/>
    </row>
    <row r="27" ht="22.5" customHeight="1" spans="1:6">
      <c r="A27" s="138" t="s">
        <v>1771</v>
      </c>
      <c r="B27" s="453"/>
      <c r="C27" s="453"/>
      <c r="D27" s="137"/>
      <c r="E27" s="139"/>
      <c r="F27" s="137"/>
    </row>
    <row r="28" ht="22.5" customHeight="1" spans="1:6">
      <c r="A28" s="138" t="s">
        <v>1772</v>
      </c>
      <c r="B28" s="453"/>
      <c r="C28" s="453"/>
      <c r="D28" s="137"/>
      <c r="E28" s="139"/>
      <c r="F28" s="137"/>
    </row>
    <row r="29" ht="22.5" customHeight="1" spans="1:6">
      <c r="A29" s="135" t="s">
        <v>1773</v>
      </c>
      <c r="B29" s="452"/>
      <c r="C29" s="452"/>
      <c r="D29" s="452"/>
      <c r="E29" s="136"/>
      <c r="F29" s="137"/>
    </row>
    <row r="30" ht="22.5" customHeight="1" spans="1:6">
      <c r="A30" s="135" t="s">
        <v>1774</v>
      </c>
      <c r="B30" s="452"/>
      <c r="C30" s="452"/>
      <c r="D30" s="452"/>
      <c r="E30" s="136"/>
      <c r="F30" s="137"/>
    </row>
    <row r="31" ht="22.5" customHeight="1" spans="1:6">
      <c r="A31" s="140" t="s">
        <v>1775</v>
      </c>
      <c r="B31" s="452"/>
      <c r="C31" s="452"/>
      <c r="D31" s="452"/>
      <c r="E31" s="136"/>
      <c r="F31" s="137"/>
    </row>
    <row r="32" ht="21.75" customHeight="1" spans="1:1">
      <c r="A32" s="443" t="s">
        <v>1748</v>
      </c>
    </row>
  </sheetData>
  <mergeCells count="1">
    <mergeCell ref="A2:F2"/>
  </mergeCells>
  <pageMargins left="0.75" right="0.75" top="1" bottom="1" header="0.5" footer="0.5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81"/>
  <sheetViews>
    <sheetView topLeftCell="A40" workbookViewId="0">
      <selection activeCell="C25" sqref="C25"/>
    </sheetView>
  </sheetViews>
  <sheetFormatPr defaultColWidth="8.88333333333333" defaultRowHeight="15"/>
  <cols>
    <col min="1" max="1" width="35.6333333333333" style="107" customWidth="1"/>
    <col min="2" max="2" width="12.6333333333333" style="107" customWidth="1"/>
    <col min="3" max="3" width="35.6333333333333" style="107" customWidth="1"/>
    <col min="4" max="4" width="12.6333333333333" style="107" customWidth="1"/>
    <col min="5" max="16384" width="8.88333333333333" style="107"/>
  </cols>
  <sheetData>
    <row r="1" s="101" customFormat="1" customHeight="1" spans="1:1">
      <c r="A1" s="454" t="s">
        <v>1776</v>
      </c>
    </row>
    <row r="2" s="102" customFormat="1" ht="27.6" customHeight="1" spans="1:4">
      <c r="A2" s="109" t="s">
        <v>1777</v>
      </c>
      <c r="B2" s="109"/>
      <c r="C2" s="109"/>
      <c r="D2" s="109"/>
    </row>
    <row r="3" s="103" customFormat="1" ht="22.7" customHeight="1" spans="4:4">
      <c r="D3" s="440" t="s">
        <v>1179</v>
      </c>
    </row>
    <row r="4" s="104" customFormat="1" ht="24.95" customHeight="1" spans="1:4">
      <c r="A4" s="111" t="s">
        <v>1778</v>
      </c>
      <c r="B4" s="441" t="s">
        <v>1711</v>
      </c>
      <c r="C4" s="113" t="s">
        <v>1779</v>
      </c>
      <c r="D4" s="113" t="s">
        <v>1711</v>
      </c>
    </row>
    <row r="5" s="19" customFormat="1" ht="22.7" customHeight="1" spans="1:4">
      <c r="A5" s="115" t="s">
        <v>1780</v>
      </c>
      <c r="B5" s="115"/>
      <c r="C5" s="115" t="s">
        <v>1781</v>
      </c>
      <c r="D5" s="115"/>
    </row>
    <row r="6" s="39" customFormat="1" ht="22.7" customHeight="1" spans="1:4">
      <c r="A6" s="115" t="s">
        <v>1782</v>
      </c>
      <c r="B6" s="115"/>
      <c r="C6" s="115" t="s">
        <v>1783</v>
      </c>
      <c r="D6" s="115"/>
    </row>
    <row r="7" s="19" customFormat="1" ht="22.7" customHeight="1" spans="1:4">
      <c r="A7" s="116" t="s">
        <v>1784</v>
      </c>
      <c r="B7" s="34"/>
      <c r="C7" s="116" t="s">
        <v>1785</v>
      </c>
      <c r="D7" s="34"/>
    </row>
    <row r="8" s="39" customFormat="1" ht="22.7" customHeight="1" spans="1:4">
      <c r="A8" s="442" t="s">
        <v>1786</v>
      </c>
      <c r="B8" s="34"/>
      <c r="C8" s="118" t="s">
        <v>1787</v>
      </c>
      <c r="D8" s="34"/>
    </row>
    <row r="9" s="19" customFormat="1" ht="22.7" customHeight="1" spans="1:4">
      <c r="A9" s="442" t="s">
        <v>1788</v>
      </c>
      <c r="B9" s="34"/>
      <c r="C9" s="118" t="s">
        <v>1789</v>
      </c>
      <c r="D9" s="34"/>
    </row>
    <row r="10" s="39" customFormat="1" ht="22.7" customHeight="1" spans="1:14">
      <c r="A10" s="442" t="s">
        <v>1790</v>
      </c>
      <c r="B10" s="34"/>
      <c r="C10" s="118" t="s">
        <v>1791</v>
      </c>
      <c r="D10" s="34"/>
      <c r="N10" s="124"/>
    </row>
    <row r="11" s="19" customFormat="1" ht="22.7" customHeight="1" spans="1:4">
      <c r="A11" s="118" t="s">
        <v>1792</v>
      </c>
      <c r="B11" s="34"/>
      <c r="C11" s="118" t="s">
        <v>1793</v>
      </c>
      <c r="D11" s="34"/>
    </row>
    <row r="12" s="39" customFormat="1" ht="22.7" customHeight="1" spans="1:4">
      <c r="A12" s="118" t="s">
        <v>1793</v>
      </c>
      <c r="B12" s="34"/>
      <c r="C12" s="118" t="s">
        <v>1794</v>
      </c>
      <c r="D12" s="34"/>
    </row>
    <row r="13" s="19" customFormat="1" ht="22.7" customHeight="1" spans="1:4">
      <c r="A13" s="118" t="s">
        <v>1794</v>
      </c>
      <c r="B13" s="34"/>
      <c r="C13" s="116" t="s">
        <v>1795</v>
      </c>
      <c r="D13" s="34"/>
    </row>
    <row r="14" s="39" customFormat="1" ht="22.7" customHeight="1" spans="1:4">
      <c r="A14" s="118" t="s">
        <v>1796</v>
      </c>
      <c r="B14" s="34"/>
      <c r="C14" s="442" t="s">
        <v>1786</v>
      </c>
      <c r="D14" s="34"/>
    </row>
    <row r="15" s="19" customFormat="1" ht="22.7" customHeight="1" spans="1:4">
      <c r="A15" s="116" t="s">
        <v>1797</v>
      </c>
      <c r="B15" s="34"/>
      <c r="C15" s="442" t="s">
        <v>1788</v>
      </c>
      <c r="D15" s="34"/>
    </row>
    <row r="16" s="39" customFormat="1" ht="22.7" customHeight="1" spans="1:4">
      <c r="A16" s="118" t="s">
        <v>1787</v>
      </c>
      <c r="B16" s="34"/>
      <c r="C16" s="442" t="s">
        <v>1790</v>
      </c>
      <c r="D16" s="34"/>
    </row>
    <row r="17" s="19" customFormat="1" ht="22.7" customHeight="1" spans="1:4">
      <c r="A17" s="118" t="s">
        <v>1789</v>
      </c>
      <c r="B17" s="34"/>
      <c r="C17" s="118" t="s">
        <v>1792</v>
      </c>
      <c r="D17" s="34"/>
    </row>
    <row r="18" s="39" customFormat="1" ht="22.7" customHeight="1" spans="1:4">
      <c r="A18" s="118" t="s">
        <v>1791</v>
      </c>
      <c r="B18" s="34"/>
      <c r="C18" s="118" t="s">
        <v>1793</v>
      </c>
      <c r="D18" s="34"/>
    </row>
    <row r="19" s="19" customFormat="1" ht="22.7" customHeight="1" spans="1:4">
      <c r="A19" s="118" t="s">
        <v>1793</v>
      </c>
      <c r="B19" s="34"/>
      <c r="C19" s="118" t="s">
        <v>1794</v>
      </c>
      <c r="D19" s="34"/>
    </row>
    <row r="20" s="19" customFormat="1" ht="22.7" customHeight="1" spans="1:4">
      <c r="A20" s="118" t="s">
        <v>1794</v>
      </c>
      <c r="B20" s="34"/>
      <c r="C20" s="118" t="s">
        <v>1796</v>
      </c>
      <c r="D20" s="34"/>
    </row>
    <row r="21" s="39" customFormat="1" ht="22.7" customHeight="1" spans="1:4">
      <c r="A21" s="116" t="s">
        <v>1798</v>
      </c>
      <c r="B21" s="34"/>
      <c r="C21" s="116" t="s">
        <v>1799</v>
      </c>
      <c r="D21" s="34"/>
    </row>
    <row r="22" s="39" customFormat="1" ht="22.7" customHeight="1" spans="1:4">
      <c r="A22" s="442" t="s">
        <v>1786</v>
      </c>
      <c r="B22" s="34"/>
      <c r="C22" s="442" t="s">
        <v>1786</v>
      </c>
      <c r="D22" s="34"/>
    </row>
    <row r="23" s="39" customFormat="1" ht="22.7" customHeight="1" spans="1:4">
      <c r="A23" s="442" t="s">
        <v>1788</v>
      </c>
      <c r="B23" s="34"/>
      <c r="C23" s="442" t="s">
        <v>1788</v>
      </c>
      <c r="D23" s="34"/>
    </row>
    <row r="24" s="39" customFormat="1" ht="22.7" customHeight="1" spans="1:4">
      <c r="A24" s="442" t="s">
        <v>1790</v>
      </c>
      <c r="B24" s="34"/>
      <c r="C24" s="442" t="s">
        <v>1790</v>
      </c>
      <c r="D24" s="34"/>
    </row>
    <row r="25" s="39" customFormat="1" ht="22.7" customHeight="1" spans="1:4">
      <c r="A25" s="118" t="s">
        <v>1792</v>
      </c>
      <c r="B25" s="34"/>
      <c r="C25" s="118" t="s">
        <v>1792</v>
      </c>
      <c r="D25" s="34"/>
    </row>
    <row r="26" s="39" customFormat="1" ht="22.7" customHeight="1" spans="1:4">
      <c r="A26" s="118" t="s">
        <v>1793</v>
      </c>
      <c r="B26" s="34"/>
      <c r="C26" s="118" t="s">
        <v>1793</v>
      </c>
      <c r="D26" s="34"/>
    </row>
    <row r="27" s="39" customFormat="1" ht="22.7" customHeight="1" spans="1:4">
      <c r="A27" s="118" t="s">
        <v>1794</v>
      </c>
      <c r="B27" s="34"/>
      <c r="C27" s="118" t="s">
        <v>1794</v>
      </c>
      <c r="D27" s="34"/>
    </row>
    <row r="28" s="39" customFormat="1" ht="22.7" customHeight="1" spans="1:4">
      <c r="A28" s="118" t="s">
        <v>1796</v>
      </c>
      <c r="B28" s="34"/>
      <c r="C28" s="118" t="s">
        <v>1796</v>
      </c>
      <c r="D28" s="34"/>
    </row>
    <row r="29" s="39" customFormat="1" ht="22.7" customHeight="1" spans="1:4">
      <c r="A29" s="119" t="s">
        <v>1800</v>
      </c>
      <c r="B29" s="34"/>
      <c r="C29" s="116"/>
      <c r="D29" s="34"/>
    </row>
    <row r="30" s="39" customFormat="1" ht="22.7" customHeight="1" spans="1:4">
      <c r="A30" s="442" t="s">
        <v>1786</v>
      </c>
      <c r="B30" s="34"/>
      <c r="C30" s="117"/>
      <c r="D30" s="34"/>
    </row>
    <row r="31" s="39" customFormat="1" ht="22.7" customHeight="1" spans="1:4">
      <c r="A31" s="442" t="s">
        <v>1788</v>
      </c>
      <c r="B31" s="34"/>
      <c r="C31" s="117"/>
      <c r="D31" s="34"/>
    </row>
    <row r="32" s="39" customFormat="1" ht="22.7" customHeight="1" spans="1:4">
      <c r="A32" s="442" t="s">
        <v>1790</v>
      </c>
      <c r="B32" s="34"/>
      <c r="C32" s="117"/>
      <c r="D32" s="34"/>
    </row>
    <row r="33" s="39" customFormat="1" ht="22.7" customHeight="1" spans="1:4">
      <c r="A33" s="118" t="s">
        <v>1792</v>
      </c>
      <c r="B33" s="34"/>
      <c r="C33" s="117"/>
      <c r="D33" s="34"/>
    </row>
    <row r="34" s="39" customFormat="1" ht="22.7" customHeight="1" spans="1:4">
      <c r="A34" s="118" t="s">
        <v>1793</v>
      </c>
      <c r="B34" s="34"/>
      <c r="C34" s="117"/>
      <c r="D34" s="34"/>
    </row>
    <row r="35" s="39" customFormat="1" ht="22.7" customHeight="1" spans="1:4">
      <c r="A35" s="118" t="s">
        <v>1794</v>
      </c>
      <c r="B35" s="34"/>
      <c r="C35" s="117"/>
      <c r="D35" s="34"/>
    </row>
    <row r="36" s="39" customFormat="1" ht="22.7" customHeight="1" spans="1:4">
      <c r="A36" s="118" t="s">
        <v>1796</v>
      </c>
      <c r="B36" s="34"/>
      <c r="C36" s="117"/>
      <c r="D36" s="34"/>
    </row>
    <row r="37" s="39" customFormat="1" ht="22.7" customHeight="1" spans="1:4">
      <c r="A37" s="117"/>
      <c r="B37" s="34"/>
      <c r="C37" s="117"/>
      <c r="D37" s="34"/>
    </row>
    <row r="38" s="19" customFormat="1" ht="22.7" customHeight="1" spans="1:4">
      <c r="A38" s="120" t="s">
        <v>1801</v>
      </c>
      <c r="B38" s="115"/>
      <c r="C38" s="121" t="s">
        <v>1802</v>
      </c>
      <c r="D38" s="115"/>
    </row>
    <row r="39" s="19" customFormat="1" ht="22.7" customHeight="1" spans="1:4">
      <c r="A39" s="34"/>
      <c r="B39" s="34"/>
      <c r="C39" s="115" t="s">
        <v>1803</v>
      </c>
      <c r="D39" s="115"/>
    </row>
    <row r="40" s="19" customFormat="1" ht="22.7" customHeight="1" spans="1:4">
      <c r="A40" s="34"/>
      <c r="B40" s="34"/>
      <c r="C40" s="116" t="s">
        <v>1787</v>
      </c>
      <c r="D40" s="34"/>
    </row>
    <row r="41" s="19" customFormat="1" ht="22.7" customHeight="1" spans="1:4">
      <c r="A41" s="34"/>
      <c r="B41" s="34"/>
      <c r="C41" s="116" t="s">
        <v>1789</v>
      </c>
      <c r="D41" s="34"/>
    </row>
    <row r="42" s="19" customFormat="1" ht="22.7" customHeight="1" spans="1:4">
      <c r="A42" s="34"/>
      <c r="B42" s="34"/>
      <c r="C42" s="116" t="s">
        <v>1791</v>
      </c>
      <c r="D42" s="34"/>
    </row>
    <row r="43" s="19" customFormat="1" ht="22.7" customHeight="1" spans="1:4">
      <c r="A43" s="34"/>
      <c r="B43" s="34"/>
      <c r="C43" s="116" t="s">
        <v>1792</v>
      </c>
      <c r="D43" s="34"/>
    </row>
    <row r="44" s="19" customFormat="1" ht="22.7" customHeight="1" spans="1:4">
      <c r="A44" s="34"/>
      <c r="B44" s="34"/>
      <c r="C44" s="116" t="s">
        <v>1793</v>
      </c>
      <c r="D44" s="34"/>
    </row>
    <row r="45" s="19" customFormat="1" ht="22.7" customHeight="1" spans="1:4">
      <c r="A45" s="34"/>
      <c r="B45" s="34"/>
      <c r="C45" s="116" t="s">
        <v>1794</v>
      </c>
      <c r="D45" s="34"/>
    </row>
    <row r="46" s="19" customFormat="1" ht="22.7" customHeight="1" spans="1:4">
      <c r="A46" s="34"/>
      <c r="B46" s="34"/>
      <c r="C46" s="116" t="s">
        <v>1796</v>
      </c>
      <c r="D46" s="34"/>
    </row>
    <row r="47" s="105" customFormat="1" ht="22.7" customHeight="1" spans="1:254">
      <c r="A47" s="443" t="s">
        <v>1748</v>
      </c>
      <c r="B47" s="123"/>
      <c r="C47" s="123"/>
      <c r="D47" s="123"/>
      <c r="HU47" s="106"/>
      <c r="HV47" s="106"/>
      <c r="HW47" s="106"/>
      <c r="HX47" s="106"/>
      <c r="HY47" s="106"/>
      <c r="HZ47" s="106"/>
      <c r="IA47" s="106"/>
      <c r="IB47" s="106"/>
      <c r="IC47" s="106"/>
      <c r="ID47" s="106"/>
      <c r="IE47" s="106"/>
      <c r="IF47" s="106"/>
      <c r="IG47" s="106"/>
      <c r="IH47" s="106"/>
      <c r="II47" s="106"/>
      <c r="IJ47" s="106"/>
      <c r="IK47" s="106"/>
      <c r="IL47" s="106"/>
      <c r="IM47" s="106"/>
      <c r="IN47" s="106"/>
      <c r="IO47" s="106"/>
      <c r="IP47" s="106"/>
      <c r="IQ47" s="106"/>
      <c r="IR47" s="106"/>
      <c r="IS47" s="106"/>
      <c r="IT47" s="106"/>
    </row>
    <row r="48" s="106" customFormat="1" ht="24" customHeight="1"/>
    <row r="49" s="106" customFormat="1" ht="24" customHeight="1"/>
    <row r="50" s="106" customFormat="1" ht="24" customHeight="1"/>
    <row r="51" s="106" customFormat="1" ht="24" customHeight="1"/>
    <row r="52" s="106" customFormat="1" ht="24" customHeight="1"/>
    <row r="53" s="106" customFormat="1" ht="24" customHeight="1"/>
    <row r="54" s="106" customFormat="1" ht="24" customHeight="1"/>
    <row r="55" s="106" customFormat="1" ht="24" customHeight="1"/>
    <row r="56" s="106" customFormat="1" ht="24" customHeight="1"/>
    <row r="57" s="106" customFormat="1" ht="24" customHeight="1"/>
    <row r="58" s="106" customFormat="1" ht="24" customHeight="1"/>
    <row r="59" s="106" customFormat="1" ht="24" customHeight="1"/>
    <row r="60" s="106" customFormat="1" ht="24" customHeight="1"/>
    <row r="61" s="106" customFormat="1" ht="24" customHeight="1"/>
    <row r="62" s="106" customFormat="1" ht="24" customHeight="1"/>
    <row r="63" s="106" customFormat="1" ht="24" customHeight="1"/>
    <row r="64" s="106" customFormat="1" ht="24" customHeight="1"/>
    <row r="65" s="106" customFormat="1" ht="24" customHeight="1"/>
    <row r="66" s="106" customFormat="1" ht="24" customHeight="1"/>
    <row r="67" s="106" customFormat="1" ht="24" customHeight="1"/>
    <row r="68" s="106" customFormat="1" ht="24" customHeight="1"/>
    <row r="69" s="106" customFormat="1" ht="24" customHeight="1"/>
    <row r="70" s="106" customFormat="1" ht="24" customHeight="1"/>
    <row r="71" s="106" customFormat="1" ht="24" customHeight="1"/>
    <row r="72" s="106" customFormat="1" ht="24" customHeight="1"/>
    <row r="73" s="106" customFormat="1" ht="24" customHeight="1"/>
    <row r="74" s="106" customFormat="1" ht="24" customHeight="1"/>
    <row r="75" s="106" customFormat="1" ht="24" customHeight="1"/>
    <row r="76" s="106" customFormat="1" ht="24" customHeight="1"/>
    <row r="77" s="106" customFormat="1" ht="24" customHeight="1"/>
    <row r="78" s="106" customFormat="1" ht="24" customHeight="1"/>
    <row r="79" s="106" customFormat="1" ht="24" customHeight="1"/>
    <row r="80" s="106" customFormat="1" ht="24" customHeight="1"/>
    <row r="81" s="106" customFormat="1" ht="24" customHeight="1"/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opLeftCell="A25" workbookViewId="0">
      <selection activeCell="B23" sqref="B23"/>
    </sheetView>
  </sheetViews>
  <sheetFormatPr defaultColWidth="10" defaultRowHeight="15" outlineLevelCol="4"/>
  <cols>
    <col min="1" max="1" width="45.1333333333333" style="445" customWidth="1"/>
    <col min="2" max="2" width="12.5" style="445" customWidth="1"/>
    <col min="3" max="3" width="11.6333333333333" style="445" customWidth="1"/>
    <col min="4" max="4" width="8.75" style="445" customWidth="1"/>
    <col min="5" max="5" width="17.25" style="445" customWidth="1"/>
    <col min="6" max="16384" width="10" style="445"/>
  </cols>
  <sheetData>
    <row r="1" s="125" customFormat="1" customHeight="1" spans="1:4">
      <c r="A1" s="125" t="s">
        <v>1804</v>
      </c>
      <c r="B1" s="446"/>
      <c r="C1" s="447"/>
      <c r="D1" s="447"/>
    </row>
    <row r="2" s="444" customFormat="1" ht="24.75" customHeight="1" spans="1:5">
      <c r="A2" s="448" t="s">
        <v>1805</v>
      </c>
      <c r="B2" s="448"/>
      <c r="C2" s="448"/>
      <c r="D2" s="448"/>
      <c r="E2" s="448"/>
    </row>
    <row r="3" ht="15.75" customHeight="1" spans="1:5">
      <c r="A3" s="449"/>
      <c r="B3" s="449"/>
      <c r="C3" s="449"/>
      <c r="D3" s="449"/>
      <c r="E3" s="131" t="s">
        <v>1494</v>
      </c>
    </row>
    <row r="4" ht="27.75" customHeight="1" spans="1:5">
      <c r="A4" s="132" t="s">
        <v>1720</v>
      </c>
      <c r="B4" s="132" t="s">
        <v>1721</v>
      </c>
      <c r="C4" s="451" t="s">
        <v>1722</v>
      </c>
      <c r="D4" s="451" t="s">
        <v>1711</v>
      </c>
      <c r="E4" s="133" t="s">
        <v>1723</v>
      </c>
    </row>
    <row r="5" ht="21" customHeight="1" spans="1:5">
      <c r="A5" s="135" t="s">
        <v>1724</v>
      </c>
      <c r="B5" s="452"/>
      <c r="C5" s="452"/>
      <c r="D5" s="452"/>
      <c r="E5" s="142"/>
    </row>
    <row r="6" ht="21" customHeight="1" spans="1:5">
      <c r="A6" s="138" t="s">
        <v>1725</v>
      </c>
      <c r="B6" s="453"/>
      <c r="C6" s="453"/>
      <c r="D6" s="453"/>
      <c r="E6" s="143"/>
    </row>
    <row r="7" ht="21" customHeight="1" spans="1:5">
      <c r="A7" s="138" t="s">
        <v>1726</v>
      </c>
      <c r="B7" s="453"/>
      <c r="C7" s="453"/>
      <c r="D7" s="453"/>
      <c r="E7" s="143"/>
    </row>
    <row r="8" ht="21" customHeight="1" spans="1:5">
      <c r="A8" s="138" t="s">
        <v>1727</v>
      </c>
      <c r="B8" s="453"/>
      <c r="C8" s="453"/>
      <c r="D8" s="453"/>
      <c r="E8" s="143"/>
    </row>
    <row r="9" ht="21" customHeight="1" spans="1:5">
      <c r="A9" s="135" t="s">
        <v>1728</v>
      </c>
      <c r="B9" s="452"/>
      <c r="C9" s="452"/>
      <c r="D9" s="452"/>
      <c r="E9" s="142"/>
    </row>
    <row r="10" ht="21" customHeight="1" spans="1:5">
      <c r="A10" s="138" t="s">
        <v>1725</v>
      </c>
      <c r="B10" s="453"/>
      <c r="C10" s="453"/>
      <c r="D10" s="453"/>
      <c r="E10" s="143"/>
    </row>
    <row r="11" ht="21" customHeight="1" spans="1:5">
      <c r="A11" s="138" t="s">
        <v>1726</v>
      </c>
      <c r="B11" s="453"/>
      <c r="C11" s="453"/>
      <c r="D11" s="453"/>
      <c r="E11" s="143"/>
    </row>
    <row r="12" ht="21" customHeight="1" spans="1:5">
      <c r="A12" s="138" t="s">
        <v>1727</v>
      </c>
      <c r="B12" s="453"/>
      <c r="C12" s="453"/>
      <c r="D12" s="453"/>
      <c r="E12" s="143"/>
    </row>
    <row r="13" ht="21" customHeight="1" spans="1:5">
      <c r="A13" s="135" t="s">
        <v>1729</v>
      </c>
      <c r="B13" s="452"/>
      <c r="C13" s="452"/>
      <c r="D13" s="452"/>
      <c r="E13" s="142"/>
    </row>
    <row r="14" ht="21" customHeight="1" spans="1:5">
      <c r="A14" s="138" t="s">
        <v>1730</v>
      </c>
      <c r="B14" s="453"/>
      <c r="C14" s="453"/>
      <c r="D14" s="453"/>
      <c r="E14" s="143"/>
    </row>
    <row r="15" ht="21" customHeight="1" spans="1:5">
      <c r="A15" s="138" t="s">
        <v>1731</v>
      </c>
      <c r="B15" s="453"/>
      <c r="C15" s="453"/>
      <c r="D15" s="453"/>
      <c r="E15" s="143"/>
    </row>
    <row r="16" ht="21" customHeight="1" spans="1:5">
      <c r="A16" s="138" t="s">
        <v>1732</v>
      </c>
      <c r="B16" s="453"/>
      <c r="C16" s="453"/>
      <c r="D16" s="453"/>
      <c r="E16" s="143"/>
    </row>
    <row r="17" ht="21" customHeight="1" spans="1:5">
      <c r="A17" s="135" t="s">
        <v>1733</v>
      </c>
      <c r="B17" s="452"/>
      <c r="C17" s="452"/>
      <c r="D17" s="452"/>
      <c r="E17" s="142"/>
    </row>
    <row r="18" ht="21" customHeight="1" spans="1:5">
      <c r="A18" s="138" t="s">
        <v>1734</v>
      </c>
      <c r="B18" s="453"/>
      <c r="C18" s="453"/>
      <c r="D18" s="453"/>
      <c r="E18" s="143"/>
    </row>
    <row r="19" ht="21" customHeight="1" spans="1:5">
      <c r="A19" s="138" t="s">
        <v>1735</v>
      </c>
      <c r="B19" s="453"/>
      <c r="C19" s="453"/>
      <c r="D19" s="453"/>
      <c r="E19" s="143"/>
    </row>
    <row r="20" ht="21" customHeight="1" spans="1:5">
      <c r="A20" s="138" t="s">
        <v>1736</v>
      </c>
      <c r="B20" s="453"/>
      <c r="C20" s="453"/>
      <c r="D20" s="453"/>
      <c r="E20" s="143"/>
    </row>
    <row r="21" ht="21" customHeight="1" spans="1:5">
      <c r="A21" s="135" t="s">
        <v>1737</v>
      </c>
      <c r="B21" s="452"/>
      <c r="C21" s="452"/>
      <c r="D21" s="452"/>
      <c r="E21" s="142"/>
    </row>
    <row r="22" ht="21" customHeight="1" spans="1:5">
      <c r="A22" s="138" t="s">
        <v>1738</v>
      </c>
      <c r="B22" s="453"/>
      <c r="C22" s="453"/>
      <c r="D22" s="453"/>
      <c r="E22" s="143"/>
    </row>
    <row r="23" ht="21" customHeight="1" spans="1:5">
      <c r="A23" s="138" t="s">
        <v>1739</v>
      </c>
      <c r="B23" s="453"/>
      <c r="C23" s="453"/>
      <c r="D23" s="453"/>
      <c r="E23" s="143"/>
    </row>
    <row r="24" ht="21" customHeight="1" spans="1:5">
      <c r="A24" s="138" t="s">
        <v>1740</v>
      </c>
      <c r="B24" s="453"/>
      <c r="C24" s="453"/>
      <c r="D24" s="453"/>
      <c r="E24" s="143"/>
    </row>
    <row r="25" ht="21" customHeight="1" spans="1:5">
      <c r="A25" s="135" t="s">
        <v>1741</v>
      </c>
      <c r="B25" s="452"/>
      <c r="C25" s="452"/>
      <c r="D25" s="452"/>
      <c r="E25" s="142"/>
    </row>
    <row r="26" ht="21" customHeight="1" spans="1:5">
      <c r="A26" s="138" t="s">
        <v>1742</v>
      </c>
      <c r="B26" s="453"/>
      <c r="C26" s="453"/>
      <c r="D26" s="453"/>
      <c r="E26" s="143"/>
    </row>
    <row r="27" ht="21" customHeight="1" spans="1:5">
      <c r="A27" s="138" t="s">
        <v>1743</v>
      </c>
      <c r="B27" s="453"/>
      <c r="C27" s="453"/>
      <c r="D27" s="453"/>
      <c r="E27" s="143"/>
    </row>
    <row r="28" ht="21" customHeight="1" spans="1:5">
      <c r="A28" s="138" t="s">
        <v>1744</v>
      </c>
      <c r="B28" s="453"/>
      <c r="C28" s="453"/>
      <c r="D28" s="453"/>
      <c r="E28" s="143"/>
    </row>
    <row r="29" ht="21" customHeight="1" spans="1:5">
      <c r="A29" s="135" t="s">
        <v>1745</v>
      </c>
      <c r="B29" s="452"/>
      <c r="C29" s="452"/>
      <c r="D29" s="452"/>
      <c r="E29" s="144"/>
    </row>
    <row r="30" ht="21" customHeight="1" spans="1:5">
      <c r="A30" s="135" t="s">
        <v>1746</v>
      </c>
      <c r="B30" s="452"/>
      <c r="C30" s="452"/>
      <c r="D30" s="452"/>
      <c r="E30" s="144"/>
    </row>
    <row r="31" ht="21" customHeight="1" spans="1:5">
      <c r="A31" s="140" t="s">
        <v>1747</v>
      </c>
      <c r="B31" s="452"/>
      <c r="C31" s="452"/>
      <c r="D31" s="452"/>
      <c r="E31" s="144"/>
    </row>
    <row r="32" ht="21" customHeight="1" spans="1:1">
      <c r="A32" s="443" t="s">
        <v>1806</v>
      </c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opLeftCell="A25" workbookViewId="0">
      <selection activeCell="B18" sqref="B18"/>
    </sheetView>
  </sheetViews>
  <sheetFormatPr defaultColWidth="10" defaultRowHeight="15" outlineLevelCol="5"/>
  <cols>
    <col min="1" max="1" width="41.75" style="445" customWidth="1"/>
    <col min="2" max="5" width="11.75" style="445" customWidth="1"/>
    <col min="6" max="6" width="22.5" style="445" hidden="1" customWidth="1"/>
    <col min="7" max="16384" width="10" style="445"/>
  </cols>
  <sheetData>
    <row r="1" s="125" customFormat="1" customHeight="1" spans="1:4">
      <c r="A1" s="125" t="s">
        <v>1807</v>
      </c>
      <c r="B1" s="446"/>
      <c r="C1" s="447"/>
      <c r="D1" s="447"/>
    </row>
    <row r="2" s="444" customFormat="1" ht="27.75" customHeight="1" spans="1:6">
      <c r="A2" s="448" t="s">
        <v>1808</v>
      </c>
      <c r="B2" s="448"/>
      <c r="C2" s="448"/>
      <c r="D2" s="448"/>
      <c r="E2" s="448"/>
      <c r="F2" s="448"/>
    </row>
    <row r="3" ht="14.25" customHeight="1" spans="1:6">
      <c r="A3" s="449"/>
      <c r="B3" s="449"/>
      <c r="C3" s="449"/>
      <c r="D3" s="450"/>
      <c r="E3" s="131" t="s">
        <v>1494</v>
      </c>
      <c r="F3" s="131"/>
    </row>
    <row r="4" ht="54.75" customHeight="1" spans="1:6">
      <c r="A4" s="132" t="s">
        <v>1720</v>
      </c>
      <c r="B4" s="132" t="s">
        <v>1721</v>
      </c>
      <c r="C4" s="451" t="s">
        <v>1722</v>
      </c>
      <c r="D4" s="451" t="s">
        <v>1711</v>
      </c>
      <c r="E4" s="133" t="s">
        <v>1723</v>
      </c>
      <c r="F4" s="134" t="s">
        <v>1751</v>
      </c>
    </row>
    <row r="5" ht="22.5" customHeight="1" spans="1:6">
      <c r="A5" s="135" t="s">
        <v>1752</v>
      </c>
      <c r="B5" s="452"/>
      <c r="C5" s="452"/>
      <c r="D5" s="452"/>
      <c r="E5" s="136"/>
      <c r="F5" s="137"/>
    </row>
    <row r="6" ht="22.5" customHeight="1" spans="1:6">
      <c r="A6" s="138" t="s">
        <v>1753</v>
      </c>
      <c r="B6" s="453"/>
      <c r="C6" s="453"/>
      <c r="D6" s="137"/>
      <c r="E6" s="139"/>
      <c r="F6" s="137"/>
    </row>
    <row r="7" ht="22.5" customHeight="1" spans="1:6">
      <c r="A7" s="138" t="s">
        <v>1754</v>
      </c>
      <c r="B7" s="453"/>
      <c r="C7" s="453"/>
      <c r="D7" s="137"/>
      <c r="E7" s="139"/>
      <c r="F7" s="137"/>
    </row>
    <row r="8" ht="22.5" customHeight="1" spans="1:6">
      <c r="A8" s="138" t="s">
        <v>1755</v>
      </c>
      <c r="B8" s="453"/>
      <c r="C8" s="453"/>
      <c r="D8" s="137"/>
      <c r="E8" s="139"/>
      <c r="F8" s="137"/>
    </row>
    <row r="9" ht="22.5" customHeight="1" spans="1:6">
      <c r="A9" s="138" t="s">
        <v>1756</v>
      </c>
      <c r="B9" s="453"/>
      <c r="C9" s="453"/>
      <c r="D9" s="137"/>
      <c r="E9" s="139"/>
      <c r="F9" s="137"/>
    </row>
    <row r="10" ht="22.5" customHeight="1" spans="1:6">
      <c r="A10" s="135" t="s">
        <v>1757</v>
      </c>
      <c r="B10" s="452"/>
      <c r="C10" s="452"/>
      <c r="D10" s="452"/>
      <c r="E10" s="136"/>
      <c r="F10" s="137"/>
    </row>
    <row r="11" ht="22.5" customHeight="1" spans="1:6">
      <c r="A11" s="138" t="s">
        <v>1753</v>
      </c>
      <c r="B11" s="453"/>
      <c r="C11" s="453"/>
      <c r="D11" s="137"/>
      <c r="E11" s="139"/>
      <c r="F11" s="137"/>
    </row>
    <row r="12" ht="22.5" customHeight="1" spans="1:6">
      <c r="A12" s="138" t="s">
        <v>1756</v>
      </c>
      <c r="B12" s="453"/>
      <c r="C12" s="453"/>
      <c r="D12" s="137"/>
      <c r="E12" s="139"/>
      <c r="F12" s="137"/>
    </row>
    <row r="13" ht="22.5" customHeight="1" spans="1:6">
      <c r="A13" s="135" t="s">
        <v>1758</v>
      </c>
      <c r="B13" s="452"/>
      <c r="C13" s="452"/>
      <c r="D13" s="452"/>
      <c r="E13" s="136"/>
      <c r="F13" s="137"/>
    </row>
    <row r="14" ht="22.5" customHeight="1" spans="1:6">
      <c r="A14" s="138" t="s">
        <v>1759</v>
      </c>
      <c r="B14" s="453"/>
      <c r="C14" s="453"/>
      <c r="D14" s="137"/>
      <c r="E14" s="139"/>
      <c r="F14" s="137"/>
    </row>
    <row r="15" ht="22.5" customHeight="1" spans="1:6">
      <c r="A15" s="138" t="s">
        <v>1760</v>
      </c>
      <c r="B15" s="453"/>
      <c r="C15" s="453"/>
      <c r="D15" s="137"/>
      <c r="E15" s="139"/>
      <c r="F15" s="137"/>
    </row>
    <row r="16" ht="22.5" customHeight="1" spans="1:6">
      <c r="A16" s="138" t="s">
        <v>1755</v>
      </c>
      <c r="B16" s="453"/>
      <c r="C16" s="453"/>
      <c r="D16" s="137"/>
      <c r="E16" s="139"/>
      <c r="F16" s="137"/>
    </row>
    <row r="17" ht="22.5" customHeight="1" spans="1:6">
      <c r="A17" s="138" t="s">
        <v>1761</v>
      </c>
      <c r="B17" s="453"/>
      <c r="C17" s="453"/>
      <c r="D17" s="137"/>
      <c r="E17" s="139"/>
      <c r="F17" s="137"/>
    </row>
    <row r="18" ht="22.5" customHeight="1" spans="1:6">
      <c r="A18" s="138" t="s">
        <v>1762</v>
      </c>
      <c r="B18" s="453"/>
      <c r="C18" s="453"/>
      <c r="D18" s="137"/>
      <c r="E18" s="139"/>
      <c r="F18" s="137"/>
    </row>
    <row r="19" ht="22.5" customHeight="1" spans="1:6">
      <c r="A19" s="135" t="s">
        <v>1763</v>
      </c>
      <c r="B19" s="452"/>
      <c r="C19" s="452"/>
      <c r="D19" s="452"/>
      <c r="E19" s="136"/>
      <c r="F19" s="137"/>
    </row>
    <row r="20" ht="22.5" customHeight="1" spans="1:6">
      <c r="A20" s="138" t="s">
        <v>1764</v>
      </c>
      <c r="B20" s="453"/>
      <c r="C20" s="453"/>
      <c r="D20" s="137"/>
      <c r="E20" s="139"/>
      <c r="F20" s="137"/>
    </row>
    <row r="21" ht="22.5" customHeight="1" spans="1:6">
      <c r="A21" s="138" t="s">
        <v>1765</v>
      </c>
      <c r="B21" s="453"/>
      <c r="C21" s="453"/>
      <c r="D21" s="137"/>
      <c r="E21" s="139"/>
      <c r="F21" s="137"/>
    </row>
    <row r="22" ht="22.5" customHeight="1" spans="1:6">
      <c r="A22" s="138" t="s">
        <v>1766</v>
      </c>
      <c r="B22" s="453"/>
      <c r="C22" s="453"/>
      <c r="D22" s="137"/>
      <c r="E22" s="139"/>
      <c r="F22" s="137"/>
    </row>
    <row r="23" ht="22.5" customHeight="1" spans="1:6">
      <c r="A23" s="135" t="s">
        <v>1767</v>
      </c>
      <c r="B23" s="452"/>
      <c r="C23" s="452"/>
      <c r="D23" s="452"/>
      <c r="E23" s="136"/>
      <c r="F23" s="137"/>
    </row>
    <row r="24" ht="22.5" customHeight="1" spans="1:6">
      <c r="A24" s="138" t="s">
        <v>1768</v>
      </c>
      <c r="B24" s="453"/>
      <c r="C24" s="453"/>
      <c r="D24" s="137"/>
      <c r="E24" s="139"/>
      <c r="F24" s="137"/>
    </row>
    <row r="25" ht="22.5" customHeight="1" spans="1:6">
      <c r="A25" s="138" t="s">
        <v>1769</v>
      </c>
      <c r="B25" s="453"/>
      <c r="C25" s="453"/>
      <c r="D25" s="137"/>
      <c r="E25" s="139"/>
      <c r="F25" s="137"/>
    </row>
    <row r="26" ht="22.5" customHeight="1" spans="1:6">
      <c r="A26" s="135" t="s">
        <v>1770</v>
      </c>
      <c r="B26" s="452"/>
      <c r="C26" s="452"/>
      <c r="D26" s="452"/>
      <c r="E26" s="136"/>
      <c r="F26" s="137"/>
    </row>
    <row r="27" ht="22.5" customHeight="1" spans="1:6">
      <c r="A27" s="138" t="s">
        <v>1771</v>
      </c>
      <c r="B27" s="453"/>
      <c r="C27" s="453"/>
      <c r="D27" s="137"/>
      <c r="E27" s="139"/>
      <c r="F27" s="137"/>
    </row>
    <row r="28" ht="22.5" customHeight="1" spans="1:6">
      <c r="A28" s="138" t="s">
        <v>1772</v>
      </c>
      <c r="B28" s="453"/>
      <c r="C28" s="453"/>
      <c r="D28" s="137"/>
      <c r="E28" s="139"/>
      <c r="F28" s="137"/>
    </row>
    <row r="29" ht="22.5" customHeight="1" spans="1:6">
      <c r="A29" s="135" t="s">
        <v>1773</v>
      </c>
      <c r="B29" s="452"/>
      <c r="C29" s="452"/>
      <c r="D29" s="452"/>
      <c r="E29" s="136"/>
      <c r="F29" s="137"/>
    </row>
    <row r="30" ht="22.5" customHeight="1" spans="1:6">
      <c r="A30" s="135" t="s">
        <v>1774</v>
      </c>
      <c r="B30" s="452"/>
      <c r="C30" s="452"/>
      <c r="D30" s="452"/>
      <c r="E30" s="136"/>
      <c r="F30" s="137"/>
    </row>
    <row r="31" ht="22.5" customHeight="1" spans="1:6">
      <c r="A31" s="140" t="s">
        <v>1775</v>
      </c>
      <c r="B31" s="452"/>
      <c r="C31" s="452"/>
      <c r="D31" s="452"/>
      <c r="E31" s="136"/>
      <c r="F31" s="137"/>
    </row>
    <row r="32" ht="21.75" customHeight="1" spans="1:1">
      <c r="A32" s="443" t="s">
        <v>1806</v>
      </c>
    </row>
  </sheetData>
  <mergeCells count="1">
    <mergeCell ref="A2:F2"/>
  </mergeCells>
  <pageMargins left="0.75" right="0.75" top="1" bottom="1" header="0.5" footer="0.5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81"/>
  <sheetViews>
    <sheetView topLeftCell="A37" workbookViewId="0">
      <selection activeCell="C16" sqref="C16"/>
    </sheetView>
  </sheetViews>
  <sheetFormatPr defaultColWidth="8.88333333333333" defaultRowHeight="15"/>
  <cols>
    <col min="1" max="1" width="35.6333333333333" style="107" customWidth="1"/>
    <col min="2" max="2" width="12.6333333333333" style="107" customWidth="1"/>
    <col min="3" max="3" width="35.6333333333333" style="107" customWidth="1"/>
    <col min="4" max="4" width="12.6333333333333" style="107" customWidth="1"/>
    <col min="5" max="16384" width="8.88333333333333" style="107"/>
  </cols>
  <sheetData>
    <row r="1" s="101" customFormat="1" customHeight="1" spans="1:1">
      <c r="A1" s="150" t="s">
        <v>1809</v>
      </c>
    </row>
    <row r="2" s="102" customFormat="1" ht="27.6" customHeight="1" spans="1:4">
      <c r="A2" s="109" t="s">
        <v>1810</v>
      </c>
      <c r="B2" s="109"/>
      <c r="C2" s="109"/>
      <c r="D2" s="109"/>
    </row>
    <row r="3" s="103" customFormat="1" ht="22.7" customHeight="1" spans="4:4">
      <c r="D3" s="440" t="s">
        <v>1179</v>
      </c>
    </row>
    <row r="4" s="104" customFormat="1" ht="24.95" customHeight="1" spans="1:4">
      <c r="A4" s="111" t="s">
        <v>1778</v>
      </c>
      <c r="B4" s="441" t="s">
        <v>1711</v>
      </c>
      <c r="C4" s="113" t="s">
        <v>1779</v>
      </c>
      <c r="D4" s="113" t="s">
        <v>1711</v>
      </c>
    </row>
    <row r="5" s="19" customFormat="1" ht="22.7" customHeight="1" spans="1:4">
      <c r="A5" s="115" t="s">
        <v>1780</v>
      </c>
      <c r="B5" s="115"/>
      <c r="C5" s="115" t="s">
        <v>1781</v>
      </c>
      <c r="D5" s="115"/>
    </row>
    <row r="6" s="39" customFormat="1" ht="22.7" customHeight="1" spans="1:4">
      <c r="A6" s="115" t="s">
        <v>1782</v>
      </c>
      <c r="B6" s="115"/>
      <c r="C6" s="115" t="s">
        <v>1783</v>
      </c>
      <c r="D6" s="115"/>
    </row>
    <row r="7" s="19" customFormat="1" ht="22.7" customHeight="1" spans="1:4">
      <c r="A7" s="116" t="s">
        <v>1784</v>
      </c>
      <c r="B7" s="34"/>
      <c r="C7" s="116" t="s">
        <v>1785</v>
      </c>
      <c r="D7" s="34"/>
    </row>
    <row r="8" s="39" customFormat="1" ht="22.7" customHeight="1" spans="1:4">
      <c r="A8" s="442" t="s">
        <v>1786</v>
      </c>
      <c r="B8" s="34"/>
      <c r="C8" s="118" t="s">
        <v>1787</v>
      </c>
      <c r="D8" s="34"/>
    </row>
    <row r="9" s="19" customFormat="1" ht="22.7" customHeight="1" spans="1:4">
      <c r="A9" s="442" t="s">
        <v>1788</v>
      </c>
      <c r="B9" s="34"/>
      <c r="C9" s="118" t="s">
        <v>1789</v>
      </c>
      <c r="D9" s="34"/>
    </row>
    <row r="10" s="39" customFormat="1" ht="22.7" customHeight="1" spans="1:14">
      <c r="A10" s="442" t="s">
        <v>1790</v>
      </c>
      <c r="B10" s="34"/>
      <c r="C10" s="118" t="s">
        <v>1791</v>
      </c>
      <c r="D10" s="34"/>
      <c r="N10" s="124"/>
    </row>
    <row r="11" s="19" customFormat="1" ht="22.7" customHeight="1" spans="1:4">
      <c r="A11" s="118" t="s">
        <v>1792</v>
      </c>
      <c r="B11" s="34"/>
      <c r="C11" s="118" t="s">
        <v>1793</v>
      </c>
      <c r="D11" s="34"/>
    </row>
    <row r="12" s="39" customFormat="1" ht="22.7" customHeight="1" spans="1:4">
      <c r="A12" s="118" t="s">
        <v>1793</v>
      </c>
      <c r="B12" s="34"/>
      <c r="C12" s="118" t="s">
        <v>1794</v>
      </c>
      <c r="D12" s="34"/>
    </row>
    <row r="13" s="19" customFormat="1" ht="22.7" customHeight="1" spans="1:4">
      <c r="A13" s="118" t="s">
        <v>1794</v>
      </c>
      <c r="B13" s="34"/>
      <c r="C13" s="116" t="s">
        <v>1795</v>
      </c>
      <c r="D13" s="34"/>
    </row>
    <row r="14" s="39" customFormat="1" ht="22.7" customHeight="1" spans="1:4">
      <c r="A14" s="118" t="s">
        <v>1796</v>
      </c>
      <c r="B14" s="34"/>
      <c r="C14" s="442" t="s">
        <v>1786</v>
      </c>
      <c r="D14" s="34"/>
    </row>
    <row r="15" s="19" customFormat="1" ht="22.7" customHeight="1" spans="1:4">
      <c r="A15" s="116" t="s">
        <v>1797</v>
      </c>
      <c r="B15" s="34"/>
      <c r="C15" s="442" t="s">
        <v>1788</v>
      </c>
      <c r="D15" s="34"/>
    </row>
    <row r="16" s="39" customFormat="1" ht="22.7" customHeight="1" spans="1:4">
      <c r="A16" s="118" t="s">
        <v>1787</v>
      </c>
      <c r="B16" s="34"/>
      <c r="C16" s="442" t="s">
        <v>1790</v>
      </c>
      <c r="D16" s="34"/>
    </row>
    <row r="17" s="19" customFormat="1" ht="22.7" customHeight="1" spans="1:4">
      <c r="A17" s="118" t="s">
        <v>1789</v>
      </c>
      <c r="B17" s="34"/>
      <c r="C17" s="118" t="s">
        <v>1792</v>
      </c>
      <c r="D17" s="34"/>
    </row>
    <row r="18" s="39" customFormat="1" ht="22.7" customHeight="1" spans="1:4">
      <c r="A18" s="118" t="s">
        <v>1791</v>
      </c>
      <c r="B18" s="34"/>
      <c r="C18" s="118" t="s">
        <v>1793</v>
      </c>
      <c r="D18" s="34"/>
    </row>
    <row r="19" s="19" customFormat="1" ht="22.7" customHeight="1" spans="1:4">
      <c r="A19" s="118" t="s">
        <v>1793</v>
      </c>
      <c r="B19" s="34"/>
      <c r="C19" s="118" t="s">
        <v>1794</v>
      </c>
      <c r="D19" s="34"/>
    </row>
    <row r="20" s="19" customFormat="1" ht="22.7" customHeight="1" spans="1:4">
      <c r="A20" s="118" t="s">
        <v>1794</v>
      </c>
      <c r="B20" s="34"/>
      <c r="C20" s="118" t="s">
        <v>1796</v>
      </c>
      <c r="D20" s="34"/>
    </row>
    <row r="21" s="39" customFormat="1" ht="22.7" customHeight="1" spans="1:4">
      <c r="A21" s="116" t="s">
        <v>1798</v>
      </c>
      <c r="B21" s="34"/>
      <c r="C21" s="116" t="s">
        <v>1799</v>
      </c>
      <c r="D21" s="34"/>
    </row>
    <row r="22" s="39" customFormat="1" ht="22.7" customHeight="1" spans="1:4">
      <c r="A22" s="442" t="s">
        <v>1786</v>
      </c>
      <c r="B22" s="34"/>
      <c r="C22" s="442" t="s">
        <v>1786</v>
      </c>
      <c r="D22" s="34"/>
    </row>
    <row r="23" s="39" customFormat="1" ht="22.7" customHeight="1" spans="1:4">
      <c r="A23" s="442" t="s">
        <v>1788</v>
      </c>
      <c r="B23" s="34"/>
      <c r="C23" s="442" t="s">
        <v>1788</v>
      </c>
      <c r="D23" s="34"/>
    </row>
    <row r="24" s="39" customFormat="1" ht="22.7" customHeight="1" spans="1:4">
      <c r="A24" s="442" t="s">
        <v>1790</v>
      </c>
      <c r="B24" s="34"/>
      <c r="C24" s="442" t="s">
        <v>1790</v>
      </c>
      <c r="D24" s="34"/>
    </row>
    <row r="25" s="39" customFormat="1" ht="22.7" customHeight="1" spans="1:4">
      <c r="A25" s="118" t="s">
        <v>1792</v>
      </c>
      <c r="B25" s="34"/>
      <c r="C25" s="118" t="s">
        <v>1792</v>
      </c>
      <c r="D25" s="34"/>
    </row>
    <row r="26" s="39" customFormat="1" ht="22.7" customHeight="1" spans="1:4">
      <c r="A26" s="118" t="s">
        <v>1793</v>
      </c>
      <c r="B26" s="34"/>
      <c r="C26" s="118" t="s">
        <v>1793</v>
      </c>
      <c r="D26" s="34"/>
    </row>
    <row r="27" s="39" customFormat="1" ht="22.7" customHeight="1" spans="1:4">
      <c r="A27" s="118" t="s">
        <v>1794</v>
      </c>
      <c r="B27" s="34"/>
      <c r="C27" s="118" t="s">
        <v>1794</v>
      </c>
      <c r="D27" s="34"/>
    </row>
    <row r="28" s="39" customFormat="1" ht="22.7" customHeight="1" spans="1:4">
      <c r="A28" s="118" t="s">
        <v>1796</v>
      </c>
      <c r="B28" s="34"/>
      <c r="C28" s="118" t="s">
        <v>1796</v>
      </c>
      <c r="D28" s="34"/>
    </row>
    <row r="29" s="39" customFormat="1" ht="22.7" customHeight="1" spans="1:4">
      <c r="A29" s="119" t="s">
        <v>1800</v>
      </c>
      <c r="B29" s="34"/>
      <c r="C29" s="116"/>
      <c r="D29" s="34"/>
    </row>
    <row r="30" s="39" customFormat="1" ht="22.7" customHeight="1" spans="1:4">
      <c r="A30" s="442" t="s">
        <v>1786</v>
      </c>
      <c r="B30" s="34"/>
      <c r="C30" s="117"/>
      <c r="D30" s="34"/>
    </row>
    <row r="31" s="39" customFormat="1" ht="22.7" customHeight="1" spans="1:4">
      <c r="A31" s="442" t="s">
        <v>1788</v>
      </c>
      <c r="B31" s="34"/>
      <c r="C31" s="117"/>
      <c r="D31" s="34"/>
    </row>
    <row r="32" s="39" customFormat="1" ht="22.7" customHeight="1" spans="1:4">
      <c r="A32" s="442" t="s">
        <v>1790</v>
      </c>
      <c r="B32" s="34"/>
      <c r="C32" s="117"/>
      <c r="D32" s="34"/>
    </row>
    <row r="33" s="39" customFormat="1" ht="22.7" customHeight="1" spans="1:4">
      <c r="A33" s="118" t="s">
        <v>1792</v>
      </c>
      <c r="B33" s="34"/>
      <c r="C33" s="117"/>
      <c r="D33" s="34"/>
    </row>
    <row r="34" s="39" customFormat="1" ht="22.7" customHeight="1" spans="1:4">
      <c r="A34" s="118" t="s">
        <v>1793</v>
      </c>
      <c r="B34" s="34"/>
      <c r="C34" s="117"/>
      <c r="D34" s="34"/>
    </row>
    <row r="35" s="39" customFormat="1" ht="22.7" customHeight="1" spans="1:4">
      <c r="A35" s="118" t="s">
        <v>1794</v>
      </c>
      <c r="B35" s="34"/>
      <c r="C35" s="117"/>
      <c r="D35" s="34"/>
    </row>
    <row r="36" s="39" customFormat="1" ht="22.7" customHeight="1" spans="1:4">
      <c r="A36" s="118" t="s">
        <v>1796</v>
      </c>
      <c r="B36" s="34"/>
      <c r="C36" s="117"/>
      <c r="D36" s="34"/>
    </row>
    <row r="37" s="39" customFormat="1" ht="22.7" customHeight="1" spans="1:4">
      <c r="A37" s="117"/>
      <c r="B37" s="34"/>
      <c r="C37" s="117"/>
      <c r="D37" s="34"/>
    </row>
    <row r="38" s="19" customFormat="1" ht="22.7" customHeight="1" spans="1:4">
      <c r="A38" s="120" t="s">
        <v>1801</v>
      </c>
      <c r="B38" s="115"/>
      <c r="C38" s="121" t="s">
        <v>1802</v>
      </c>
      <c r="D38" s="115"/>
    </row>
    <row r="39" s="19" customFormat="1" ht="22.7" customHeight="1" spans="1:4">
      <c r="A39" s="34"/>
      <c r="B39" s="34"/>
      <c r="C39" s="115" t="s">
        <v>1803</v>
      </c>
      <c r="D39" s="115"/>
    </row>
    <row r="40" s="19" customFormat="1" ht="22.7" customHeight="1" spans="1:4">
      <c r="A40" s="34"/>
      <c r="B40" s="34"/>
      <c r="C40" s="116" t="s">
        <v>1787</v>
      </c>
      <c r="D40" s="34"/>
    </row>
    <row r="41" s="19" customFormat="1" ht="22.7" customHeight="1" spans="1:4">
      <c r="A41" s="34"/>
      <c r="B41" s="34"/>
      <c r="C41" s="116" t="s">
        <v>1789</v>
      </c>
      <c r="D41" s="34"/>
    </row>
    <row r="42" s="19" customFormat="1" ht="22.7" customHeight="1" spans="1:4">
      <c r="A42" s="34"/>
      <c r="B42" s="34"/>
      <c r="C42" s="116" t="s">
        <v>1791</v>
      </c>
      <c r="D42" s="34"/>
    </row>
    <row r="43" s="19" customFormat="1" ht="22.7" customHeight="1" spans="1:4">
      <c r="A43" s="34"/>
      <c r="B43" s="34"/>
      <c r="C43" s="116" t="s">
        <v>1792</v>
      </c>
      <c r="D43" s="34"/>
    </row>
    <row r="44" s="19" customFormat="1" ht="22.7" customHeight="1" spans="1:4">
      <c r="A44" s="34"/>
      <c r="B44" s="34"/>
      <c r="C44" s="116" t="s">
        <v>1793</v>
      </c>
      <c r="D44" s="34"/>
    </row>
    <row r="45" s="19" customFormat="1" ht="22.7" customHeight="1" spans="1:4">
      <c r="A45" s="34"/>
      <c r="B45" s="34"/>
      <c r="C45" s="116" t="s">
        <v>1794</v>
      </c>
      <c r="D45" s="34"/>
    </row>
    <row r="46" s="19" customFormat="1" ht="22.7" customHeight="1" spans="1:4">
      <c r="A46" s="34"/>
      <c r="B46" s="34"/>
      <c r="C46" s="116" t="s">
        <v>1796</v>
      </c>
      <c r="D46" s="34"/>
    </row>
    <row r="47" s="105" customFormat="1" ht="22.7" customHeight="1" spans="1:254">
      <c r="A47" s="443" t="s">
        <v>1748</v>
      </c>
      <c r="B47" s="123"/>
      <c r="C47" s="123"/>
      <c r="D47" s="123"/>
      <c r="HU47" s="106"/>
      <c r="HV47" s="106"/>
      <c r="HW47" s="106"/>
      <c r="HX47" s="106"/>
      <c r="HY47" s="106"/>
      <c r="HZ47" s="106"/>
      <c r="IA47" s="106"/>
      <c r="IB47" s="106"/>
      <c r="IC47" s="106"/>
      <c r="ID47" s="106"/>
      <c r="IE47" s="106"/>
      <c r="IF47" s="106"/>
      <c r="IG47" s="106"/>
      <c r="IH47" s="106"/>
      <c r="II47" s="106"/>
      <c r="IJ47" s="106"/>
      <c r="IK47" s="106"/>
      <c r="IL47" s="106"/>
      <c r="IM47" s="106"/>
      <c r="IN47" s="106"/>
      <c r="IO47" s="106"/>
      <c r="IP47" s="106"/>
      <c r="IQ47" s="106"/>
      <c r="IR47" s="106"/>
      <c r="IS47" s="106"/>
      <c r="IT47" s="106"/>
    </row>
    <row r="48" s="106" customFormat="1" ht="24" customHeight="1"/>
    <row r="49" s="106" customFormat="1" ht="24" customHeight="1"/>
    <row r="50" s="106" customFormat="1" ht="24" customHeight="1"/>
    <row r="51" s="106" customFormat="1" ht="24" customHeight="1"/>
    <row r="52" s="106" customFormat="1" ht="24" customHeight="1"/>
    <row r="53" s="106" customFormat="1" ht="24" customHeight="1"/>
    <row r="54" s="106" customFormat="1" ht="24" customHeight="1"/>
    <row r="55" s="106" customFormat="1" ht="24" customHeight="1"/>
    <row r="56" s="106" customFormat="1" ht="24" customHeight="1"/>
    <row r="57" s="106" customFormat="1" ht="24" customHeight="1"/>
    <row r="58" s="106" customFormat="1" ht="24" customHeight="1"/>
    <row r="59" s="106" customFormat="1" ht="24" customHeight="1"/>
    <row r="60" s="106" customFormat="1" ht="24" customHeight="1"/>
    <row r="61" s="106" customFormat="1" ht="24" customHeight="1"/>
    <row r="62" s="106" customFormat="1" ht="24" customHeight="1"/>
    <row r="63" s="106" customFormat="1" ht="24" customHeight="1"/>
    <row r="64" s="106" customFormat="1" ht="24" customHeight="1"/>
    <row r="65" s="106" customFormat="1" ht="24" customHeight="1"/>
    <row r="66" s="106" customFormat="1" ht="24" customHeight="1"/>
    <row r="67" s="106" customFormat="1" ht="24" customHeight="1"/>
    <row r="68" s="106" customFormat="1" ht="24" customHeight="1"/>
    <row r="69" s="106" customFormat="1" ht="24" customHeight="1"/>
    <row r="70" s="106" customFormat="1" ht="24" customHeight="1"/>
    <row r="71" s="106" customFormat="1" ht="24" customHeight="1"/>
    <row r="72" s="106" customFormat="1" ht="24" customHeight="1"/>
    <row r="73" s="106" customFormat="1" ht="24" customHeight="1"/>
    <row r="74" s="106" customFormat="1" ht="24" customHeight="1"/>
    <row r="75" s="106" customFormat="1" ht="24" customHeight="1"/>
    <row r="76" s="106" customFormat="1" ht="24" customHeight="1"/>
    <row r="77" s="106" customFormat="1" ht="24" customHeight="1"/>
    <row r="78" s="106" customFormat="1" ht="24" customHeight="1"/>
    <row r="79" s="106" customFormat="1" ht="24" customHeight="1"/>
    <row r="80" s="106" customFormat="1" ht="24" customHeight="1"/>
    <row r="81" s="106" customFormat="1" ht="24" customHeight="1"/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workbookViewId="0">
      <selection activeCell="G12" sqref="G12"/>
    </sheetView>
  </sheetViews>
  <sheetFormatPr defaultColWidth="9" defaultRowHeight="14.25" outlineLevelCol="6"/>
  <cols>
    <col min="1" max="1" width="29.1333333333333" style="19" customWidth="1"/>
    <col min="2" max="5" width="11.6333333333333" style="19" customWidth="1"/>
    <col min="6" max="6" width="13.75" style="19" customWidth="1"/>
    <col min="7" max="7" width="11.6333333333333" style="19" customWidth="1"/>
    <col min="8" max="16384" width="9" style="19"/>
  </cols>
  <sheetData>
    <row r="1" s="101" customFormat="1" ht="15" customHeight="1" spans="1:1">
      <c r="A1" s="101" t="s">
        <v>1811</v>
      </c>
    </row>
    <row r="2" s="414" customFormat="1" ht="24.95" customHeight="1" spans="1:7">
      <c r="A2" s="98" t="s">
        <v>1812</v>
      </c>
      <c r="B2" s="11"/>
      <c r="C2" s="11"/>
      <c r="D2" s="11"/>
      <c r="E2" s="11"/>
      <c r="F2" s="11"/>
      <c r="G2" s="11"/>
    </row>
    <row r="3" s="251" customFormat="1" ht="21" customHeight="1" spans="1:7">
      <c r="A3" s="21"/>
      <c r="B3" s="21"/>
      <c r="F3" s="21" t="s">
        <v>1634</v>
      </c>
      <c r="G3" s="21"/>
    </row>
    <row r="4" s="39" customFormat="1" ht="30" customHeight="1" spans="1:7">
      <c r="A4" s="14" t="s">
        <v>1813</v>
      </c>
      <c r="B4" s="14" t="s">
        <v>1814</v>
      </c>
      <c r="C4" s="14"/>
      <c r="D4" s="14"/>
      <c r="E4" s="14" t="s">
        <v>1815</v>
      </c>
      <c r="F4" s="14"/>
      <c r="G4" s="14"/>
    </row>
    <row r="5" ht="24" customHeight="1" spans="1:7">
      <c r="A5" s="14"/>
      <c r="B5" s="14" t="s">
        <v>1816</v>
      </c>
      <c r="C5" s="14" t="s">
        <v>1817</v>
      </c>
      <c r="D5" s="14" t="s">
        <v>1818</v>
      </c>
      <c r="E5" s="14" t="s">
        <v>1816</v>
      </c>
      <c r="F5" s="14" t="s">
        <v>1817</v>
      </c>
      <c r="G5" s="14" t="s">
        <v>1818</v>
      </c>
    </row>
    <row r="6" ht="23.1" customHeight="1" spans="1:7">
      <c r="A6" s="14" t="s">
        <v>1819</v>
      </c>
      <c r="B6" s="438">
        <f>C6+D6</f>
        <v>189968</v>
      </c>
      <c r="C6" s="438">
        <v>135512</v>
      </c>
      <c r="D6" s="439">
        <v>54456</v>
      </c>
      <c r="E6" s="96">
        <f>F6+G6</f>
        <v>176060</v>
      </c>
      <c r="F6" s="100">
        <v>123519</v>
      </c>
      <c r="G6" s="96">
        <v>52541</v>
      </c>
    </row>
    <row r="7" ht="24" customHeight="1"/>
    <row r="8" ht="24" customHeight="1"/>
    <row r="9" ht="24" customHeight="1"/>
    <row r="10" ht="24" customHeight="1"/>
    <row r="11" ht="24" customHeight="1"/>
    <row r="12" ht="24" customHeight="1"/>
    <row r="13" ht="24" customHeight="1"/>
    <row r="14" ht="24" customHeight="1"/>
    <row r="15" ht="24" customHeight="1"/>
    <row r="16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</sheetData>
  <mergeCells count="5">
    <mergeCell ref="A2:G2"/>
    <mergeCell ref="F3:G3"/>
    <mergeCell ref="B4:D4"/>
    <mergeCell ref="E4:G4"/>
    <mergeCell ref="A4:A5"/>
  </mergeCells>
  <pageMargins left="0.707638888888889" right="0.707638888888889" top="0.747916666666667" bottom="0.747916666666667" header="0.313888888888889" footer="0.313888888888889"/>
  <pageSetup paperSize="9" orientation="portrait" horizontalDpi="600" verticalDpi="600"/>
  <headerFooter>
    <oddFooter>&amp;C- &amp;P -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C18" sqref="C18"/>
    </sheetView>
  </sheetViews>
  <sheetFormatPr defaultColWidth="8.88333333333333" defaultRowHeight="15" outlineLevelCol="5"/>
  <cols>
    <col min="1" max="1" width="30.6333333333333" style="426" customWidth="1"/>
    <col min="2" max="6" width="12.6333333333333" style="426" customWidth="1"/>
    <col min="7" max="32" width="9" style="426"/>
    <col min="33" max="16384" width="8.88333333333333" style="426"/>
  </cols>
  <sheetData>
    <row r="1" customHeight="1" spans="1:1">
      <c r="A1" s="427" t="s">
        <v>1820</v>
      </c>
    </row>
    <row r="2" s="425" customFormat="1" ht="35.25" customHeight="1" spans="1:6">
      <c r="A2" s="428" t="s">
        <v>1821</v>
      </c>
      <c r="B2" s="429"/>
      <c r="C2" s="429"/>
      <c r="D2" s="429"/>
      <c r="E2" s="429"/>
      <c r="F2" s="429"/>
    </row>
    <row r="3" ht="18" customHeight="1" spans="1:6">
      <c r="A3" s="430"/>
      <c r="B3" s="431"/>
      <c r="C3" s="432"/>
      <c r="D3" s="432"/>
      <c r="E3" s="432"/>
      <c r="F3" s="431" t="s">
        <v>1822</v>
      </c>
    </row>
    <row r="4" ht="24.95" customHeight="1" spans="1:6">
      <c r="A4" s="433" t="s">
        <v>1823</v>
      </c>
      <c r="B4" s="433" t="s">
        <v>1824</v>
      </c>
      <c r="C4" s="433"/>
      <c r="D4" s="433"/>
      <c r="E4" s="433"/>
      <c r="F4" s="433" t="s">
        <v>1825</v>
      </c>
    </row>
    <row r="5" ht="30.95" customHeight="1" spans="1:6">
      <c r="A5" s="433"/>
      <c r="B5" s="433" t="s">
        <v>1826</v>
      </c>
      <c r="C5" s="433" t="s">
        <v>1827</v>
      </c>
      <c r="D5" s="433" t="s">
        <v>1828</v>
      </c>
      <c r="E5" s="433" t="s">
        <v>1829</v>
      </c>
      <c r="F5" s="433"/>
    </row>
    <row r="6" ht="23.1" customHeight="1" spans="1:6">
      <c r="A6" s="434" t="s">
        <v>1830</v>
      </c>
      <c r="B6" s="424">
        <f>SUM(C6:E6)</f>
        <v>158639</v>
      </c>
      <c r="C6" s="435">
        <v>120759</v>
      </c>
      <c r="D6" s="424">
        <v>37880</v>
      </c>
      <c r="E6" s="424"/>
      <c r="F6" s="424"/>
    </row>
    <row r="7" ht="23.1" customHeight="1" spans="1:6">
      <c r="A7" s="434" t="s">
        <v>1831</v>
      </c>
      <c r="B7" s="436">
        <f>C7+D7</f>
        <v>41380</v>
      </c>
      <c r="C7" s="341">
        <v>19425</v>
      </c>
      <c r="D7" s="341">
        <v>21955</v>
      </c>
      <c r="E7" s="424"/>
      <c r="F7" s="424"/>
    </row>
    <row r="8" ht="23.1" customHeight="1" spans="1:6">
      <c r="A8" s="434" t="s">
        <v>1832</v>
      </c>
      <c r="B8" s="424"/>
      <c r="C8" s="424"/>
      <c r="D8" s="424"/>
      <c r="E8" s="424"/>
      <c r="F8" s="424"/>
    </row>
    <row r="9" ht="23.1" customHeight="1" spans="1:6">
      <c r="A9" s="434" t="s">
        <v>1833</v>
      </c>
      <c r="B9" s="424">
        <v>21998</v>
      </c>
      <c r="C9" s="424">
        <v>16665</v>
      </c>
      <c r="D9" s="424">
        <v>7294</v>
      </c>
      <c r="E9" s="424"/>
      <c r="F9" s="424"/>
    </row>
    <row r="10" ht="23.1" customHeight="1" spans="1:6">
      <c r="A10" s="434" t="s">
        <v>1834</v>
      </c>
      <c r="B10" s="424">
        <f>C10+D10</f>
        <v>176060</v>
      </c>
      <c r="C10" s="424">
        <f>C6+C7-C9</f>
        <v>123519</v>
      </c>
      <c r="D10" s="424">
        <f>D6+D7-D9</f>
        <v>52541</v>
      </c>
      <c r="E10" s="424"/>
      <c r="F10" s="424"/>
    </row>
    <row r="11" ht="23.1" customHeight="1" spans="1:6">
      <c r="A11" s="437" t="s">
        <v>1835</v>
      </c>
      <c r="B11" s="437"/>
      <c r="C11" s="437"/>
      <c r="D11" s="437"/>
      <c r="E11" s="437"/>
      <c r="F11" s="437"/>
    </row>
    <row r="12" ht="18.95" customHeight="1"/>
    <row r="13" ht="18.95" customHeight="1"/>
    <row r="14" ht="18.95" customHeight="1"/>
    <row r="15" ht="18.95" customHeight="1"/>
    <row r="16" ht="18.95" customHeight="1"/>
    <row r="17" ht="18.95" customHeight="1"/>
    <row r="18" ht="18.95" customHeight="1"/>
    <row r="20" ht="24" customHeight="1"/>
  </sheetData>
  <mergeCells count="5">
    <mergeCell ref="A2:F2"/>
    <mergeCell ref="B4:E4"/>
    <mergeCell ref="A11:F11"/>
    <mergeCell ref="A4:A5"/>
    <mergeCell ref="F4:F5"/>
  </mergeCells>
  <pageMargins left="0.75" right="0.75" top="1" bottom="1" header="0.5" footer="0.5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0"/>
  <sheetViews>
    <sheetView workbookViewId="0">
      <selection activeCell="G16" sqref="G16"/>
    </sheetView>
  </sheetViews>
  <sheetFormatPr defaultColWidth="9" defaultRowHeight="14.25" outlineLevelCol="2"/>
  <cols>
    <col min="1" max="1" width="45.6333333333333" style="19" customWidth="1"/>
    <col min="2" max="3" width="21.6333333333333" style="19" customWidth="1"/>
    <col min="4" max="16384" width="9" style="19"/>
  </cols>
  <sheetData>
    <row r="1" s="101" customFormat="1" ht="15" customHeight="1" spans="1:1">
      <c r="A1" s="150" t="s">
        <v>1836</v>
      </c>
    </row>
    <row r="2" s="414" customFormat="1" ht="24.95" customHeight="1" spans="1:3">
      <c r="A2" s="11" t="s">
        <v>1837</v>
      </c>
      <c r="B2" s="11"/>
      <c r="C2" s="11"/>
    </row>
    <row r="3" s="251" customFormat="1" ht="21" customHeight="1" spans="3:3">
      <c r="C3" s="21" t="s">
        <v>1634</v>
      </c>
    </row>
    <row r="4" s="39" customFormat="1" ht="30" customHeight="1" spans="1:3">
      <c r="A4" s="415" t="s">
        <v>1823</v>
      </c>
      <c r="B4" s="415" t="s">
        <v>1838</v>
      </c>
      <c r="C4" s="416" t="s">
        <v>1839</v>
      </c>
    </row>
    <row r="5" ht="24" customHeight="1" spans="1:3">
      <c r="A5" s="417" t="s">
        <v>1840</v>
      </c>
      <c r="B5" s="418">
        <v>158639</v>
      </c>
      <c r="C5" s="418">
        <v>158639</v>
      </c>
    </row>
    <row r="6" ht="24" customHeight="1" spans="1:3">
      <c r="A6" s="419" t="s">
        <v>1841</v>
      </c>
      <c r="B6" s="420">
        <v>120759</v>
      </c>
      <c r="C6" s="420">
        <v>120759</v>
      </c>
    </row>
    <row r="7" ht="24" customHeight="1" spans="1:3">
      <c r="A7" s="421" t="s">
        <v>1842</v>
      </c>
      <c r="B7" s="420">
        <v>37880</v>
      </c>
      <c r="C7" s="420">
        <v>37880</v>
      </c>
    </row>
    <row r="8" ht="24" customHeight="1" spans="1:3">
      <c r="A8" s="417" t="s">
        <v>1843</v>
      </c>
      <c r="B8" s="418">
        <v>189121</v>
      </c>
      <c r="C8" s="418">
        <v>189121</v>
      </c>
    </row>
    <row r="9" ht="24" customHeight="1" spans="1:3">
      <c r="A9" s="419" t="s">
        <v>1841</v>
      </c>
      <c r="B9" s="422">
        <f>146140+130</f>
        <v>146270</v>
      </c>
      <c r="C9" s="422">
        <f>146140+130</f>
        <v>146270</v>
      </c>
    </row>
    <row r="10" ht="24" customHeight="1" spans="1:3">
      <c r="A10" s="421" t="s">
        <v>1842</v>
      </c>
      <c r="B10" s="420">
        <v>42851</v>
      </c>
      <c r="C10" s="420">
        <v>42851</v>
      </c>
    </row>
    <row r="11" ht="24" customHeight="1" spans="1:3">
      <c r="A11" s="417" t="s">
        <v>1844</v>
      </c>
      <c r="B11" s="423">
        <v>41380</v>
      </c>
      <c r="C11" s="423">
        <v>41380</v>
      </c>
    </row>
    <row r="12" ht="24" customHeight="1" spans="1:3">
      <c r="A12" s="419" t="s">
        <v>1845</v>
      </c>
      <c r="B12" s="424">
        <v>2760</v>
      </c>
      <c r="C12" s="424">
        <v>2760</v>
      </c>
    </row>
    <row r="13" ht="24" customHeight="1" spans="1:3">
      <c r="A13" s="419" t="s">
        <v>1846</v>
      </c>
      <c r="B13" s="424">
        <v>16665</v>
      </c>
      <c r="C13" s="424">
        <v>16665</v>
      </c>
    </row>
    <row r="14" ht="24" customHeight="1" spans="1:3">
      <c r="A14" s="419" t="s">
        <v>1847</v>
      </c>
      <c r="B14" s="424">
        <v>16000</v>
      </c>
      <c r="C14" s="424">
        <v>16000</v>
      </c>
    </row>
    <row r="15" ht="24" customHeight="1" spans="1:3">
      <c r="A15" s="419" t="s">
        <v>1848</v>
      </c>
      <c r="B15" s="422">
        <v>5955</v>
      </c>
      <c r="C15" s="422">
        <v>5955</v>
      </c>
    </row>
    <row r="16" ht="24" customHeight="1" spans="1:3">
      <c r="A16" s="417" t="s">
        <v>1849</v>
      </c>
      <c r="B16" s="423">
        <v>23959</v>
      </c>
      <c r="C16" s="423">
        <v>23959</v>
      </c>
    </row>
    <row r="17" ht="24" customHeight="1" spans="1:3">
      <c r="A17" s="419" t="s">
        <v>1850</v>
      </c>
      <c r="B17" s="422">
        <v>16665</v>
      </c>
      <c r="C17" s="422">
        <v>16665</v>
      </c>
    </row>
    <row r="18" ht="24" customHeight="1" spans="1:3">
      <c r="A18" s="421" t="s">
        <v>1851</v>
      </c>
      <c r="B18" s="422">
        <v>7294</v>
      </c>
      <c r="C18" s="422">
        <v>7294</v>
      </c>
    </row>
    <row r="19" ht="24" customHeight="1" spans="1:3">
      <c r="A19" s="417" t="s">
        <v>1852</v>
      </c>
      <c r="B19" s="423">
        <v>5738</v>
      </c>
      <c r="C19" s="423">
        <v>5738</v>
      </c>
    </row>
    <row r="20" ht="24" customHeight="1" spans="1:3">
      <c r="A20" s="419" t="s">
        <v>1853</v>
      </c>
      <c r="B20" s="422">
        <v>4341</v>
      </c>
      <c r="C20" s="422">
        <v>4341</v>
      </c>
    </row>
    <row r="21" ht="24" customHeight="1" spans="1:3">
      <c r="A21" s="421" t="s">
        <v>1854</v>
      </c>
      <c r="B21" s="422">
        <v>1397</v>
      </c>
      <c r="C21" s="422">
        <v>1397</v>
      </c>
    </row>
    <row r="22" ht="24" customHeight="1" spans="1:3">
      <c r="A22" s="417" t="s">
        <v>1855</v>
      </c>
      <c r="B22" s="423">
        <v>176060</v>
      </c>
      <c r="C22" s="423">
        <v>176060</v>
      </c>
    </row>
    <row r="23" ht="24" customHeight="1" spans="1:3">
      <c r="A23" s="419" t="s">
        <v>1841</v>
      </c>
      <c r="B23" s="420">
        <v>123519</v>
      </c>
      <c r="C23" s="420">
        <v>123519</v>
      </c>
    </row>
    <row r="24" ht="24" customHeight="1" spans="1:3">
      <c r="A24" s="421" t="s">
        <v>1842</v>
      </c>
      <c r="B24" s="420">
        <v>52541</v>
      </c>
      <c r="C24" s="420">
        <v>52541</v>
      </c>
    </row>
    <row r="25" ht="24" customHeight="1" spans="1:3">
      <c r="A25" s="417" t="s">
        <v>1856</v>
      </c>
      <c r="B25" s="423">
        <v>189968</v>
      </c>
      <c r="C25" s="423">
        <v>189968</v>
      </c>
    </row>
    <row r="26" ht="24" customHeight="1" spans="1:3">
      <c r="A26" s="419" t="s">
        <v>1841</v>
      </c>
      <c r="B26" s="422">
        <v>135512</v>
      </c>
      <c r="C26" s="422">
        <v>135512</v>
      </c>
    </row>
    <row r="27" ht="24" customHeight="1" spans="1:3">
      <c r="A27" s="421" t="s">
        <v>1842</v>
      </c>
      <c r="B27" s="420">
        <v>54456</v>
      </c>
      <c r="C27" s="420">
        <v>54456</v>
      </c>
    </row>
    <row r="28" ht="24" customHeight="1" spans="1:3">
      <c r="A28" s="417" t="s">
        <v>1857</v>
      </c>
      <c r="B28" s="420"/>
      <c r="C28" s="420"/>
    </row>
    <row r="29" ht="24" customHeight="1" spans="1:3">
      <c r="A29" s="419" t="s">
        <v>1858</v>
      </c>
      <c r="B29" s="420"/>
      <c r="C29" s="420"/>
    </row>
    <row r="30" ht="24" customHeight="1" spans="1:3">
      <c r="A30" s="421" t="s">
        <v>1859</v>
      </c>
      <c r="B30" s="420"/>
      <c r="C30" s="420"/>
    </row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</sheetData>
  <mergeCells count="1">
    <mergeCell ref="A2:C2"/>
  </mergeCells>
  <pageMargins left="0.707638888888889" right="0.707638888888889" top="0.747916666666667" bottom="0.747916666666667" header="0.313888888888889" footer="0.313888888888889"/>
  <pageSetup paperSize="9" orientation="portrait" horizontalDpi="600" verticalDpi="600"/>
  <headerFooter>
    <oddFooter>&amp;C- &amp;P -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workbookViewId="0">
      <selection activeCell="C7" sqref="C7"/>
    </sheetView>
  </sheetViews>
  <sheetFormatPr defaultColWidth="10" defaultRowHeight="14.25" outlineLevelRow="4"/>
  <cols>
    <col min="1" max="10" width="9.63333333333333" style="406" customWidth="1"/>
    <col min="11" max="16384" width="10" style="406"/>
  </cols>
  <sheetData>
    <row r="1" ht="15" customHeight="1" spans="1:1">
      <c r="A1" s="407" t="s">
        <v>1860</v>
      </c>
    </row>
    <row r="2" ht="24.95" customHeight="1" spans="1:10">
      <c r="A2" s="408" t="s">
        <v>1861</v>
      </c>
      <c r="B2" s="409"/>
      <c r="C2" s="409"/>
      <c r="D2" s="409"/>
      <c r="E2" s="409"/>
      <c r="F2" s="409"/>
      <c r="G2" s="409"/>
      <c r="H2" s="409"/>
      <c r="I2" s="409"/>
      <c r="J2" s="409"/>
    </row>
    <row r="3" ht="21" customHeight="1" spans="9:10">
      <c r="I3" s="413" t="s">
        <v>1179</v>
      </c>
      <c r="J3" s="413"/>
    </row>
    <row r="4" ht="30" customHeight="1" spans="1:11">
      <c r="A4" s="410" t="s">
        <v>1862</v>
      </c>
      <c r="B4" s="411" t="s">
        <v>1863</v>
      </c>
      <c r="C4" s="411" t="s">
        <v>1864</v>
      </c>
      <c r="D4" s="411" t="s">
        <v>1865</v>
      </c>
      <c r="E4" s="411" t="s">
        <v>1866</v>
      </c>
      <c r="F4" s="411" t="s">
        <v>1867</v>
      </c>
      <c r="G4" s="411" t="s">
        <v>1868</v>
      </c>
      <c r="H4" s="411" t="s">
        <v>1869</v>
      </c>
      <c r="I4" s="411" t="s">
        <v>1870</v>
      </c>
      <c r="J4" s="411" t="s">
        <v>1871</v>
      </c>
      <c r="K4" s="411" t="s">
        <v>1872</v>
      </c>
    </row>
    <row r="5" ht="23.1" customHeight="1" spans="1:11">
      <c r="A5" s="410" t="s">
        <v>1873</v>
      </c>
      <c r="B5" s="412">
        <v>23959</v>
      </c>
      <c r="C5" s="412">
        <v>10170</v>
      </c>
      <c r="D5" s="412">
        <v>27659</v>
      </c>
      <c r="E5" s="412">
        <v>4825</v>
      </c>
      <c r="F5" s="412">
        <v>6636</v>
      </c>
      <c r="G5" s="412">
        <v>5800</v>
      </c>
      <c r="H5" s="412">
        <v>14628</v>
      </c>
      <c r="I5" s="412">
        <v>11620</v>
      </c>
      <c r="J5" s="412">
        <v>8537</v>
      </c>
      <c r="K5" s="412">
        <v>13406</v>
      </c>
    </row>
  </sheetData>
  <mergeCells count="2">
    <mergeCell ref="A2:J2"/>
    <mergeCell ref="I3:J3"/>
  </mergeCells>
  <pageMargins left="0.75" right="0.75" top="1" bottom="1" header="0.5" footer="0.5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9"/>
  <sheetViews>
    <sheetView workbookViewId="0">
      <selection activeCell="I8" sqref="I8"/>
    </sheetView>
  </sheetViews>
  <sheetFormatPr defaultColWidth="9" defaultRowHeight="14.25" outlineLevelCol="1"/>
  <cols>
    <col min="1" max="1" width="60.6333333333333" style="8" customWidth="1"/>
    <col min="2" max="2" width="28.1333333333333" style="8" customWidth="1"/>
    <col min="3" max="16384" width="9" style="8"/>
  </cols>
  <sheetData>
    <row r="1" s="101" customFormat="1" ht="15" customHeight="1" spans="1:1">
      <c r="A1" s="150" t="s">
        <v>1874</v>
      </c>
    </row>
    <row r="2" s="404" customFormat="1" ht="24.95" customHeight="1" spans="1:2">
      <c r="A2" s="405" t="s">
        <v>1875</v>
      </c>
      <c r="B2" s="84"/>
    </row>
    <row r="3" s="85" customFormat="1" ht="21" customHeight="1" spans="2:2">
      <c r="B3" s="85" t="s">
        <v>1179</v>
      </c>
    </row>
    <row r="4" ht="24.95" customHeight="1" spans="1:2">
      <c r="A4" s="86" t="s">
        <v>1876</v>
      </c>
      <c r="B4" s="86" t="s">
        <v>1839</v>
      </c>
    </row>
    <row r="5" ht="23.1" customHeight="1" spans="1:2">
      <c r="A5" s="87" t="s">
        <v>1877</v>
      </c>
      <c r="B5" s="320">
        <v>16000</v>
      </c>
    </row>
    <row r="6" ht="23.1" customHeight="1" spans="1:2">
      <c r="A6" s="87" t="s">
        <v>1878</v>
      </c>
      <c r="B6" s="90">
        <v>16000</v>
      </c>
    </row>
    <row r="7" ht="23.1" customHeight="1" spans="1:2">
      <c r="A7" s="87" t="s">
        <v>1879</v>
      </c>
      <c r="B7" s="90">
        <v>8691</v>
      </c>
    </row>
    <row r="8" ht="23.1" customHeight="1" spans="1:2">
      <c r="A8" s="89" t="s">
        <v>1880</v>
      </c>
      <c r="B8" s="90">
        <v>7294</v>
      </c>
    </row>
    <row r="9" ht="23.1" customHeight="1" spans="1:2">
      <c r="A9" s="89" t="s">
        <v>1881</v>
      </c>
      <c r="B9" s="90">
        <v>1397</v>
      </c>
    </row>
    <row r="10" ht="23.1" customHeight="1" spans="1:2">
      <c r="A10" s="87" t="s">
        <v>1882</v>
      </c>
      <c r="B10" s="90">
        <v>16000</v>
      </c>
    </row>
    <row r="11" ht="23.1" customHeight="1" spans="1:2">
      <c r="A11" s="87" t="s">
        <v>1883</v>
      </c>
      <c r="B11" s="90"/>
    </row>
    <row r="12" ht="23.1" customHeight="1" spans="1:2">
      <c r="A12" s="87" t="s">
        <v>1884</v>
      </c>
      <c r="B12" s="90"/>
    </row>
    <row r="13" ht="24" customHeight="1"/>
    <row r="14" ht="24" customHeight="1"/>
    <row r="15" ht="24" customHeight="1"/>
    <row r="16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</sheetData>
  <mergeCells count="1">
    <mergeCell ref="A2:B2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D10" sqref="D10"/>
    </sheetView>
  </sheetViews>
  <sheetFormatPr defaultColWidth="24.75" defaultRowHeight="15" outlineLevelCol="4"/>
  <cols>
    <col min="1" max="1" width="35.1333333333333" style="229" customWidth="1"/>
    <col min="2" max="2" width="9.63333333333333" style="229" customWidth="1"/>
    <col min="3" max="3" width="34.6333333333333" style="229" customWidth="1"/>
    <col min="4" max="4" width="9.63333333333333" style="229" customWidth="1"/>
    <col min="5" max="5" width="12.75" style="432" customWidth="1"/>
    <col min="6" max="16384" width="24.75" style="432"/>
  </cols>
  <sheetData>
    <row r="1" customHeight="1" spans="1:4">
      <c r="A1" s="432" t="s">
        <v>1086</v>
      </c>
      <c r="B1" s="432"/>
      <c r="C1" s="432"/>
      <c r="D1" s="432"/>
    </row>
    <row r="2" ht="20.25" spans="1:4">
      <c r="A2" s="232" t="s">
        <v>1087</v>
      </c>
      <c r="B2" s="232"/>
      <c r="C2" s="232"/>
      <c r="D2" s="232"/>
    </row>
    <row r="3" s="662" customFormat="1" ht="27.75" customHeight="1" spans="1:5">
      <c r="A3" s="31" t="s">
        <v>1088</v>
      </c>
      <c r="B3" s="31"/>
      <c r="C3" s="31"/>
      <c r="D3" s="31"/>
      <c r="E3" s="432"/>
    </row>
    <row r="4" ht="13.5" customHeight="1" spans="1:5">
      <c r="A4" s="236" t="s">
        <v>1089</v>
      </c>
      <c r="B4" s="120" t="s">
        <v>1090</v>
      </c>
      <c r="C4" s="120" t="s">
        <v>1091</v>
      </c>
      <c r="D4" s="120" t="s">
        <v>1090</v>
      </c>
      <c r="E4" s="662"/>
    </row>
    <row r="5" ht="41.1" customHeight="1" spans="1:4">
      <c r="A5" s="354" t="s">
        <v>1092</v>
      </c>
      <c r="B5" s="355">
        <v>28533</v>
      </c>
      <c r="C5" s="354" t="s">
        <v>1093</v>
      </c>
      <c r="D5" s="355">
        <v>93848</v>
      </c>
    </row>
    <row r="6" ht="25.5" customHeight="1" spans="1:5">
      <c r="A6" s="354" t="s">
        <v>1094</v>
      </c>
      <c r="B6" s="355">
        <f>B7+B8+B9</f>
        <v>86097</v>
      </c>
      <c r="C6" s="356" t="s">
        <v>1095</v>
      </c>
      <c r="D6" s="355"/>
      <c r="E6" s="665"/>
    </row>
    <row r="7" ht="18.95" customHeight="1" spans="1:5">
      <c r="A7" s="94" t="s">
        <v>1096</v>
      </c>
      <c r="B7" s="257">
        <v>2504</v>
      </c>
      <c r="C7" s="357" t="s">
        <v>1097</v>
      </c>
      <c r="D7" s="355"/>
      <c r="E7" s="666"/>
    </row>
    <row r="8" s="663" customFormat="1" ht="18.95" customHeight="1" spans="1:5">
      <c r="A8" s="94" t="s">
        <v>1098</v>
      </c>
      <c r="B8" s="257">
        <v>73940</v>
      </c>
      <c r="C8" s="357" t="s">
        <v>1099</v>
      </c>
      <c r="D8" s="355"/>
      <c r="E8" s="432"/>
    </row>
    <row r="9" s="663" customFormat="1" ht="18.95" customHeight="1" spans="1:4">
      <c r="A9" s="94" t="s">
        <v>1100</v>
      </c>
      <c r="B9" s="257">
        <v>9653</v>
      </c>
      <c r="C9" s="357" t="s">
        <v>1101</v>
      </c>
      <c r="D9" s="355"/>
    </row>
    <row r="10" s="663" customFormat="1" ht="18.95" customHeight="1" spans="1:4">
      <c r="A10" s="354" t="s">
        <v>1102</v>
      </c>
      <c r="B10" s="355"/>
      <c r="C10" s="356" t="s">
        <v>1103</v>
      </c>
      <c r="D10" s="355">
        <v>9401</v>
      </c>
    </row>
    <row r="11" ht="18.95" customHeight="1" spans="1:5">
      <c r="A11" s="94" t="s">
        <v>1104</v>
      </c>
      <c r="B11" s="257"/>
      <c r="C11" s="357" t="s">
        <v>1105</v>
      </c>
      <c r="D11" s="257"/>
      <c r="E11" s="663"/>
    </row>
    <row r="12" ht="18.95" customHeight="1" spans="1:4">
      <c r="A12" s="94" t="s">
        <v>1106</v>
      </c>
      <c r="B12" s="257"/>
      <c r="C12" s="357" t="s">
        <v>1107</v>
      </c>
      <c r="D12" s="257">
        <v>9401</v>
      </c>
    </row>
    <row r="13" ht="18.95" customHeight="1" spans="1:4">
      <c r="A13" s="354" t="s">
        <v>1108</v>
      </c>
      <c r="B13" s="596">
        <v>20440</v>
      </c>
      <c r="C13" s="356"/>
      <c r="D13" s="596"/>
    </row>
    <row r="14" s="663" customFormat="1" ht="18.95" customHeight="1" spans="1:5">
      <c r="A14" s="597" t="s">
        <v>1109</v>
      </c>
      <c r="B14" s="355"/>
      <c r="C14" s="598" t="s">
        <v>1110</v>
      </c>
      <c r="D14" s="355"/>
      <c r="E14" s="432"/>
    </row>
    <row r="15" s="663" customFormat="1" ht="18.95" customHeight="1" spans="1:4">
      <c r="A15" s="354" t="s">
        <v>1111</v>
      </c>
      <c r="B15" s="596"/>
      <c r="C15" s="356" t="s">
        <v>1112</v>
      </c>
      <c r="D15" s="355">
        <f>D16</f>
        <v>16665</v>
      </c>
    </row>
    <row r="16" ht="18.95" customHeight="1" spans="1:5">
      <c r="A16" s="597" t="s">
        <v>1113</v>
      </c>
      <c r="B16" s="355"/>
      <c r="C16" s="599" t="s">
        <v>1114</v>
      </c>
      <c r="D16" s="372">
        <f>SUM(D17:D20)</f>
        <v>16665</v>
      </c>
      <c r="E16" s="663"/>
    </row>
    <row r="17" ht="18.95" customHeight="1" spans="1:4">
      <c r="A17" s="94" t="s">
        <v>1115</v>
      </c>
      <c r="B17" s="376"/>
      <c r="C17" s="357" t="s">
        <v>1116</v>
      </c>
      <c r="D17" s="257">
        <v>16665</v>
      </c>
    </row>
    <row r="18" ht="18.95" customHeight="1" spans="1:4">
      <c r="A18" s="94" t="s">
        <v>1117</v>
      </c>
      <c r="B18" s="257"/>
      <c r="C18" s="357" t="s">
        <v>1118</v>
      </c>
      <c r="D18" s="257"/>
    </row>
    <row r="19" ht="18.95" customHeight="1" spans="1:4">
      <c r="A19" s="94" t="s">
        <v>1119</v>
      </c>
      <c r="B19" s="257"/>
      <c r="C19" s="357" t="s">
        <v>1120</v>
      </c>
      <c r="D19" s="257"/>
    </row>
    <row r="20" ht="18.95" customHeight="1" spans="1:4">
      <c r="A20" s="94" t="s">
        <v>1121</v>
      </c>
      <c r="B20" s="257"/>
      <c r="C20" s="357" t="s">
        <v>1122</v>
      </c>
      <c r="D20" s="257"/>
    </row>
    <row r="21" ht="18.95" customHeight="1" spans="1:4">
      <c r="A21" s="94" t="s">
        <v>1123</v>
      </c>
      <c r="B21" s="257"/>
      <c r="C21" s="357"/>
      <c r="D21" s="257"/>
    </row>
    <row r="22" ht="18.95" customHeight="1" spans="1:4">
      <c r="A22" s="354" t="s">
        <v>1124</v>
      </c>
      <c r="B22" s="355">
        <v>19425</v>
      </c>
      <c r="C22" s="356" t="s">
        <v>1125</v>
      </c>
      <c r="D22" s="372"/>
    </row>
    <row r="23" s="664" customFormat="1" ht="18.95" customHeight="1" spans="1:5">
      <c r="A23" s="94" t="s">
        <v>1126</v>
      </c>
      <c r="B23" s="257">
        <v>19425</v>
      </c>
      <c r="C23" s="600" t="s">
        <v>1127</v>
      </c>
      <c r="D23" s="257"/>
      <c r="E23" s="432"/>
    </row>
    <row r="24" ht="25.5" customHeight="1" spans="1:5">
      <c r="A24" s="354" t="s">
        <v>1128</v>
      </c>
      <c r="B24" s="355">
        <v>65</v>
      </c>
      <c r="C24" s="601" t="s">
        <v>1129</v>
      </c>
      <c r="D24" s="596">
        <v>33</v>
      </c>
      <c r="E24" s="664"/>
    </row>
    <row r="25" ht="24" customHeight="1" spans="1:4">
      <c r="A25" s="354" t="s">
        <v>1130</v>
      </c>
      <c r="B25" s="355"/>
      <c r="C25" s="601" t="s">
        <v>1131</v>
      </c>
      <c r="D25" s="355"/>
    </row>
    <row r="26" ht="25.5" customHeight="1" spans="1:4">
      <c r="A26" s="597"/>
      <c r="B26" s="355"/>
      <c r="C26" s="356" t="s">
        <v>1132</v>
      </c>
      <c r="D26" s="355">
        <v>34613</v>
      </c>
    </row>
    <row r="27" spans="1:4">
      <c r="A27" s="597"/>
      <c r="B27" s="355"/>
      <c r="C27" s="356" t="s">
        <v>1133</v>
      </c>
      <c r="D27" s="355">
        <v>34613</v>
      </c>
    </row>
    <row r="28" spans="1:4">
      <c r="A28" s="597"/>
      <c r="B28" s="355"/>
      <c r="C28" s="356" t="s">
        <v>1134</v>
      </c>
      <c r="D28" s="596"/>
    </row>
    <row r="29" spans="1:4">
      <c r="A29" s="602" t="s">
        <v>1135</v>
      </c>
      <c r="B29" s="355">
        <f>SUM(B5:B6,B10,B13:B14,B15,B22,B24:B25)</f>
        <v>154560</v>
      </c>
      <c r="C29" s="603" t="s">
        <v>1136</v>
      </c>
      <c r="D29" s="355">
        <f>SUM(D5:D6,D10,D14,D15,D22,D24:D25,D26:D26)</f>
        <v>154560</v>
      </c>
    </row>
  </sheetData>
  <mergeCells count="2">
    <mergeCell ref="A2:D2"/>
    <mergeCell ref="A3:D3"/>
  </mergeCells>
  <pageMargins left="0.75" right="0.75" top="1" bottom="1" header="0.5" footer="0.5"/>
  <pageSetup paperSize="9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1"/>
  <sheetViews>
    <sheetView workbookViewId="0">
      <selection activeCell="I8" sqref="I8"/>
    </sheetView>
  </sheetViews>
  <sheetFormatPr defaultColWidth="9" defaultRowHeight="14.25" outlineLevelCol="7"/>
  <cols>
    <col min="1" max="1" width="10.6333333333333" style="6" customWidth="1"/>
    <col min="2" max="2" width="18.6333333333333" style="7" customWidth="1"/>
    <col min="3" max="3" width="20" style="6" customWidth="1"/>
    <col min="4" max="7" width="13" style="6" customWidth="1"/>
    <col min="8" max="8" width="14.75" style="6" customWidth="1"/>
    <col min="9" max="16384" width="9" style="8"/>
  </cols>
  <sheetData>
    <row r="1" s="101" customFormat="1" ht="15" customHeight="1" spans="1:1">
      <c r="A1" s="150" t="s">
        <v>1885</v>
      </c>
    </row>
    <row r="2" s="394" customFormat="1" ht="24.95" customHeight="1" spans="1:8">
      <c r="A2" s="11" t="s">
        <v>1886</v>
      </c>
      <c r="B2" s="11"/>
      <c r="C2" s="11"/>
      <c r="D2" s="11"/>
      <c r="E2" s="11"/>
      <c r="F2" s="11"/>
      <c r="G2" s="11"/>
      <c r="H2" s="11"/>
    </row>
    <row r="3" s="31" customFormat="1" ht="21" customHeight="1" spans="2:8">
      <c r="B3" s="21"/>
      <c r="C3" s="21"/>
      <c r="D3" s="21"/>
      <c r="E3" s="21"/>
      <c r="F3" s="21"/>
      <c r="G3" s="17"/>
      <c r="H3" s="17" t="s">
        <v>1634</v>
      </c>
    </row>
    <row r="4" s="4" customFormat="1" ht="30" customHeight="1" spans="1:8">
      <c r="A4" s="13" t="s">
        <v>1887</v>
      </c>
      <c r="B4" s="14" t="s">
        <v>1180</v>
      </c>
      <c r="C4" s="14" t="s">
        <v>1888</v>
      </c>
      <c r="D4" s="14" t="s">
        <v>1889</v>
      </c>
      <c r="E4" s="14" t="s">
        <v>1890</v>
      </c>
      <c r="F4" s="14" t="s">
        <v>1891</v>
      </c>
      <c r="G4" s="14" t="s">
        <v>1892</v>
      </c>
      <c r="H4" s="14" t="s">
        <v>1893</v>
      </c>
    </row>
    <row r="5" s="395" customFormat="1" ht="45" customHeight="1" spans="1:8">
      <c r="A5" s="396" t="s">
        <v>1894</v>
      </c>
      <c r="B5" s="397" t="s">
        <v>1895</v>
      </c>
      <c r="C5" s="397" t="s">
        <v>1896</v>
      </c>
      <c r="D5" s="397" t="s">
        <v>1897</v>
      </c>
      <c r="E5" s="397" t="s">
        <v>1897</v>
      </c>
      <c r="F5" s="400" t="s">
        <v>1898</v>
      </c>
      <c r="G5" s="401">
        <v>2000</v>
      </c>
      <c r="H5" s="402">
        <v>44943</v>
      </c>
    </row>
    <row r="6" s="395" customFormat="1" ht="45" customHeight="1" spans="1:8">
      <c r="A6" s="396" t="s">
        <v>1894</v>
      </c>
      <c r="B6" s="397" t="s">
        <v>1899</v>
      </c>
      <c r="C6" s="397" t="s">
        <v>1896</v>
      </c>
      <c r="D6" s="397" t="s">
        <v>1897</v>
      </c>
      <c r="E6" s="397" t="s">
        <v>1897</v>
      </c>
      <c r="F6" s="400" t="s">
        <v>1898</v>
      </c>
      <c r="G6" s="401">
        <v>60</v>
      </c>
      <c r="H6" s="402">
        <v>44943</v>
      </c>
    </row>
    <row r="7" s="395" customFormat="1" ht="45" customHeight="1" spans="1:8">
      <c r="A7" s="396" t="s">
        <v>1894</v>
      </c>
      <c r="B7" s="397" t="s">
        <v>1900</v>
      </c>
      <c r="C7" s="397" t="s">
        <v>1896</v>
      </c>
      <c r="D7" s="397" t="s">
        <v>1897</v>
      </c>
      <c r="E7" s="397" t="s">
        <v>1897</v>
      </c>
      <c r="F7" s="400" t="s">
        <v>1898</v>
      </c>
      <c r="G7" s="401">
        <v>200</v>
      </c>
      <c r="H7" s="402">
        <v>44943</v>
      </c>
    </row>
    <row r="8" s="395" customFormat="1" ht="45" customHeight="1" spans="1:8">
      <c r="A8" s="396" t="s">
        <v>1894</v>
      </c>
      <c r="B8" s="397" t="s">
        <v>1901</v>
      </c>
      <c r="C8" s="397" t="s">
        <v>1902</v>
      </c>
      <c r="D8" s="397" t="s">
        <v>1903</v>
      </c>
      <c r="E8" s="397" t="s">
        <v>1903</v>
      </c>
      <c r="F8" s="400" t="s">
        <v>1898</v>
      </c>
      <c r="G8" s="401">
        <v>500</v>
      </c>
      <c r="H8" s="402">
        <v>45117</v>
      </c>
    </row>
    <row r="9" s="395" customFormat="1" ht="41.25" customHeight="1" spans="1:8">
      <c r="A9" s="396" t="s">
        <v>1894</v>
      </c>
      <c r="B9" s="397" t="s">
        <v>1904</v>
      </c>
      <c r="C9" s="397" t="s">
        <v>1905</v>
      </c>
      <c r="D9" s="397" t="s">
        <v>1906</v>
      </c>
      <c r="E9" s="397" t="s">
        <v>1907</v>
      </c>
      <c r="F9" s="400" t="s">
        <v>1908</v>
      </c>
      <c r="G9" s="401">
        <v>9074.9</v>
      </c>
      <c r="H9" s="402">
        <v>45128</v>
      </c>
    </row>
    <row r="10" s="395" customFormat="1" ht="41.25" customHeight="1" spans="1:8">
      <c r="A10" s="396" t="s">
        <v>1894</v>
      </c>
      <c r="B10" s="397" t="s">
        <v>1909</v>
      </c>
      <c r="C10" s="397" t="s">
        <v>1910</v>
      </c>
      <c r="D10" s="397" t="s">
        <v>1903</v>
      </c>
      <c r="E10" s="397" t="s">
        <v>1903</v>
      </c>
      <c r="F10" s="400" t="s">
        <v>1908</v>
      </c>
      <c r="G10" s="401">
        <v>1000</v>
      </c>
      <c r="H10" s="402">
        <v>45019</v>
      </c>
    </row>
    <row r="11" s="395" customFormat="1" ht="45" customHeight="1" spans="1:8">
      <c r="A11" s="398" t="s">
        <v>1894</v>
      </c>
      <c r="B11" s="399" t="s">
        <v>1911</v>
      </c>
      <c r="C11" s="397" t="s">
        <v>1910</v>
      </c>
      <c r="D11" s="398" t="s">
        <v>1912</v>
      </c>
      <c r="E11" s="398" t="s">
        <v>1912</v>
      </c>
      <c r="F11" s="398" t="s">
        <v>1908</v>
      </c>
      <c r="G11" s="403">
        <v>1059.1</v>
      </c>
      <c r="H11" s="402">
        <v>45128</v>
      </c>
    </row>
    <row r="12" ht="24" customHeight="1" spans="1:8">
      <c r="A12" s="398" t="s">
        <v>1894</v>
      </c>
      <c r="B12" s="399" t="s">
        <v>1913</v>
      </c>
      <c r="C12" s="399" t="s">
        <v>1914</v>
      </c>
      <c r="D12" s="399" t="s">
        <v>1903</v>
      </c>
      <c r="E12" s="399" t="s">
        <v>1903</v>
      </c>
      <c r="F12" s="398" t="s">
        <v>1908</v>
      </c>
      <c r="G12" s="403">
        <v>3516</v>
      </c>
      <c r="H12" s="402">
        <v>45154</v>
      </c>
    </row>
    <row r="13" ht="24" customHeight="1" spans="1:8">
      <c r="A13" s="398" t="s">
        <v>1894</v>
      </c>
      <c r="B13" s="399" t="s">
        <v>1915</v>
      </c>
      <c r="C13" s="399" t="s">
        <v>1914</v>
      </c>
      <c r="D13" s="399" t="s">
        <v>1916</v>
      </c>
      <c r="E13" s="399" t="s">
        <v>1916</v>
      </c>
      <c r="F13" s="398" t="s">
        <v>1908</v>
      </c>
      <c r="G13" s="403">
        <v>310</v>
      </c>
      <c r="H13" s="402">
        <v>45128</v>
      </c>
    </row>
    <row r="14" ht="24" customHeight="1" spans="1:8">
      <c r="A14" s="398" t="s">
        <v>1894</v>
      </c>
      <c r="B14" s="399" t="s">
        <v>1917</v>
      </c>
      <c r="C14" s="399" t="s">
        <v>1914</v>
      </c>
      <c r="D14" s="399" t="s">
        <v>1916</v>
      </c>
      <c r="E14" s="399" t="s">
        <v>1916</v>
      </c>
      <c r="F14" s="398" t="s">
        <v>1908</v>
      </c>
      <c r="G14" s="403">
        <v>27</v>
      </c>
      <c r="H14" s="402">
        <v>45128</v>
      </c>
    </row>
    <row r="15" ht="24" customHeight="1" spans="1:8">
      <c r="A15" s="398" t="s">
        <v>1894</v>
      </c>
      <c r="B15" s="399" t="s">
        <v>1918</v>
      </c>
      <c r="C15" s="399" t="s">
        <v>1914</v>
      </c>
      <c r="D15" s="399" t="s">
        <v>1919</v>
      </c>
      <c r="E15" s="399" t="s">
        <v>1919</v>
      </c>
      <c r="F15" s="398" t="s">
        <v>1908</v>
      </c>
      <c r="G15" s="403">
        <v>213</v>
      </c>
      <c r="H15" s="402">
        <v>45128</v>
      </c>
    </row>
    <row r="16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</sheetData>
  <mergeCells count="1">
    <mergeCell ref="A2:H2"/>
  </mergeCells>
  <conditionalFormatting sqref="B9:B11">
    <cfRule type="expression" dxfId="0" priority="2" stopIfTrue="1">
      <formula>AND(COUNTIF($C$8:$C$707,B9)&gt;1,NOT(ISBLANK(B9)))</formula>
    </cfRule>
    <cfRule type="expression" dxfId="0" priority="1" stopIfTrue="1">
      <formula>AND(COUNTIF($C:$C,B9)&gt;1,NOT(ISBLANK(B9)))</formula>
    </cfRule>
  </conditionalFormatting>
  <pageMargins left="0.75" right="0.75" top="1" bottom="1" header="0.5" footer="0.5"/>
  <pageSetup paperSize="9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C37" sqref="C37"/>
    </sheetView>
  </sheetViews>
  <sheetFormatPr defaultColWidth="8.88333333333333" defaultRowHeight="19.5" customHeight="1" outlineLevelCol="4"/>
  <cols>
    <col min="1" max="1" width="48.225" style="5" customWidth="1"/>
    <col min="2" max="2" width="25.6666666666667" style="31" customWidth="1"/>
    <col min="3" max="3" width="14.6333333333333" style="5" customWidth="1"/>
    <col min="4" max="4" width="14.6333333333333" style="387" customWidth="1"/>
    <col min="5" max="32" width="9" style="5"/>
    <col min="33" max="16384" width="8.88333333333333" style="5"/>
  </cols>
  <sheetData>
    <row r="1" ht="15" customHeight="1" spans="1:1">
      <c r="A1" s="335" t="s">
        <v>1920</v>
      </c>
    </row>
    <row r="2" ht="27" customHeight="1" spans="1:5">
      <c r="A2" s="393" t="s">
        <v>1921</v>
      </c>
      <c r="B2" s="393"/>
      <c r="C2" s="388"/>
      <c r="D2" s="388"/>
      <c r="E2" s="392"/>
    </row>
    <row r="3" ht="16" customHeight="1" spans="2:2">
      <c r="B3" s="389" t="s">
        <v>1922</v>
      </c>
    </row>
    <row r="4" ht="14.4" customHeight="1" spans="1:4">
      <c r="A4" s="120" t="s">
        <v>1091</v>
      </c>
      <c r="B4" s="390" t="s">
        <v>1923</v>
      </c>
      <c r="D4" s="5"/>
    </row>
    <row r="5" s="5" customFormat="1" ht="14.4" customHeight="1" spans="1:2">
      <c r="A5" s="115" t="s">
        <v>1924</v>
      </c>
      <c r="B5" s="23">
        <f>SUM(B6:B20)</f>
        <v>12700</v>
      </c>
    </row>
    <row r="6" s="5" customFormat="1" ht="14.4" customHeight="1" spans="1:2">
      <c r="A6" s="34" t="s">
        <v>1925</v>
      </c>
      <c r="B6" s="26">
        <v>6500</v>
      </c>
    </row>
    <row r="7" s="5" customFormat="1" ht="14.4" customHeight="1" spans="1:2">
      <c r="A7" s="34" t="s">
        <v>1926</v>
      </c>
      <c r="B7" s="26">
        <v>970</v>
      </c>
    </row>
    <row r="8" s="5" customFormat="1" ht="14.4" customHeight="1" spans="1:2">
      <c r="A8" s="34" t="s">
        <v>1927</v>
      </c>
      <c r="B8" s="26">
        <v>230</v>
      </c>
    </row>
    <row r="9" s="5" customFormat="1" ht="14.4" customHeight="1" spans="1:2">
      <c r="A9" s="34" t="s">
        <v>1928</v>
      </c>
      <c r="B9" s="26">
        <v>330</v>
      </c>
    </row>
    <row r="10" s="5" customFormat="1" ht="14.4" customHeight="1" spans="1:2">
      <c r="A10" s="34" t="s">
        <v>1929</v>
      </c>
      <c r="B10" s="26">
        <v>790</v>
      </c>
    </row>
    <row r="11" s="5" customFormat="1" ht="14.4" customHeight="1" spans="1:2">
      <c r="A11" s="34" t="s">
        <v>1930</v>
      </c>
      <c r="B11" s="26">
        <v>310</v>
      </c>
    </row>
    <row r="12" s="5" customFormat="1" ht="14.4" customHeight="1" spans="1:2">
      <c r="A12" s="34" t="s">
        <v>1931</v>
      </c>
      <c r="B12" s="26">
        <v>310</v>
      </c>
    </row>
    <row r="13" s="5" customFormat="1" ht="14.4" customHeight="1" spans="1:2">
      <c r="A13" s="34" t="s">
        <v>1932</v>
      </c>
      <c r="B13" s="26">
        <v>1300</v>
      </c>
    </row>
    <row r="14" s="5" customFormat="1" ht="14.4" customHeight="1" spans="1:2">
      <c r="A14" s="34" t="s">
        <v>1933</v>
      </c>
      <c r="B14" s="26"/>
    </row>
    <row r="15" s="5" customFormat="1" ht="14.4" customHeight="1" spans="1:2">
      <c r="A15" s="34" t="s">
        <v>1934</v>
      </c>
      <c r="B15" s="26">
        <v>710</v>
      </c>
    </row>
    <row r="16" s="5" customFormat="1" ht="14.4" customHeight="1" spans="1:2">
      <c r="A16" s="34" t="s">
        <v>1935</v>
      </c>
      <c r="B16" s="26">
        <v>370</v>
      </c>
    </row>
    <row r="17" s="5" customFormat="1" ht="14.4" customHeight="1" spans="1:2">
      <c r="A17" s="34" t="s">
        <v>1936</v>
      </c>
      <c r="B17" s="26">
        <v>820</v>
      </c>
    </row>
    <row r="18" s="5" customFormat="1" ht="14.4" customHeight="1" spans="1:2">
      <c r="A18" s="34" t="s">
        <v>1937</v>
      </c>
      <c r="B18" s="26"/>
    </row>
    <row r="19" s="5" customFormat="1" ht="14.4" customHeight="1" spans="1:2">
      <c r="A19" s="34" t="s">
        <v>1938</v>
      </c>
      <c r="B19" s="26">
        <v>60</v>
      </c>
    </row>
    <row r="20" s="5" customFormat="1" ht="14.4" customHeight="1" spans="1:2">
      <c r="A20" s="34" t="s">
        <v>1939</v>
      </c>
      <c r="B20" s="26"/>
    </row>
    <row r="21" s="5" customFormat="1" ht="14.4" customHeight="1" spans="1:2">
      <c r="A21" s="115" t="s">
        <v>1940</v>
      </c>
      <c r="B21" s="23">
        <f>SUM(B22:B28)</f>
        <v>17600</v>
      </c>
    </row>
    <row r="22" s="5" customFormat="1" ht="14.4" customHeight="1" spans="1:2">
      <c r="A22" s="34" t="s">
        <v>1941</v>
      </c>
      <c r="B22" s="26">
        <v>1200</v>
      </c>
    </row>
    <row r="23" s="5" customFormat="1" ht="14.4" customHeight="1" spans="1:2">
      <c r="A23" s="34" t="s">
        <v>1942</v>
      </c>
      <c r="B23" s="26">
        <v>150</v>
      </c>
    </row>
    <row r="24" s="5" customFormat="1" ht="14.4" customHeight="1" spans="1:2">
      <c r="A24" s="34" t="s">
        <v>1943</v>
      </c>
      <c r="B24" s="26">
        <v>400</v>
      </c>
    </row>
    <row r="25" s="5" customFormat="1" ht="14.4" customHeight="1" spans="1:2">
      <c r="A25" s="34" t="s">
        <v>1944</v>
      </c>
      <c r="B25" s="26"/>
    </row>
    <row r="26" s="5" customFormat="1" ht="14.4" customHeight="1" spans="1:2">
      <c r="A26" s="340" t="s">
        <v>1945</v>
      </c>
      <c r="B26" s="26">
        <v>15100</v>
      </c>
    </row>
    <row r="27" s="5" customFormat="1" ht="14.4" customHeight="1" spans="1:2">
      <c r="A27" s="391" t="s">
        <v>1946</v>
      </c>
      <c r="B27" s="26">
        <v>50</v>
      </c>
    </row>
    <row r="28" s="5" customFormat="1" ht="14.4" customHeight="1" spans="1:2">
      <c r="A28" s="34" t="s">
        <v>1947</v>
      </c>
      <c r="B28" s="26">
        <v>700</v>
      </c>
    </row>
    <row r="29" s="5" customFormat="1" ht="14.4" customHeight="1" spans="1:2">
      <c r="A29" s="120" t="s">
        <v>1948</v>
      </c>
      <c r="B29" s="321">
        <f>B5+B21</f>
        <v>30300</v>
      </c>
    </row>
  </sheetData>
  <mergeCells count="1">
    <mergeCell ref="A2:B2"/>
  </mergeCells>
  <printOptions horizontalCentered="1"/>
  <pageMargins left="0.707638888888889" right="0.707638888888889" top="0.751388888888889" bottom="0.751388888888889" header="0.310416666666667" footer="0.310416666666667"/>
  <pageSetup paperSize="9" orientation="portrait" horizontalDpi="600" verticalDpi="600"/>
  <headerFooter>
    <oddFooter>&amp;C- &amp;P -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56"/>
  <sheetViews>
    <sheetView showZeros="0" topLeftCell="A103" workbookViewId="0">
      <selection activeCell="D26" sqref="D26"/>
    </sheetView>
  </sheetViews>
  <sheetFormatPr defaultColWidth="54.75" defaultRowHeight="14.25" outlineLevelCol="3"/>
  <cols>
    <col min="1" max="1" width="44.8833333333333" style="362" customWidth="1"/>
    <col min="2" max="2" width="14.6333333333333" style="363" customWidth="1"/>
    <col min="3" max="3" width="14.6333333333333" style="4" customWidth="1"/>
    <col min="4" max="4" width="14.6333333333333" style="364" customWidth="1"/>
    <col min="5" max="16384" width="54.75" style="5"/>
  </cols>
  <sheetData>
    <row r="1" ht="15" customHeight="1" spans="1:1">
      <c r="A1" s="335" t="s">
        <v>1949</v>
      </c>
    </row>
    <row r="2" ht="27" customHeight="1" spans="1:4">
      <c r="A2" s="365" t="s">
        <v>1950</v>
      </c>
      <c r="B2" s="366"/>
      <c r="C2" s="366"/>
      <c r="D2" s="366"/>
    </row>
    <row r="3" ht="12" customHeight="1" spans="2:4">
      <c r="B3" s="367"/>
      <c r="D3" s="349" t="s">
        <v>1951</v>
      </c>
    </row>
    <row r="4" ht="14.4" customHeight="1" spans="1:4">
      <c r="A4" s="368" t="s">
        <v>1091</v>
      </c>
      <c r="B4" s="253" t="s">
        <v>1952</v>
      </c>
      <c r="C4" s="253" t="s">
        <v>1923</v>
      </c>
      <c r="D4" s="369" t="s">
        <v>1953</v>
      </c>
    </row>
    <row r="5" s="233" customFormat="1" ht="14.4" customHeight="1" spans="1:4">
      <c r="A5" s="370" t="s">
        <v>45</v>
      </c>
      <c r="B5" s="355">
        <f>B6+B18+B27+B38+B49+B60+B71+B83+B92+B105+B115+B124+B135+B148+B155+B163+B169+B176+B183+B190+B197+B204+B212+B218+B224+B231+B246+B251</f>
        <v>15261</v>
      </c>
      <c r="C5" s="355">
        <f>C6+C18+C27+C38+C49+C60+C71+C83+C92+C105+C115+C124+C135+C148+C155+C163+C169+C176+C183+C190+C197+C204+C212+C218+C224+C231+C246+C251</f>
        <v>20215</v>
      </c>
      <c r="D5" s="371">
        <f t="shared" ref="D5:D68" si="0">IFERROR(C5/B5*100,"")</f>
        <v>132.461830810563</v>
      </c>
    </row>
    <row r="6" s="233" customFormat="1" ht="14.4" customHeight="1" spans="1:4">
      <c r="A6" s="370" t="s">
        <v>46</v>
      </c>
      <c r="B6" s="372">
        <f>SUM(B7:B17)</f>
        <v>447</v>
      </c>
      <c r="C6" s="372">
        <f>SUM(C7:C17)</f>
        <v>403</v>
      </c>
      <c r="D6" s="371">
        <f t="shared" si="0"/>
        <v>90.1565995525727</v>
      </c>
    </row>
    <row r="7" ht="14.4" customHeight="1" spans="1:4">
      <c r="A7" s="373" t="s">
        <v>47</v>
      </c>
      <c r="B7" s="257">
        <v>379</v>
      </c>
      <c r="C7" s="257">
        <v>349</v>
      </c>
      <c r="D7" s="374">
        <f t="shared" si="0"/>
        <v>92.0844327176781</v>
      </c>
    </row>
    <row r="8" ht="14.4" customHeight="1" spans="1:4">
      <c r="A8" s="373" t="s">
        <v>48</v>
      </c>
      <c r="B8" s="257">
        <v>0</v>
      </c>
      <c r="C8" s="355"/>
      <c r="D8" s="371" t="str">
        <f t="shared" si="0"/>
        <v/>
      </c>
    </row>
    <row r="9" ht="14.4" customHeight="1" spans="1:4">
      <c r="A9" s="373" t="s">
        <v>49</v>
      </c>
      <c r="B9" s="257">
        <v>0</v>
      </c>
      <c r="C9" s="355"/>
      <c r="D9" s="371" t="str">
        <f t="shared" si="0"/>
        <v/>
      </c>
    </row>
    <row r="10" ht="14.4" customHeight="1" spans="1:4">
      <c r="A10" s="373" t="s">
        <v>50</v>
      </c>
      <c r="B10" s="257">
        <v>0</v>
      </c>
      <c r="C10" s="355"/>
      <c r="D10" s="371" t="str">
        <f t="shared" si="0"/>
        <v/>
      </c>
    </row>
    <row r="11" ht="14.4" customHeight="1" spans="1:4">
      <c r="A11" s="373" t="s">
        <v>51</v>
      </c>
      <c r="B11" s="257">
        <v>0</v>
      </c>
      <c r="C11" s="355"/>
      <c r="D11" s="371" t="str">
        <f t="shared" si="0"/>
        <v/>
      </c>
    </row>
    <row r="12" ht="14.4" customHeight="1" spans="1:4">
      <c r="A12" s="373" t="s">
        <v>52</v>
      </c>
      <c r="B12" s="257">
        <v>0</v>
      </c>
      <c r="C12" s="355"/>
      <c r="D12" s="371" t="str">
        <f t="shared" si="0"/>
        <v/>
      </c>
    </row>
    <row r="13" ht="14.4" customHeight="1" spans="1:4">
      <c r="A13" s="373" t="s">
        <v>53</v>
      </c>
      <c r="B13" s="257">
        <v>0</v>
      </c>
      <c r="C13" s="355"/>
      <c r="D13" s="371" t="str">
        <f t="shared" si="0"/>
        <v/>
      </c>
    </row>
    <row r="14" ht="14.4" customHeight="1" spans="1:4">
      <c r="A14" s="373" t="s">
        <v>54</v>
      </c>
      <c r="B14" s="257">
        <v>9</v>
      </c>
      <c r="C14" s="355"/>
      <c r="D14" s="371">
        <f t="shared" si="0"/>
        <v>0</v>
      </c>
    </row>
    <row r="15" ht="14.4" customHeight="1" spans="1:4">
      <c r="A15" s="373" t="s">
        <v>55</v>
      </c>
      <c r="B15" s="257">
        <v>0</v>
      </c>
      <c r="C15" s="355"/>
      <c r="D15" s="371" t="str">
        <f t="shared" si="0"/>
        <v/>
      </c>
    </row>
    <row r="16" ht="14.4" customHeight="1" spans="1:4">
      <c r="A16" s="373" t="s">
        <v>56</v>
      </c>
      <c r="B16" s="257">
        <v>59</v>
      </c>
      <c r="C16" s="257">
        <v>54</v>
      </c>
      <c r="D16" s="374">
        <f t="shared" si="0"/>
        <v>91.5254237288136</v>
      </c>
    </row>
    <row r="17" ht="14.4" customHeight="1" spans="1:4">
      <c r="A17" s="373" t="s">
        <v>57</v>
      </c>
      <c r="B17" s="257">
        <v>0</v>
      </c>
      <c r="C17" s="355"/>
      <c r="D17" s="371" t="str">
        <f t="shared" si="0"/>
        <v/>
      </c>
    </row>
    <row r="18" s="233" customFormat="1" ht="14.4" customHeight="1" spans="1:4">
      <c r="A18" s="370" t="s">
        <v>58</v>
      </c>
      <c r="B18" s="355">
        <f>SUM(B19:B26)</f>
        <v>496</v>
      </c>
      <c r="C18" s="355">
        <f>SUM(C19:C26)</f>
        <v>446</v>
      </c>
      <c r="D18" s="371">
        <f t="shared" si="0"/>
        <v>89.9193548387097</v>
      </c>
    </row>
    <row r="19" ht="14.4" customHeight="1" spans="1:4">
      <c r="A19" s="373" t="s">
        <v>47</v>
      </c>
      <c r="B19" s="257">
        <v>423</v>
      </c>
      <c r="C19" s="257">
        <v>395</v>
      </c>
      <c r="D19" s="374">
        <f t="shared" si="0"/>
        <v>93.3806146572104</v>
      </c>
    </row>
    <row r="20" ht="14.4" customHeight="1" spans="1:4">
      <c r="A20" s="373" t="s">
        <v>48</v>
      </c>
      <c r="B20" s="257">
        <v>10</v>
      </c>
      <c r="C20" s="355"/>
      <c r="D20" s="371">
        <f t="shared" si="0"/>
        <v>0</v>
      </c>
    </row>
    <row r="21" ht="14.4" customHeight="1" spans="1:4">
      <c r="A21" s="373" t="s">
        <v>49</v>
      </c>
      <c r="B21" s="257">
        <v>0</v>
      </c>
      <c r="C21" s="355"/>
      <c r="D21" s="371" t="str">
        <f t="shared" si="0"/>
        <v/>
      </c>
    </row>
    <row r="22" ht="14.4" customHeight="1" spans="1:4">
      <c r="A22" s="373" t="s">
        <v>59</v>
      </c>
      <c r="B22" s="257">
        <v>0</v>
      </c>
      <c r="C22" s="355"/>
      <c r="D22" s="371" t="str">
        <f t="shared" si="0"/>
        <v/>
      </c>
    </row>
    <row r="23" ht="14.4" customHeight="1" spans="1:4">
      <c r="A23" s="373" t="s">
        <v>60</v>
      </c>
      <c r="B23" s="257">
        <v>0</v>
      </c>
      <c r="C23" s="355"/>
      <c r="D23" s="371" t="str">
        <f t="shared" si="0"/>
        <v/>
      </c>
    </row>
    <row r="24" ht="14.4" customHeight="1" spans="1:4">
      <c r="A24" s="373" t="s">
        <v>61</v>
      </c>
      <c r="B24" s="257">
        <v>0</v>
      </c>
      <c r="C24" s="355"/>
      <c r="D24" s="371" t="str">
        <f t="shared" si="0"/>
        <v/>
      </c>
    </row>
    <row r="25" ht="14.4" customHeight="1" spans="1:4">
      <c r="A25" s="373" t="s">
        <v>56</v>
      </c>
      <c r="B25" s="257">
        <v>59</v>
      </c>
      <c r="C25" s="257">
        <v>51</v>
      </c>
      <c r="D25" s="374">
        <f t="shared" si="0"/>
        <v>86.4406779661017</v>
      </c>
    </row>
    <row r="26" ht="14.4" customHeight="1" spans="1:4">
      <c r="A26" s="373" t="s">
        <v>62</v>
      </c>
      <c r="B26" s="257">
        <v>4</v>
      </c>
      <c r="C26" s="355"/>
      <c r="D26" s="371">
        <f t="shared" si="0"/>
        <v>0</v>
      </c>
    </row>
    <row r="27" s="233" customFormat="1" ht="14.4" customHeight="1" spans="1:4">
      <c r="A27" s="370" t="s">
        <v>63</v>
      </c>
      <c r="B27" s="355">
        <f>SUM(B28:B37)</f>
        <v>7035</v>
      </c>
      <c r="C27" s="355">
        <f>SUM(C28:C37)</f>
        <v>6812</v>
      </c>
      <c r="D27" s="371">
        <f t="shared" si="0"/>
        <v>96.8301350390903</v>
      </c>
    </row>
    <row r="28" ht="14.4" customHeight="1" spans="1:4">
      <c r="A28" s="373" t="s">
        <v>47</v>
      </c>
      <c r="B28" s="257">
        <v>2709</v>
      </c>
      <c r="C28" s="257">
        <v>2451</v>
      </c>
      <c r="D28" s="374">
        <f t="shared" si="0"/>
        <v>90.4761904761905</v>
      </c>
    </row>
    <row r="29" ht="14.4" customHeight="1" spans="1:4">
      <c r="A29" s="373" t="s">
        <v>48</v>
      </c>
      <c r="B29" s="257">
        <v>234</v>
      </c>
      <c r="C29" s="257">
        <v>470</v>
      </c>
      <c r="D29" s="374">
        <f t="shared" si="0"/>
        <v>200.854700854701</v>
      </c>
    </row>
    <row r="30" ht="14.4" customHeight="1" spans="1:4">
      <c r="A30" s="373" t="s">
        <v>49</v>
      </c>
      <c r="B30" s="257">
        <v>0</v>
      </c>
      <c r="C30" s="257"/>
      <c r="D30" s="374" t="str">
        <f t="shared" si="0"/>
        <v/>
      </c>
    </row>
    <row r="31" ht="14.4" customHeight="1" spans="1:4">
      <c r="A31" s="373" t="s">
        <v>64</v>
      </c>
      <c r="B31" s="257">
        <v>0</v>
      </c>
      <c r="C31" s="257"/>
      <c r="D31" s="374" t="str">
        <f t="shared" si="0"/>
        <v/>
      </c>
    </row>
    <row r="32" ht="14.4" customHeight="1" spans="1:4">
      <c r="A32" s="373" t="s">
        <v>65</v>
      </c>
      <c r="B32" s="257">
        <v>0</v>
      </c>
      <c r="C32" s="257"/>
      <c r="D32" s="374" t="str">
        <f t="shared" si="0"/>
        <v/>
      </c>
    </row>
    <row r="33" ht="14.4" customHeight="1" spans="1:4">
      <c r="A33" s="373" t="s">
        <v>66</v>
      </c>
      <c r="B33" s="257">
        <v>0</v>
      </c>
      <c r="C33" s="257"/>
      <c r="D33" s="374" t="str">
        <f t="shared" si="0"/>
        <v/>
      </c>
    </row>
    <row r="34" ht="14.4" customHeight="1" spans="1:4">
      <c r="A34" s="373" t="s">
        <v>67</v>
      </c>
      <c r="B34" s="257">
        <v>12</v>
      </c>
      <c r="C34" s="257"/>
      <c r="D34" s="374">
        <f t="shared" si="0"/>
        <v>0</v>
      </c>
    </row>
    <row r="35" ht="14.4" customHeight="1" spans="1:4">
      <c r="A35" s="373" t="s">
        <v>68</v>
      </c>
      <c r="B35" s="257">
        <v>0</v>
      </c>
      <c r="C35" s="257"/>
      <c r="D35" s="374" t="str">
        <f t="shared" si="0"/>
        <v/>
      </c>
    </row>
    <row r="36" ht="14.4" customHeight="1" spans="1:4">
      <c r="A36" s="373" t="s">
        <v>56</v>
      </c>
      <c r="B36" s="257">
        <v>1996</v>
      </c>
      <c r="C36" s="257">
        <v>1760</v>
      </c>
      <c r="D36" s="374">
        <f t="shared" si="0"/>
        <v>88.1763527054108</v>
      </c>
    </row>
    <row r="37" ht="14.4" customHeight="1" spans="1:4">
      <c r="A37" s="373" t="s">
        <v>69</v>
      </c>
      <c r="B37" s="257">
        <v>2084</v>
      </c>
      <c r="C37" s="257">
        <v>2131</v>
      </c>
      <c r="D37" s="374">
        <f t="shared" si="0"/>
        <v>102.25527831094</v>
      </c>
    </row>
    <row r="38" s="233" customFormat="1" ht="14.4" customHeight="1" spans="1:4">
      <c r="A38" s="370" t="s">
        <v>70</v>
      </c>
      <c r="B38" s="355">
        <f>SUM(B39:B48)</f>
        <v>446</v>
      </c>
      <c r="C38" s="355">
        <f>SUM(C39:C48)</f>
        <v>377</v>
      </c>
      <c r="D38" s="371">
        <f t="shared" si="0"/>
        <v>84.5291479820628</v>
      </c>
    </row>
    <row r="39" ht="14.4" customHeight="1" spans="1:4">
      <c r="A39" s="373" t="s">
        <v>47</v>
      </c>
      <c r="B39" s="257">
        <v>261</v>
      </c>
      <c r="C39" s="257">
        <v>217</v>
      </c>
      <c r="D39" s="374">
        <f t="shared" si="0"/>
        <v>83.1417624521073</v>
      </c>
    </row>
    <row r="40" ht="14.4" customHeight="1" spans="1:4">
      <c r="A40" s="373" t="s">
        <v>48</v>
      </c>
      <c r="B40" s="257">
        <v>0</v>
      </c>
      <c r="C40" s="257"/>
      <c r="D40" s="374" t="str">
        <f t="shared" si="0"/>
        <v/>
      </c>
    </row>
    <row r="41" ht="14.4" customHeight="1" spans="1:4">
      <c r="A41" s="373" t="s">
        <v>49</v>
      </c>
      <c r="B41" s="257">
        <v>0</v>
      </c>
      <c r="C41" s="257"/>
      <c r="D41" s="374" t="str">
        <f t="shared" si="0"/>
        <v/>
      </c>
    </row>
    <row r="42" ht="14.4" customHeight="1" spans="1:4">
      <c r="A42" s="373" t="s">
        <v>71</v>
      </c>
      <c r="B42" s="257">
        <v>0</v>
      </c>
      <c r="C42" s="257"/>
      <c r="D42" s="374" t="str">
        <f t="shared" si="0"/>
        <v/>
      </c>
    </row>
    <row r="43" ht="14.4" customHeight="1" spans="1:4">
      <c r="A43" s="373" t="s">
        <v>72</v>
      </c>
      <c r="B43" s="257">
        <v>0</v>
      </c>
      <c r="C43" s="257"/>
      <c r="D43" s="374" t="str">
        <f t="shared" si="0"/>
        <v/>
      </c>
    </row>
    <row r="44" ht="14.4" customHeight="1" spans="1:4">
      <c r="A44" s="373" t="s">
        <v>73</v>
      </c>
      <c r="B44" s="257">
        <v>0</v>
      </c>
      <c r="C44" s="257"/>
      <c r="D44" s="374" t="str">
        <f t="shared" si="0"/>
        <v/>
      </c>
    </row>
    <row r="45" ht="14.4" customHeight="1" spans="1:4">
      <c r="A45" s="373" t="s">
        <v>74</v>
      </c>
      <c r="B45" s="257">
        <v>0</v>
      </c>
      <c r="C45" s="257"/>
      <c r="D45" s="374" t="str">
        <f t="shared" si="0"/>
        <v/>
      </c>
    </row>
    <row r="46" ht="14.4" customHeight="1" spans="1:4">
      <c r="A46" s="373" t="s">
        <v>75</v>
      </c>
      <c r="B46" s="257">
        <v>0</v>
      </c>
      <c r="C46" s="257"/>
      <c r="D46" s="374" t="str">
        <f t="shared" si="0"/>
        <v/>
      </c>
    </row>
    <row r="47" ht="14.4" customHeight="1" spans="1:4">
      <c r="A47" s="373" t="s">
        <v>56</v>
      </c>
      <c r="B47" s="257">
        <v>185</v>
      </c>
      <c r="C47" s="257">
        <v>160</v>
      </c>
      <c r="D47" s="374">
        <f t="shared" si="0"/>
        <v>86.4864864864865</v>
      </c>
    </row>
    <row r="48" ht="14.4" customHeight="1" spans="1:4">
      <c r="A48" s="373" t="s">
        <v>76</v>
      </c>
      <c r="B48" s="257">
        <v>0</v>
      </c>
      <c r="C48" s="355"/>
      <c r="D48" s="371" t="str">
        <f t="shared" si="0"/>
        <v/>
      </c>
    </row>
    <row r="49" s="233" customFormat="1" ht="14.4" customHeight="1" spans="1:4">
      <c r="A49" s="370" t="s">
        <v>77</v>
      </c>
      <c r="B49" s="355">
        <f>SUM(B50:B59)</f>
        <v>323</v>
      </c>
      <c r="C49" s="355">
        <f>SUM(C50:C59)</f>
        <v>287</v>
      </c>
      <c r="D49" s="371">
        <f t="shared" si="0"/>
        <v>88.8544891640867</v>
      </c>
    </row>
    <row r="50" s="233" customFormat="1" ht="14.4" customHeight="1" spans="1:4">
      <c r="A50" s="373" t="s">
        <v>47</v>
      </c>
      <c r="B50" s="257">
        <v>155</v>
      </c>
      <c r="C50" s="257">
        <v>149</v>
      </c>
      <c r="D50" s="374">
        <f t="shared" si="0"/>
        <v>96.1290322580645</v>
      </c>
    </row>
    <row r="51" ht="14.4" customHeight="1" spans="1:4">
      <c r="A51" s="373" t="s">
        <v>48</v>
      </c>
      <c r="B51" s="257">
        <v>0</v>
      </c>
      <c r="C51" s="257"/>
      <c r="D51" s="374" t="str">
        <f t="shared" si="0"/>
        <v/>
      </c>
    </row>
    <row r="52" ht="14.4" customHeight="1" spans="1:4">
      <c r="A52" s="373" t="s">
        <v>49</v>
      </c>
      <c r="B52" s="257">
        <v>0</v>
      </c>
      <c r="C52" s="257"/>
      <c r="D52" s="374" t="str">
        <f t="shared" si="0"/>
        <v/>
      </c>
    </row>
    <row r="53" ht="14.4" customHeight="1" spans="1:4">
      <c r="A53" s="373" t="s">
        <v>78</v>
      </c>
      <c r="B53" s="257">
        <v>0</v>
      </c>
      <c r="C53" s="257"/>
      <c r="D53" s="374" t="str">
        <f t="shared" si="0"/>
        <v/>
      </c>
    </row>
    <row r="54" ht="14.4" customHeight="1" spans="1:4">
      <c r="A54" s="373" t="s">
        <v>79</v>
      </c>
      <c r="B54" s="257">
        <v>0</v>
      </c>
      <c r="C54" s="257"/>
      <c r="D54" s="374" t="str">
        <f t="shared" si="0"/>
        <v/>
      </c>
    </row>
    <row r="55" ht="14.4" customHeight="1" spans="1:4">
      <c r="A55" s="373" t="s">
        <v>80</v>
      </c>
      <c r="B55" s="257">
        <v>0</v>
      </c>
      <c r="C55" s="257"/>
      <c r="D55" s="374" t="str">
        <f t="shared" si="0"/>
        <v/>
      </c>
    </row>
    <row r="56" ht="14.4" customHeight="1" spans="1:4">
      <c r="A56" s="373" t="s">
        <v>81</v>
      </c>
      <c r="B56" s="257">
        <v>0</v>
      </c>
      <c r="C56" s="257"/>
      <c r="D56" s="374" t="str">
        <f t="shared" si="0"/>
        <v/>
      </c>
    </row>
    <row r="57" ht="14.4" customHeight="1" spans="1:4">
      <c r="A57" s="373" t="s">
        <v>82</v>
      </c>
      <c r="B57" s="257">
        <v>1</v>
      </c>
      <c r="C57" s="257"/>
      <c r="D57" s="374">
        <f t="shared" si="0"/>
        <v>0</v>
      </c>
    </row>
    <row r="58" ht="14.4" customHeight="1" spans="1:4">
      <c r="A58" s="373" t="s">
        <v>56</v>
      </c>
      <c r="B58" s="257">
        <v>167</v>
      </c>
      <c r="C58" s="257">
        <v>138</v>
      </c>
      <c r="D58" s="374">
        <f t="shared" si="0"/>
        <v>82.6347305389222</v>
      </c>
    </row>
    <row r="59" ht="14.4" customHeight="1" spans="1:4">
      <c r="A59" s="373" t="s">
        <v>83</v>
      </c>
      <c r="B59" s="257">
        <v>0</v>
      </c>
      <c r="C59" s="355"/>
      <c r="D59" s="371" t="str">
        <f t="shared" si="0"/>
        <v/>
      </c>
    </row>
    <row r="60" s="233" customFormat="1" ht="14.4" customHeight="1" spans="1:4">
      <c r="A60" s="370" t="s">
        <v>84</v>
      </c>
      <c r="B60" s="355">
        <f>SUM(B61:B70)</f>
        <v>581</v>
      </c>
      <c r="C60" s="355">
        <f>SUM(C61:C70)</f>
        <v>565</v>
      </c>
      <c r="D60" s="371">
        <f t="shared" si="0"/>
        <v>97.2461273666093</v>
      </c>
    </row>
    <row r="61" s="233" customFormat="1" ht="14.4" customHeight="1" spans="1:4">
      <c r="A61" s="373" t="s">
        <v>47</v>
      </c>
      <c r="B61" s="257">
        <v>380</v>
      </c>
      <c r="C61" s="257">
        <v>365</v>
      </c>
      <c r="D61" s="374">
        <f t="shared" si="0"/>
        <v>96.0526315789474</v>
      </c>
    </row>
    <row r="62" ht="14.4" customHeight="1" spans="1:4">
      <c r="A62" s="373" t="s">
        <v>48</v>
      </c>
      <c r="B62" s="257">
        <v>0</v>
      </c>
      <c r="C62" s="257"/>
      <c r="D62" s="374" t="str">
        <f t="shared" si="0"/>
        <v/>
      </c>
    </row>
    <row r="63" ht="14.4" customHeight="1" spans="1:4">
      <c r="A63" s="373" t="s">
        <v>49</v>
      </c>
      <c r="B63" s="257">
        <v>0</v>
      </c>
      <c r="C63" s="257"/>
      <c r="D63" s="374" t="str">
        <f t="shared" si="0"/>
        <v/>
      </c>
    </row>
    <row r="64" ht="14.4" customHeight="1" spans="1:4">
      <c r="A64" s="373" t="s">
        <v>85</v>
      </c>
      <c r="B64" s="257">
        <v>0</v>
      </c>
      <c r="C64" s="257"/>
      <c r="D64" s="374" t="str">
        <f t="shared" si="0"/>
        <v/>
      </c>
    </row>
    <row r="65" ht="14.4" customHeight="1" spans="1:4">
      <c r="A65" s="373" t="s">
        <v>86</v>
      </c>
      <c r="B65" s="257">
        <v>0</v>
      </c>
      <c r="C65" s="257"/>
      <c r="D65" s="374" t="str">
        <f t="shared" si="0"/>
        <v/>
      </c>
    </row>
    <row r="66" ht="14.4" customHeight="1" spans="1:4">
      <c r="A66" s="373" t="s">
        <v>87</v>
      </c>
      <c r="B66" s="257">
        <v>0</v>
      </c>
      <c r="C66" s="257"/>
      <c r="D66" s="374" t="str">
        <f t="shared" si="0"/>
        <v/>
      </c>
    </row>
    <row r="67" ht="14.4" customHeight="1" spans="1:4">
      <c r="A67" s="373" t="s">
        <v>88</v>
      </c>
      <c r="B67" s="257">
        <v>0</v>
      </c>
      <c r="C67" s="257">
        <v>30</v>
      </c>
      <c r="D67" s="374" t="str">
        <f t="shared" si="0"/>
        <v/>
      </c>
    </row>
    <row r="68" ht="14.4" customHeight="1" spans="1:4">
      <c r="A68" s="373" t="s">
        <v>89</v>
      </c>
      <c r="B68" s="257">
        <v>0</v>
      </c>
      <c r="C68" s="257"/>
      <c r="D68" s="374" t="str">
        <f t="shared" si="0"/>
        <v/>
      </c>
    </row>
    <row r="69" ht="14.4" customHeight="1" spans="1:4">
      <c r="A69" s="373" t="s">
        <v>56</v>
      </c>
      <c r="B69" s="257">
        <v>195</v>
      </c>
      <c r="C69" s="257">
        <v>170</v>
      </c>
      <c r="D69" s="374">
        <f t="shared" ref="D69:D132" si="1">IFERROR(C69/B69*100,"")</f>
        <v>87.1794871794872</v>
      </c>
    </row>
    <row r="70" ht="14.4" customHeight="1" spans="1:4">
      <c r="A70" s="373" t="s">
        <v>90</v>
      </c>
      <c r="B70" s="257">
        <v>6</v>
      </c>
      <c r="C70" s="355"/>
      <c r="D70" s="371">
        <f t="shared" si="1"/>
        <v>0</v>
      </c>
    </row>
    <row r="71" s="233" customFormat="1" ht="14.4" customHeight="1" spans="1:4">
      <c r="A71" s="370" t="s">
        <v>91</v>
      </c>
      <c r="B71" s="355">
        <f>SUM(B72:B82)</f>
        <v>594</v>
      </c>
      <c r="C71" s="355">
        <f>SUM(C72:C82)</f>
        <v>668</v>
      </c>
      <c r="D71" s="371">
        <f t="shared" si="1"/>
        <v>112.457912457912</v>
      </c>
    </row>
    <row r="72" ht="14.4" customHeight="1" spans="1:4">
      <c r="A72" s="373" t="s">
        <v>47</v>
      </c>
      <c r="B72" s="257">
        <v>594</v>
      </c>
      <c r="C72" s="257">
        <v>668</v>
      </c>
      <c r="D72" s="374">
        <f t="shared" si="1"/>
        <v>112.457912457912</v>
      </c>
    </row>
    <row r="73" ht="14.4" customHeight="1" spans="1:4">
      <c r="A73" s="373" t="s">
        <v>48</v>
      </c>
      <c r="B73" s="257">
        <v>0</v>
      </c>
      <c r="C73" s="355"/>
      <c r="D73" s="371" t="str">
        <f t="shared" si="1"/>
        <v/>
      </c>
    </row>
    <row r="74" ht="14.4" customHeight="1" spans="1:4">
      <c r="A74" s="373" t="s">
        <v>49</v>
      </c>
      <c r="B74" s="257">
        <v>0</v>
      </c>
      <c r="C74" s="355"/>
      <c r="D74" s="371" t="str">
        <f t="shared" si="1"/>
        <v/>
      </c>
    </row>
    <row r="75" ht="14.4" customHeight="1" spans="1:4">
      <c r="A75" s="373" t="s">
        <v>92</v>
      </c>
      <c r="B75" s="257"/>
      <c r="C75" s="355"/>
      <c r="D75" s="371" t="str">
        <f t="shared" si="1"/>
        <v/>
      </c>
    </row>
    <row r="76" ht="14.4" customHeight="1" spans="1:4">
      <c r="A76" s="373" t="s">
        <v>93</v>
      </c>
      <c r="B76" s="257"/>
      <c r="C76" s="355"/>
      <c r="D76" s="371" t="str">
        <f t="shared" si="1"/>
        <v/>
      </c>
    </row>
    <row r="77" ht="14.4" customHeight="1" spans="1:4">
      <c r="A77" s="373" t="s">
        <v>94</v>
      </c>
      <c r="B77" s="257"/>
      <c r="C77" s="355"/>
      <c r="D77" s="371" t="str">
        <f t="shared" si="1"/>
        <v/>
      </c>
    </row>
    <row r="78" ht="14.4" customHeight="1" spans="1:4">
      <c r="A78" s="373" t="s">
        <v>95</v>
      </c>
      <c r="B78" s="257"/>
      <c r="C78" s="355"/>
      <c r="D78" s="371" t="str">
        <f t="shared" si="1"/>
        <v/>
      </c>
    </row>
    <row r="79" ht="14.4" customHeight="1" spans="1:4">
      <c r="A79" s="373" t="s">
        <v>96</v>
      </c>
      <c r="B79" s="257">
        <v>0</v>
      </c>
      <c r="C79" s="355"/>
      <c r="D79" s="371" t="str">
        <f t="shared" si="1"/>
        <v/>
      </c>
    </row>
    <row r="80" ht="14.4" customHeight="1" spans="1:4">
      <c r="A80" s="373" t="s">
        <v>88</v>
      </c>
      <c r="B80" s="257">
        <v>0</v>
      </c>
      <c r="C80" s="355"/>
      <c r="D80" s="371" t="str">
        <f t="shared" si="1"/>
        <v/>
      </c>
    </row>
    <row r="81" ht="14.4" customHeight="1" spans="1:4">
      <c r="A81" s="373" t="s">
        <v>56</v>
      </c>
      <c r="B81" s="257">
        <v>0</v>
      </c>
      <c r="C81" s="355"/>
      <c r="D81" s="371" t="str">
        <f t="shared" si="1"/>
        <v/>
      </c>
    </row>
    <row r="82" ht="14.4" customHeight="1" spans="1:4">
      <c r="A82" s="373" t="s">
        <v>97</v>
      </c>
      <c r="B82" s="257">
        <v>0</v>
      </c>
      <c r="C82" s="355"/>
      <c r="D82" s="371" t="str">
        <f t="shared" si="1"/>
        <v/>
      </c>
    </row>
    <row r="83" s="233" customFormat="1" ht="14.4" customHeight="1" spans="1:4">
      <c r="A83" s="370" t="s">
        <v>98</v>
      </c>
      <c r="B83" s="355">
        <f>SUM(B84:B91)</f>
        <v>161</v>
      </c>
      <c r="C83" s="355">
        <f>SUM(C84:C91)</f>
        <v>156</v>
      </c>
      <c r="D83" s="371">
        <f t="shared" si="1"/>
        <v>96.8944099378882</v>
      </c>
    </row>
    <row r="84" s="233" customFormat="1" ht="14.4" customHeight="1" spans="1:4">
      <c r="A84" s="373" t="s">
        <v>47</v>
      </c>
      <c r="B84" s="257">
        <v>123</v>
      </c>
      <c r="C84" s="257">
        <v>142</v>
      </c>
      <c r="D84" s="374">
        <f t="shared" si="1"/>
        <v>115.447154471545</v>
      </c>
    </row>
    <row r="85" ht="14.4" customHeight="1" spans="1:4">
      <c r="A85" s="373" t="s">
        <v>48</v>
      </c>
      <c r="B85" s="257">
        <v>2</v>
      </c>
      <c r="C85" s="257"/>
      <c r="D85" s="374">
        <f t="shared" si="1"/>
        <v>0</v>
      </c>
    </row>
    <row r="86" ht="14.4" customHeight="1" spans="1:4">
      <c r="A86" s="373" t="s">
        <v>49</v>
      </c>
      <c r="B86" s="257">
        <v>0</v>
      </c>
      <c r="C86" s="257"/>
      <c r="D86" s="374" t="str">
        <f t="shared" si="1"/>
        <v/>
      </c>
    </row>
    <row r="87" ht="14.4" customHeight="1" spans="1:4">
      <c r="A87" s="373" t="s">
        <v>99</v>
      </c>
      <c r="B87" s="257">
        <v>0</v>
      </c>
      <c r="C87" s="257"/>
      <c r="D87" s="374" t="str">
        <f t="shared" si="1"/>
        <v/>
      </c>
    </row>
    <row r="88" ht="14.4" customHeight="1" spans="1:4">
      <c r="A88" s="373" t="s">
        <v>100</v>
      </c>
      <c r="B88" s="257">
        <v>0</v>
      </c>
      <c r="C88" s="257"/>
      <c r="D88" s="374" t="str">
        <f t="shared" si="1"/>
        <v/>
      </c>
    </row>
    <row r="89" ht="14.4" customHeight="1" spans="1:4">
      <c r="A89" s="373" t="s">
        <v>88</v>
      </c>
      <c r="B89" s="257">
        <v>0</v>
      </c>
      <c r="C89" s="257"/>
      <c r="D89" s="374" t="str">
        <f t="shared" si="1"/>
        <v/>
      </c>
    </row>
    <row r="90" ht="14.4" customHeight="1" spans="1:4">
      <c r="A90" s="373" t="s">
        <v>56</v>
      </c>
      <c r="B90" s="257">
        <v>36</v>
      </c>
      <c r="C90" s="257">
        <v>14</v>
      </c>
      <c r="D90" s="374">
        <f t="shared" si="1"/>
        <v>38.8888888888889</v>
      </c>
    </row>
    <row r="91" ht="14.4" customHeight="1" spans="1:4">
      <c r="A91" s="373" t="s">
        <v>101</v>
      </c>
      <c r="B91" s="257">
        <v>0</v>
      </c>
      <c r="C91" s="355"/>
      <c r="D91" s="371" t="str">
        <f t="shared" si="1"/>
        <v/>
      </c>
    </row>
    <row r="92" s="233" customFormat="1" ht="14.4" customHeight="1" spans="1:4">
      <c r="A92" s="370" t="s">
        <v>102</v>
      </c>
      <c r="B92" s="355">
        <v>0</v>
      </c>
      <c r="C92" s="355"/>
      <c r="D92" s="371" t="str">
        <f t="shared" si="1"/>
        <v/>
      </c>
    </row>
    <row r="93" ht="14.4" customHeight="1" spans="1:4">
      <c r="A93" s="373" t="s">
        <v>47</v>
      </c>
      <c r="B93" s="257">
        <v>0</v>
      </c>
      <c r="C93" s="355"/>
      <c r="D93" s="371" t="str">
        <f t="shared" si="1"/>
        <v/>
      </c>
    </row>
    <row r="94" ht="14.4" customHeight="1" spans="1:4">
      <c r="A94" s="373" t="s">
        <v>48</v>
      </c>
      <c r="B94" s="257">
        <v>0</v>
      </c>
      <c r="C94" s="355"/>
      <c r="D94" s="371" t="str">
        <f t="shared" si="1"/>
        <v/>
      </c>
    </row>
    <row r="95" ht="14.4" customHeight="1" spans="1:4">
      <c r="A95" s="373" t="s">
        <v>49</v>
      </c>
      <c r="B95" s="257">
        <v>0</v>
      </c>
      <c r="C95" s="355"/>
      <c r="D95" s="371" t="str">
        <f t="shared" si="1"/>
        <v/>
      </c>
    </row>
    <row r="96" ht="14.4" customHeight="1" spans="1:4">
      <c r="A96" s="373" t="s">
        <v>103</v>
      </c>
      <c r="B96" s="257">
        <v>0</v>
      </c>
      <c r="C96" s="355"/>
      <c r="D96" s="371" t="str">
        <f t="shared" si="1"/>
        <v/>
      </c>
    </row>
    <row r="97" ht="14.4" customHeight="1" spans="1:4">
      <c r="A97" s="373" t="s">
        <v>104</v>
      </c>
      <c r="B97" s="257">
        <v>0</v>
      </c>
      <c r="C97" s="355"/>
      <c r="D97" s="371" t="str">
        <f t="shared" si="1"/>
        <v/>
      </c>
    </row>
    <row r="98" ht="14.4" customHeight="1" spans="1:4">
      <c r="A98" s="373" t="s">
        <v>88</v>
      </c>
      <c r="B98" s="257">
        <v>0</v>
      </c>
      <c r="C98" s="355"/>
      <c r="D98" s="371" t="str">
        <f t="shared" si="1"/>
        <v/>
      </c>
    </row>
    <row r="99" ht="14.4" customHeight="1" spans="1:4">
      <c r="A99" s="373" t="s">
        <v>105</v>
      </c>
      <c r="B99" s="257">
        <v>0</v>
      </c>
      <c r="C99" s="355"/>
      <c r="D99" s="371" t="str">
        <f t="shared" si="1"/>
        <v/>
      </c>
    </row>
    <row r="100" ht="14.4" customHeight="1" spans="1:4">
      <c r="A100" s="373" t="s">
        <v>106</v>
      </c>
      <c r="B100" s="257">
        <v>0</v>
      </c>
      <c r="C100" s="355"/>
      <c r="D100" s="371" t="str">
        <f t="shared" si="1"/>
        <v/>
      </c>
    </row>
    <row r="101" ht="14.4" customHeight="1" spans="1:4">
      <c r="A101" s="373" t="s">
        <v>107</v>
      </c>
      <c r="B101" s="257">
        <v>0</v>
      </c>
      <c r="C101" s="355"/>
      <c r="D101" s="371" t="str">
        <f t="shared" si="1"/>
        <v/>
      </c>
    </row>
    <row r="102" ht="14.4" customHeight="1" spans="1:4">
      <c r="A102" s="373" t="s">
        <v>108</v>
      </c>
      <c r="B102" s="257">
        <v>0</v>
      </c>
      <c r="C102" s="355"/>
      <c r="D102" s="371" t="str">
        <f t="shared" si="1"/>
        <v/>
      </c>
    </row>
    <row r="103" ht="14.4" customHeight="1" spans="1:4">
      <c r="A103" s="373" t="s">
        <v>56</v>
      </c>
      <c r="B103" s="257">
        <v>0</v>
      </c>
      <c r="C103" s="355"/>
      <c r="D103" s="371" t="str">
        <f t="shared" si="1"/>
        <v/>
      </c>
    </row>
    <row r="104" ht="14.4" customHeight="1" spans="1:4">
      <c r="A104" s="373" t="s">
        <v>109</v>
      </c>
      <c r="B104" s="257">
        <v>0</v>
      </c>
      <c r="C104" s="355"/>
      <c r="D104" s="371" t="str">
        <f t="shared" si="1"/>
        <v/>
      </c>
    </row>
    <row r="105" s="233" customFormat="1" ht="14.4" customHeight="1" spans="1:4">
      <c r="A105" s="370" t="s">
        <v>110</v>
      </c>
      <c r="B105" s="355"/>
      <c r="C105" s="355"/>
      <c r="D105" s="371" t="str">
        <f t="shared" si="1"/>
        <v/>
      </c>
    </row>
    <row r="106" s="233" customFormat="1" ht="14.4" customHeight="1" spans="1:4">
      <c r="A106" s="373" t="s">
        <v>47</v>
      </c>
      <c r="B106" s="257"/>
      <c r="C106" s="355"/>
      <c r="D106" s="371" t="str">
        <f t="shared" si="1"/>
        <v/>
      </c>
    </row>
    <row r="107" ht="14.4" customHeight="1" spans="1:4">
      <c r="A107" s="373" t="s">
        <v>48</v>
      </c>
      <c r="B107" s="257"/>
      <c r="C107" s="355"/>
      <c r="D107" s="371" t="str">
        <f t="shared" si="1"/>
        <v/>
      </c>
    </row>
    <row r="108" ht="14.4" customHeight="1" spans="1:4">
      <c r="A108" s="373" t="s">
        <v>49</v>
      </c>
      <c r="B108" s="257"/>
      <c r="C108" s="355"/>
      <c r="D108" s="371" t="str">
        <f t="shared" si="1"/>
        <v/>
      </c>
    </row>
    <row r="109" ht="14.4" customHeight="1" spans="1:4">
      <c r="A109" s="373" t="s">
        <v>111</v>
      </c>
      <c r="B109" s="257"/>
      <c r="C109" s="355"/>
      <c r="D109" s="371" t="str">
        <f t="shared" si="1"/>
        <v/>
      </c>
    </row>
    <row r="110" ht="14.4" customHeight="1" spans="1:4">
      <c r="A110" s="373" t="s">
        <v>112</v>
      </c>
      <c r="B110" s="257"/>
      <c r="C110" s="355"/>
      <c r="D110" s="371" t="str">
        <f t="shared" si="1"/>
        <v/>
      </c>
    </row>
    <row r="111" ht="14.4" customHeight="1" spans="1:4">
      <c r="A111" s="373" t="s">
        <v>113</v>
      </c>
      <c r="B111" s="257"/>
      <c r="C111" s="355"/>
      <c r="D111" s="371" t="str">
        <f t="shared" si="1"/>
        <v/>
      </c>
    </row>
    <row r="112" ht="14.4" customHeight="1" spans="1:4">
      <c r="A112" s="373" t="s">
        <v>114</v>
      </c>
      <c r="B112" s="257"/>
      <c r="C112" s="355"/>
      <c r="D112" s="371" t="str">
        <f t="shared" si="1"/>
        <v/>
      </c>
    </row>
    <row r="113" ht="14.4" customHeight="1" spans="1:4">
      <c r="A113" s="373" t="s">
        <v>56</v>
      </c>
      <c r="B113" s="257"/>
      <c r="C113" s="355"/>
      <c r="D113" s="371" t="str">
        <f t="shared" si="1"/>
        <v/>
      </c>
    </row>
    <row r="114" ht="14.4" customHeight="1" spans="1:4">
      <c r="A114" s="373" t="s">
        <v>115</v>
      </c>
      <c r="B114" s="257"/>
      <c r="C114" s="355"/>
      <c r="D114" s="371" t="str">
        <f t="shared" si="1"/>
        <v/>
      </c>
    </row>
    <row r="115" s="233" customFormat="1" ht="14.4" customHeight="1" spans="1:4">
      <c r="A115" s="370" t="s">
        <v>116</v>
      </c>
      <c r="B115" s="355">
        <f>SUM(B116:B123)</f>
        <v>688</v>
      </c>
      <c r="C115" s="355">
        <f>SUM(C116:C123)</f>
        <v>644</v>
      </c>
      <c r="D115" s="371">
        <f t="shared" si="1"/>
        <v>93.6046511627907</v>
      </c>
    </row>
    <row r="116" s="233" customFormat="1" ht="14.4" customHeight="1" spans="1:4">
      <c r="A116" s="373" t="s">
        <v>47</v>
      </c>
      <c r="B116" s="257">
        <v>505</v>
      </c>
      <c r="C116" s="257">
        <v>489</v>
      </c>
      <c r="D116" s="374">
        <f t="shared" si="1"/>
        <v>96.8316831683168</v>
      </c>
    </row>
    <row r="117" ht="14.4" customHeight="1" spans="1:4">
      <c r="A117" s="373" t="s">
        <v>48</v>
      </c>
      <c r="B117" s="257">
        <v>0</v>
      </c>
      <c r="C117" s="257"/>
      <c r="D117" s="374" t="str">
        <f t="shared" si="1"/>
        <v/>
      </c>
    </row>
    <row r="118" ht="14.4" customHeight="1" spans="1:4">
      <c r="A118" s="373" t="s">
        <v>49</v>
      </c>
      <c r="B118" s="257">
        <v>0</v>
      </c>
      <c r="C118" s="257"/>
      <c r="D118" s="374" t="str">
        <f t="shared" si="1"/>
        <v/>
      </c>
    </row>
    <row r="119" ht="14.4" customHeight="1" spans="1:4">
      <c r="A119" s="373" t="s">
        <v>117</v>
      </c>
      <c r="B119" s="257">
        <v>0</v>
      </c>
      <c r="C119" s="257"/>
      <c r="D119" s="374" t="str">
        <f t="shared" si="1"/>
        <v/>
      </c>
    </row>
    <row r="120" ht="14.4" customHeight="1" spans="1:4">
      <c r="A120" s="373" t="s">
        <v>118</v>
      </c>
      <c r="B120" s="257">
        <v>0</v>
      </c>
      <c r="C120" s="257"/>
      <c r="D120" s="374" t="str">
        <f t="shared" si="1"/>
        <v/>
      </c>
    </row>
    <row r="121" ht="14.4" customHeight="1" spans="1:4">
      <c r="A121" s="373" t="s">
        <v>119</v>
      </c>
      <c r="B121" s="257">
        <v>0</v>
      </c>
      <c r="C121" s="257"/>
      <c r="D121" s="374" t="str">
        <f t="shared" si="1"/>
        <v/>
      </c>
    </row>
    <row r="122" ht="14.4" customHeight="1" spans="1:4">
      <c r="A122" s="373" t="s">
        <v>56</v>
      </c>
      <c r="B122" s="257">
        <v>168</v>
      </c>
      <c r="C122" s="257">
        <v>155</v>
      </c>
      <c r="D122" s="374">
        <f t="shared" si="1"/>
        <v>92.2619047619048</v>
      </c>
    </row>
    <row r="123" ht="14.4" customHeight="1" spans="1:4">
      <c r="A123" s="373" t="s">
        <v>120</v>
      </c>
      <c r="B123" s="257">
        <v>15</v>
      </c>
      <c r="C123" s="355"/>
      <c r="D123" s="371">
        <f t="shared" si="1"/>
        <v>0</v>
      </c>
    </row>
    <row r="124" s="233" customFormat="1" ht="14.4" customHeight="1" spans="1:4">
      <c r="A124" s="370" t="s">
        <v>121</v>
      </c>
      <c r="B124" s="355">
        <f>SUM(B125:B134)</f>
        <v>705</v>
      </c>
      <c r="C124" s="355">
        <f>SUM(C125:C134)</f>
        <v>419</v>
      </c>
      <c r="D124" s="371">
        <f t="shared" si="1"/>
        <v>59.4326241134752</v>
      </c>
    </row>
    <row r="125" s="233" customFormat="1" ht="14.4" customHeight="1" spans="1:4">
      <c r="A125" s="373" t="s">
        <v>47</v>
      </c>
      <c r="B125" s="257">
        <v>220</v>
      </c>
      <c r="C125" s="257">
        <v>222</v>
      </c>
      <c r="D125" s="374">
        <f t="shared" si="1"/>
        <v>100.909090909091</v>
      </c>
    </row>
    <row r="126" ht="14.4" customHeight="1" spans="1:4">
      <c r="A126" s="373" t="s">
        <v>48</v>
      </c>
      <c r="B126" s="257">
        <v>0</v>
      </c>
      <c r="C126" s="257"/>
      <c r="D126" s="374" t="str">
        <f t="shared" si="1"/>
        <v/>
      </c>
    </row>
    <row r="127" ht="14.4" customHeight="1" spans="1:4">
      <c r="A127" s="373" t="s">
        <v>49</v>
      </c>
      <c r="B127" s="257">
        <v>0</v>
      </c>
      <c r="C127" s="257"/>
      <c r="D127" s="374" t="str">
        <f t="shared" si="1"/>
        <v/>
      </c>
    </row>
    <row r="128" ht="14.4" customHeight="1" spans="1:4">
      <c r="A128" s="373" t="s">
        <v>122</v>
      </c>
      <c r="B128" s="257">
        <v>0</v>
      </c>
      <c r="C128" s="257"/>
      <c r="D128" s="374" t="str">
        <f t="shared" si="1"/>
        <v/>
      </c>
    </row>
    <row r="129" ht="14.4" customHeight="1" spans="1:4">
      <c r="A129" s="373" t="s">
        <v>123</v>
      </c>
      <c r="B129" s="257">
        <v>0</v>
      </c>
      <c r="C129" s="257"/>
      <c r="D129" s="374" t="str">
        <f t="shared" si="1"/>
        <v/>
      </c>
    </row>
    <row r="130" ht="14.4" customHeight="1" spans="1:4">
      <c r="A130" s="373" t="s">
        <v>124</v>
      </c>
      <c r="B130" s="257">
        <v>0</v>
      </c>
      <c r="C130" s="257"/>
      <c r="D130" s="374" t="str">
        <f t="shared" si="1"/>
        <v/>
      </c>
    </row>
    <row r="131" ht="14.4" customHeight="1" spans="1:4">
      <c r="A131" s="373" t="s">
        <v>125</v>
      </c>
      <c r="B131" s="257">
        <v>0</v>
      </c>
      <c r="C131" s="257"/>
      <c r="D131" s="374" t="str">
        <f t="shared" si="1"/>
        <v/>
      </c>
    </row>
    <row r="132" ht="14.4" customHeight="1" spans="1:4">
      <c r="A132" s="373" t="s">
        <v>126</v>
      </c>
      <c r="B132" s="257">
        <v>205</v>
      </c>
      <c r="C132" s="257"/>
      <c r="D132" s="374">
        <f t="shared" si="1"/>
        <v>0</v>
      </c>
    </row>
    <row r="133" ht="14.4" customHeight="1" spans="1:4">
      <c r="A133" s="373" t="s">
        <v>56</v>
      </c>
      <c r="B133" s="257">
        <v>280</v>
      </c>
      <c r="C133" s="257">
        <v>197</v>
      </c>
      <c r="D133" s="374">
        <f t="shared" ref="D133:D196" si="2">IFERROR(C133/B133*100,"")</f>
        <v>70.3571428571429</v>
      </c>
    </row>
    <row r="134" ht="14.4" customHeight="1" spans="1:4">
      <c r="A134" s="373" t="s">
        <v>127</v>
      </c>
      <c r="B134" s="257">
        <v>0</v>
      </c>
      <c r="C134" s="355"/>
      <c r="D134" s="371" t="str">
        <f t="shared" si="2"/>
        <v/>
      </c>
    </row>
    <row r="135" s="233" customFormat="1" ht="14.4" customHeight="1" spans="1:4">
      <c r="A135" s="370" t="s">
        <v>128</v>
      </c>
      <c r="B135" s="355">
        <v>0</v>
      </c>
      <c r="C135" s="355"/>
      <c r="D135" s="371" t="str">
        <f t="shared" si="2"/>
        <v/>
      </c>
    </row>
    <row r="136" ht="14.4" customHeight="1" spans="1:4">
      <c r="A136" s="373" t="s">
        <v>47</v>
      </c>
      <c r="B136" s="257">
        <v>0</v>
      </c>
      <c r="C136" s="355"/>
      <c r="D136" s="371" t="str">
        <f t="shared" si="2"/>
        <v/>
      </c>
    </row>
    <row r="137" ht="14.4" customHeight="1" spans="1:4">
      <c r="A137" s="373" t="s">
        <v>48</v>
      </c>
      <c r="B137" s="257">
        <v>0</v>
      </c>
      <c r="C137" s="355"/>
      <c r="D137" s="371" t="str">
        <f t="shared" si="2"/>
        <v/>
      </c>
    </row>
    <row r="138" ht="14.4" customHeight="1" spans="1:4">
      <c r="A138" s="373" t="s">
        <v>49</v>
      </c>
      <c r="B138" s="257">
        <v>0</v>
      </c>
      <c r="C138" s="355"/>
      <c r="D138" s="371" t="str">
        <f t="shared" si="2"/>
        <v/>
      </c>
    </row>
    <row r="139" ht="14.4" customHeight="1" spans="1:4">
      <c r="A139" s="373" t="s">
        <v>129</v>
      </c>
      <c r="B139" s="257">
        <v>0</v>
      </c>
      <c r="C139" s="355"/>
      <c r="D139" s="371" t="str">
        <f t="shared" si="2"/>
        <v/>
      </c>
    </row>
    <row r="140" ht="14.4" customHeight="1" spans="1:4">
      <c r="A140" s="373" t="s">
        <v>130</v>
      </c>
      <c r="B140" s="257">
        <v>0</v>
      </c>
      <c r="C140" s="355"/>
      <c r="D140" s="371" t="str">
        <f t="shared" si="2"/>
        <v/>
      </c>
    </row>
    <row r="141" ht="14.4" customHeight="1" spans="1:4">
      <c r="A141" s="373" t="s">
        <v>131</v>
      </c>
      <c r="B141" s="257"/>
      <c r="C141" s="355"/>
      <c r="D141" s="371" t="str">
        <f t="shared" si="2"/>
        <v/>
      </c>
    </row>
    <row r="142" ht="14.4" customHeight="1" spans="1:4">
      <c r="A142" s="373" t="s">
        <v>132</v>
      </c>
      <c r="B142" s="257">
        <v>0</v>
      </c>
      <c r="C142" s="355"/>
      <c r="D142" s="371" t="str">
        <f t="shared" si="2"/>
        <v/>
      </c>
    </row>
    <row r="143" ht="14.4" customHeight="1" spans="1:4">
      <c r="A143" s="373" t="s">
        <v>133</v>
      </c>
      <c r="B143" s="257">
        <v>0</v>
      </c>
      <c r="C143" s="355"/>
      <c r="D143" s="371" t="str">
        <f t="shared" si="2"/>
        <v/>
      </c>
    </row>
    <row r="144" ht="14.4" customHeight="1" spans="1:4">
      <c r="A144" s="373" t="s">
        <v>134</v>
      </c>
      <c r="B144" s="257">
        <v>0</v>
      </c>
      <c r="C144" s="355"/>
      <c r="D144" s="371" t="str">
        <f t="shared" si="2"/>
        <v/>
      </c>
    </row>
    <row r="145" ht="14.4" customHeight="1" spans="1:4">
      <c r="A145" s="373" t="s">
        <v>135</v>
      </c>
      <c r="B145" s="257">
        <v>0</v>
      </c>
      <c r="C145" s="355"/>
      <c r="D145" s="371" t="str">
        <f t="shared" si="2"/>
        <v/>
      </c>
    </row>
    <row r="146" ht="14.4" customHeight="1" spans="1:4">
      <c r="A146" s="373" t="s">
        <v>56</v>
      </c>
      <c r="B146" s="257">
        <v>0</v>
      </c>
      <c r="C146" s="355"/>
      <c r="D146" s="371" t="str">
        <f t="shared" si="2"/>
        <v/>
      </c>
    </row>
    <row r="147" ht="14.4" customHeight="1" spans="1:4">
      <c r="A147" s="373" t="s">
        <v>136</v>
      </c>
      <c r="B147" s="257">
        <v>0</v>
      </c>
      <c r="C147" s="355"/>
      <c r="D147" s="371" t="str">
        <f t="shared" si="2"/>
        <v/>
      </c>
    </row>
    <row r="148" s="233" customFormat="1" ht="14.4" customHeight="1" spans="1:4">
      <c r="A148" s="370" t="s">
        <v>137</v>
      </c>
      <c r="B148" s="355">
        <v>0</v>
      </c>
      <c r="C148" s="355"/>
      <c r="D148" s="371" t="str">
        <f t="shared" si="2"/>
        <v/>
      </c>
    </row>
    <row r="149" s="233" customFormat="1" ht="14.4" customHeight="1" spans="1:4">
      <c r="A149" s="373" t="s">
        <v>47</v>
      </c>
      <c r="B149" s="257">
        <v>0</v>
      </c>
      <c r="C149" s="355"/>
      <c r="D149" s="371" t="str">
        <f t="shared" si="2"/>
        <v/>
      </c>
    </row>
    <row r="150" ht="14.4" customHeight="1" spans="1:4">
      <c r="A150" s="373" t="s">
        <v>48</v>
      </c>
      <c r="B150" s="257">
        <v>0</v>
      </c>
      <c r="C150" s="355"/>
      <c r="D150" s="371" t="str">
        <f t="shared" si="2"/>
        <v/>
      </c>
    </row>
    <row r="151" ht="14.4" customHeight="1" spans="1:4">
      <c r="A151" s="373" t="s">
        <v>49</v>
      </c>
      <c r="B151" s="257">
        <v>0</v>
      </c>
      <c r="C151" s="355"/>
      <c r="D151" s="371" t="str">
        <f t="shared" si="2"/>
        <v/>
      </c>
    </row>
    <row r="152" ht="14.4" customHeight="1" spans="1:4">
      <c r="A152" s="373" t="s">
        <v>138</v>
      </c>
      <c r="B152" s="257">
        <v>0</v>
      </c>
      <c r="C152" s="355"/>
      <c r="D152" s="371" t="str">
        <f t="shared" si="2"/>
        <v/>
      </c>
    </row>
    <row r="153" ht="14.4" customHeight="1" spans="1:4">
      <c r="A153" s="373" t="s">
        <v>56</v>
      </c>
      <c r="B153" s="257">
        <v>0</v>
      </c>
      <c r="C153" s="355"/>
      <c r="D153" s="371" t="str">
        <f t="shared" si="2"/>
        <v/>
      </c>
    </row>
    <row r="154" ht="14.4" customHeight="1" spans="1:4">
      <c r="A154" s="373" t="s">
        <v>139</v>
      </c>
      <c r="B154" s="257">
        <v>0</v>
      </c>
      <c r="C154" s="355"/>
      <c r="D154" s="371" t="str">
        <f t="shared" si="2"/>
        <v/>
      </c>
    </row>
    <row r="155" s="233" customFormat="1" ht="14.4" customHeight="1" spans="1:4">
      <c r="A155" s="370" t="s">
        <v>140</v>
      </c>
      <c r="B155" s="355">
        <v>0</v>
      </c>
      <c r="C155" s="355"/>
      <c r="D155" s="371" t="str">
        <f t="shared" si="2"/>
        <v/>
      </c>
    </row>
    <row r="156" ht="14.4" customHeight="1" spans="1:4">
      <c r="A156" s="373" t="s">
        <v>47</v>
      </c>
      <c r="B156" s="257">
        <v>0</v>
      </c>
      <c r="C156" s="355"/>
      <c r="D156" s="371" t="str">
        <f t="shared" si="2"/>
        <v/>
      </c>
    </row>
    <row r="157" ht="14.4" customHeight="1" spans="1:4">
      <c r="A157" s="373" t="s">
        <v>48</v>
      </c>
      <c r="B157" s="257">
        <v>0</v>
      </c>
      <c r="C157" s="355"/>
      <c r="D157" s="371" t="str">
        <f t="shared" si="2"/>
        <v/>
      </c>
    </row>
    <row r="158" ht="14.4" customHeight="1" spans="1:4">
      <c r="A158" s="373" t="s">
        <v>49</v>
      </c>
      <c r="B158" s="257">
        <v>0</v>
      </c>
      <c r="C158" s="355"/>
      <c r="D158" s="371" t="str">
        <f t="shared" si="2"/>
        <v/>
      </c>
    </row>
    <row r="159" ht="14.4" customHeight="1" spans="1:4">
      <c r="A159" s="373" t="s">
        <v>141</v>
      </c>
      <c r="B159" s="257">
        <v>0</v>
      </c>
      <c r="C159" s="355"/>
      <c r="D159" s="371" t="str">
        <f t="shared" si="2"/>
        <v/>
      </c>
    </row>
    <row r="160" ht="14.4" customHeight="1" spans="1:4">
      <c r="A160" s="373" t="s">
        <v>142</v>
      </c>
      <c r="B160" s="257">
        <v>0</v>
      </c>
      <c r="C160" s="355"/>
      <c r="D160" s="371" t="str">
        <f t="shared" si="2"/>
        <v/>
      </c>
    </row>
    <row r="161" ht="14.4" customHeight="1" spans="1:4">
      <c r="A161" s="373" t="s">
        <v>56</v>
      </c>
      <c r="B161" s="257">
        <v>0</v>
      </c>
      <c r="C161" s="355"/>
      <c r="D161" s="371" t="str">
        <f t="shared" si="2"/>
        <v/>
      </c>
    </row>
    <row r="162" ht="14.4" customHeight="1" spans="1:4">
      <c r="A162" s="373" t="s">
        <v>143</v>
      </c>
      <c r="B162" s="257">
        <v>0</v>
      </c>
      <c r="C162" s="355"/>
      <c r="D162" s="371" t="str">
        <f t="shared" si="2"/>
        <v/>
      </c>
    </row>
    <row r="163" s="233" customFormat="1" ht="14.4" customHeight="1" spans="1:4">
      <c r="A163" s="370" t="s">
        <v>144</v>
      </c>
      <c r="B163" s="355">
        <f>SUM(B164:B168)</f>
        <v>108</v>
      </c>
      <c r="C163" s="355">
        <f>SUM(C164:C168)</f>
        <v>122</v>
      </c>
      <c r="D163" s="371">
        <f t="shared" si="2"/>
        <v>112.962962962963</v>
      </c>
    </row>
    <row r="164" s="233" customFormat="1" ht="14.4" customHeight="1" spans="1:4">
      <c r="A164" s="373" t="s">
        <v>47</v>
      </c>
      <c r="B164" s="257">
        <v>108</v>
      </c>
      <c r="C164" s="257">
        <v>112</v>
      </c>
      <c r="D164" s="374">
        <f t="shared" si="2"/>
        <v>103.703703703704</v>
      </c>
    </row>
    <row r="165" ht="14.4" customHeight="1" spans="1:4">
      <c r="A165" s="373" t="s">
        <v>48</v>
      </c>
      <c r="B165" s="257">
        <v>0</v>
      </c>
      <c r="C165" s="355"/>
      <c r="D165" s="371" t="str">
        <f t="shared" si="2"/>
        <v/>
      </c>
    </row>
    <row r="166" ht="14.4" customHeight="1" spans="1:4">
      <c r="A166" s="373" t="s">
        <v>49</v>
      </c>
      <c r="B166" s="257">
        <v>0</v>
      </c>
      <c r="C166" s="355"/>
      <c r="D166" s="371" t="str">
        <f t="shared" si="2"/>
        <v/>
      </c>
    </row>
    <row r="167" ht="14.4" customHeight="1" spans="1:4">
      <c r="A167" s="373" t="s">
        <v>145</v>
      </c>
      <c r="B167" s="257">
        <v>0</v>
      </c>
      <c r="C167" s="257">
        <v>10</v>
      </c>
      <c r="D167" s="371" t="str">
        <f t="shared" si="2"/>
        <v/>
      </c>
    </row>
    <row r="168" ht="14.4" customHeight="1" spans="1:4">
      <c r="A168" s="373" t="s">
        <v>146</v>
      </c>
      <c r="B168" s="257">
        <v>0</v>
      </c>
      <c r="C168" s="355"/>
      <c r="D168" s="371" t="str">
        <f t="shared" si="2"/>
        <v/>
      </c>
    </row>
    <row r="169" s="233" customFormat="1" ht="14.4" customHeight="1" spans="1:4">
      <c r="A169" s="370" t="s">
        <v>147</v>
      </c>
      <c r="B169" s="355">
        <f>SUM(B170:B175)</f>
        <v>63</v>
      </c>
      <c r="C169" s="355">
        <f>SUM(C170:C175)</f>
        <v>62</v>
      </c>
      <c r="D169" s="371">
        <f t="shared" si="2"/>
        <v>98.4126984126984</v>
      </c>
    </row>
    <row r="170" ht="14.4" customHeight="1" spans="1:4">
      <c r="A170" s="373" t="s">
        <v>47</v>
      </c>
      <c r="B170" s="257">
        <v>63</v>
      </c>
      <c r="C170" s="257">
        <v>50</v>
      </c>
      <c r="D170" s="374">
        <f t="shared" si="2"/>
        <v>79.3650793650794</v>
      </c>
    </row>
    <row r="171" ht="14.4" customHeight="1" spans="1:4">
      <c r="A171" s="373" t="s">
        <v>48</v>
      </c>
      <c r="B171" s="257">
        <v>0</v>
      </c>
      <c r="C171" s="355"/>
      <c r="D171" s="371" t="str">
        <f t="shared" si="2"/>
        <v/>
      </c>
    </row>
    <row r="172" ht="14.4" customHeight="1" spans="1:4">
      <c r="A172" s="373" t="s">
        <v>49</v>
      </c>
      <c r="B172" s="257">
        <v>0</v>
      </c>
      <c r="C172" s="355"/>
      <c r="D172" s="371" t="str">
        <f t="shared" si="2"/>
        <v/>
      </c>
    </row>
    <row r="173" ht="14.4" customHeight="1" spans="1:4">
      <c r="A173" s="373" t="s">
        <v>61</v>
      </c>
      <c r="B173" s="257">
        <v>0</v>
      </c>
      <c r="C173" s="355"/>
      <c r="D173" s="371" t="str">
        <f t="shared" si="2"/>
        <v/>
      </c>
    </row>
    <row r="174" ht="14.4" customHeight="1" spans="1:4">
      <c r="A174" s="373" t="s">
        <v>56</v>
      </c>
      <c r="B174" s="257">
        <v>0</v>
      </c>
      <c r="C174" s="257">
        <v>11</v>
      </c>
      <c r="D174" s="371" t="str">
        <f t="shared" si="2"/>
        <v/>
      </c>
    </row>
    <row r="175" ht="14.4" customHeight="1" spans="1:4">
      <c r="A175" s="373" t="s">
        <v>148</v>
      </c>
      <c r="B175" s="257">
        <v>0</v>
      </c>
      <c r="C175" s="257">
        <v>1</v>
      </c>
      <c r="D175" s="371" t="str">
        <f t="shared" si="2"/>
        <v/>
      </c>
    </row>
    <row r="176" s="233" customFormat="1" ht="14.4" customHeight="1" spans="1:4">
      <c r="A176" s="370" t="s">
        <v>149</v>
      </c>
      <c r="B176" s="355">
        <f>SUM(B177:B182)</f>
        <v>353</v>
      </c>
      <c r="C176" s="355">
        <f>SUM(C177:C182)</f>
        <v>425</v>
      </c>
      <c r="D176" s="371">
        <f t="shared" si="2"/>
        <v>120.396600566572</v>
      </c>
    </row>
    <row r="177" ht="14.4" customHeight="1" spans="1:4">
      <c r="A177" s="373" t="s">
        <v>47</v>
      </c>
      <c r="B177" s="257">
        <v>243</v>
      </c>
      <c r="C177" s="257">
        <v>291</v>
      </c>
      <c r="D177" s="374">
        <f t="shared" si="2"/>
        <v>119.753086419753</v>
      </c>
    </row>
    <row r="178" s="233" customFormat="1" ht="14.4" customHeight="1" spans="1:4">
      <c r="A178" s="373" t="s">
        <v>48</v>
      </c>
      <c r="B178" s="257">
        <v>6</v>
      </c>
      <c r="C178" s="257">
        <v>7</v>
      </c>
      <c r="D178" s="374">
        <f t="shared" si="2"/>
        <v>116.666666666667</v>
      </c>
    </row>
    <row r="179" ht="14.4" customHeight="1" spans="1:4">
      <c r="A179" s="373" t="s">
        <v>49</v>
      </c>
      <c r="B179" s="257">
        <v>0</v>
      </c>
      <c r="C179" s="257"/>
      <c r="D179" s="374" t="str">
        <f t="shared" si="2"/>
        <v/>
      </c>
    </row>
    <row r="180" ht="14.4" customHeight="1" spans="1:4">
      <c r="A180" s="373" t="s">
        <v>150</v>
      </c>
      <c r="B180" s="257">
        <v>0</v>
      </c>
      <c r="C180" s="257"/>
      <c r="D180" s="374" t="str">
        <f t="shared" si="2"/>
        <v/>
      </c>
    </row>
    <row r="181" ht="14.4" customHeight="1" spans="1:4">
      <c r="A181" s="373" t="s">
        <v>56</v>
      </c>
      <c r="B181" s="257">
        <v>102</v>
      </c>
      <c r="C181" s="257">
        <v>98</v>
      </c>
      <c r="D181" s="374">
        <f t="shared" si="2"/>
        <v>96.078431372549</v>
      </c>
    </row>
    <row r="182" ht="14.4" customHeight="1" spans="1:4">
      <c r="A182" s="373" t="s">
        <v>151</v>
      </c>
      <c r="B182" s="257">
        <v>2</v>
      </c>
      <c r="C182" s="257">
        <v>29</v>
      </c>
      <c r="D182" s="374">
        <f t="shared" si="2"/>
        <v>1450</v>
      </c>
    </row>
    <row r="183" s="233" customFormat="1" ht="14.4" customHeight="1" spans="1:4">
      <c r="A183" s="370" t="s">
        <v>152</v>
      </c>
      <c r="B183" s="355">
        <f>SUM(B184:B189)</f>
        <v>507</v>
      </c>
      <c r="C183" s="355">
        <f>SUM(C184:C189)</f>
        <v>447</v>
      </c>
      <c r="D183" s="371">
        <f t="shared" si="2"/>
        <v>88.1656804733728</v>
      </c>
    </row>
    <row r="184" ht="14.4" customHeight="1" spans="1:4">
      <c r="A184" s="373" t="s">
        <v>47</v>
      </c>
      <c r="B184" s="257">
        <v>395</v>
      </c>
      <c r="C184" s="257">
        <v>367</v>
      </c>
      <c r="D184" s="374">
        <f t="shared" si="2"/>
        <v>92.9113924050633</v>
      </c>
    </row>
    <row r="185" s="233" customFormat="1" ht="14.4" customHeight="1" spans="1:4">
      <c r="A185" s="373" t="s">
        <v>48</v>
      </c>
      <c r="B185" s="257">
        <v>0</v>
      </c>
      <c r="C185" s="257"/>
      <c r="D185" s="374" t="str">
        <f t="shared" si="2"/>
        <v/>
      </c>
    </row>
    <row r="186" ht="14.4" customHeight="1" spans="1:4">
      <c r="A186" s="373" t="s">
        <v>49</v>
      </c>
      <c r="B186" s="257">
        <v>0</v>
      </c>
      <c r="C186" s="257"/>
      <c r="D186" s="374" t="str">
        <f t="shared" si="2"/>
        <v/>
      </c>
    </row>
    <row r="187" ht="14.4" customHeight="1" spans="1:4">
      <c r="A187" s="373" t="s">
        <v>153</v>
      </c>
      <c r="B187" s="257">
        <v>0</v>
      </c>
      <c r="C187" s="257"/>
      <c r="D187" s="374" t="str">
        <f t="shared" si="2"/>
        <v/>
      </c>
    </row>
    <row r="188" ht="14.4" customHeight="1" spans="1:4">
      <c r="A188" s="373" t="s">
        <v>56</v>
      </c>
      <c r="B188" s="257">
        <v>112</v>
      </c>
      <c r="C188" s="257">
        <v>80</v>
      </c>
      <c r="D188" s="374">
        <f t="shared" si="2"/>
        <v>71.4285714285714</v>
      </c>
    </row>
    <row r="189" ht="14.4" customHeight="1" spans="1:4">
      <c r="A189" s="373" t="s">
        <v>154</v>
      </c>
      <c r="B189" s="257">
        <v>0</v>
      </c>
      <c r="C189" s="355"/>
      <c r="D189" s="371" t="str">
        <f t="shared" si="2"/>
        <v/>
      </c>
    </row>
    <row r="190" s="233" customFormat="1" ht="14.4" customHeight="1" spans="1:4">
      <c r="A190" s="370" t="s">
        <v>155</v>
      </c>
      <c r="B190" s="355">
        <f>SUM(B191:B196)</f>
        <v>359</v>
      </c>
      <c r="C190" s="355">
        <f>SUM(C191:C196)</f>
        <v>271</v>
      </c>
      <c r="D190" s="371">
        <f t="shared" si="2"/>
        <v>75.4874651810585</v>
      </c>
    </row>
    <row r="191" ht="14.4" customHeight="1" spans="1:4">
      <c r="A191" s="373" t="s">
        <v>47</v>
      </c>
      <c r="B191" s="257">
        <v>209</v>
      </c>
      <c r="C191" s="257">
        <v>176</v>
      </c>
      <c r="D191" s="374">
        <f t="shared" si="2"/>
        <v>84.2105263157895</v>
      </c>
    </row>
    <row r="192" s="233" customFormat="1" ht="14.4" customHeight="1" spans="1:4">
      <c r="A192" s="373" t="s">
        <v>48</v>
      </c>
      <c r="B192" s="257">
        <v>5</v>
      </c>
      <c r="C192" s="257"/>
      <c r="D192" s="374">
        <f t="shared" si="2"/>
        <v>0</v>
      </c>
    </row>
    <row r="193" ht="14.4" customHeight="1" spans="1:4">
      <c r="A193" s="373" t="s">
        <v>49</v>
      </c>
      <c r="B193" s="257">
        <v>0</v>
      </c>
      <c r="C193" s="257"/>
      <c r="D193" s="374" t="str">
        <f t="shared" si="2"/>
        <v/>
      </c>
    </row>
    <row r="194" ht="14.4" customHeight="1" spans="1:4">
      <c r="A194" s="373" t="s">
        <v>156</v>
      </c>
      <c r="B194" s="257">
        <v>0</v>
      </c>
      <c r="C194" s="257"/>
      <c r="D194" s="374" t="str">
        <f t="shared" si="2"/>
        <v/>
      </c>
    </row>
    <row r="195" ht="14.4" customHeight="1" spans="1:4">
      <c r="A195" s="373" t="s">
        <v>56</v>
      </c>
      <c r="B195" s="257">
        <v>144</v>
      </c>
      <c r="C195" s="257">
        <v>95</v>
      </c>
      <c r="D195" s="374">
        <f t="shared" si="2"/>
        <v>65.9722222222222</v>
      </c>
    </row>
    <row r="196" ht="14.4" customHeight="1" spans="1:4">
      <c r="A196" s="373" t="s">
        <v>157</v>
      </c>
      <c r="B196" s="257">
        <v>1</v>
      </c>
      <c r="C196" s="355"/>
      <c r="D196" s="371">
        <f t="shared" si="2"/>
        <v>0</v>
      </c>
    </row>
    <row r="197" s="233" customFormat="1" ht="14.4" customHeight="1" spans="1:4">
      <c r="A197" s="370" t="s">
        <v>158</v>
      </c>
      <c r="B197" s="355">
        <f>SUM(B198:B203)</f>
        <v>477</v>
      </c>
      <c r="C197" s="355">
        <f>SUM(C198:C203)</f>
        <v>368</v>
      </c>
      <c r="D197" s="371">
        <f t="shared" ref="D197:D245" si="3">IFERROR(C197/B197*100,"")</f>
        <v>77.1488469601677</v>
      </c>
    </row>
    <row r="198" ht="14.4" customHeight="1" spans="1:4">
      <c r="A198" s="373" t="s">
        <v>47</v>
      </c>
      <c r="B198" s="257">
        <v>182</v>
      </c>
      <c r="C198" s="257">
        <v>168</v>
      </c>
      <c r="D198" s="374">
        <f t="shared" si="3"/>
        <v>92.3076923076923</v>
      </c>
    </row>
    <row r="199" s="233" customFormat="1" ht="14.4" customHeight="1" spans="1:4">
      <c r="A199" s="373" t="s">
        <v>48</v>
      </c>
      <c r="B199" s="257">
        <v>0</v>
      </c>
      <c r="C199" s="257"/>
      <c r="D199" s="374" t="str">
        <f t="shared" si="3"/>
        <v/>
      </c>
    </row>
    <row r="200" ht="14.4" customHeight="1" spans="1:4">
      <c r="A200" s="373" t="s">
        <v>49</v>
      </c>
      <c r="B200" s="257">
        <v>0</v>
      </c>
      <c r="C200" s="257"/>
      <c r="D200" s="374" t="str">
        <f t="shared" si="3"/>
        <v/>
      </c>
    </row>
    <row r="201" ht="14.4" customHeight="1" spans="1:4">
      <c r="A201" s="373" t="s">
        <v>159</v>
      </c>
      <c r="B201" s="257">
        <v>0</v>
      </c>
      <c r="C201" s="257"/>
      <c r="D201" s="374" t="str">
        <f t="shared" si="3"/>
        <v/>
      </c>
    </row>
    <row r="202" ht="14.4" customHeight="1" spans="1:4">
      <c r="A202" s="373" t="s">
        <v>56</v>
      </c>
      <c r="B202" s="257">
        <v>233</v>
      </c>
      <c r="C202" s="257">
        <v>200</v>
      </c>
      <c r="D202" s="374">
        <f t="shared" si="3"/>
        <v>85.8369098712446</v>
      </c>
    </row>
    <row r="203" ht="14.4" customHeight="1" spans="1:4">
      <c r="A203" s="373" t="s">
        <v>160</v>
      </c>
      <c r="B203" s="257">
        <v>62</v>
      </c>
      <c r="C203" s="355"/>
      <c r="D203" s="371">
        <f t="shared" si="3"/>
        <v>0</v>
      </c>
    </row>
    <row r="204" s="233" customFormat="1" ht="14.4" customHeight="1" spans="1:4">
      <c r="A204" s="370" t="s">
        <v>161</v>
      </c>
      <c r="B204" s="355">
        <f>SUM(B205:B211)</f>
        <v>185</v>
      </c>
      <c r="C204" s="355">
        <f>SUM(C205:C211)</f>
        <v>173</v>
      </c>
      <c r="D204" s="371">
        <f t="shared" si="3"/>
        <v>93.5135135135135</v>
      </c>
    </row>
    <row r="205" ht="14.4" customHeight="1" spans="1:4">
      <c r="A205" s="373" t="s">
        <v>47</v>
      </c>
      <c r="B205" s="257">
        <v>125</v>
      </c>
      <c r="C205" s="257">
        <v>130</v>
      </c>
      <c r="D205" s="374">
        <f t="shared" si="3"/>
        <v>104</v>
      </c>
    </row>
    <row r="206" s="233" customFormat="1" ht="14.4" customHeight="1" spans="1:4">
      <c r="A206" s="373" t="s">
        <v>48</v>
      </c>
      <c r="B206" s="257">
        <v>4</v>
      </c>
      <c r="C206" s="257">
        <v>3</v>
      </c>
      <c r="D206" s="374">
        <f t="shared" si="3"/>
        <v>75</v>
      </c>
    </row>
    <row r="207" ht="14.4" customHeight="1" spans="1:4">
      <c r="A207" s="373" t="s">
        <v>49</v>
      </c>
      <c r="B207" s="257">
        <v>0</v>
      </c>
      <c r="C207" s="257"/>
      <c r="D207" s="374" t="str">
        <f t="shared" si="3"/>
        <v/>
      </c>
    </row>
    <row r="208" ht="14.4" customHeight="1" spans="1:4">
      <c r="A208" s="373" t="s">
        <v>162</v>
      </c>
      <c r="B208" s="257">
        <v>0</v>
      </c>
      <c r="C208" s="257"/>
      <c r="D208" s="374" t="str">
        <f t="shared" si="3"/>
        <v/>
      </c>
    </row>
    <row r="209" ht="14.4" customHeight="1" spans="1:4">
      <c r="A209" s="373" t="s">
        <v>163</v>
      </c>
      <c r="B209" s="257">
        <v>0</v>
      </c>
      <c r="C209" s="257"/>
      <c r="D209" s="374" t="str">
        <f t="shared" si="3"/>
        <v/>
      </c>
    </row>
    <row r="210" ht="14.4" customHeight="1" spans="1:4">
      <c r="A210" s="373" t="s">
        <v>56</v>
      </c>
      <c r="B210" s="257">
        <v>56</v>
      </c>
      <c r="C210" s="257">
        <v>40</v>
      </c>
      <c r="D210" s="374">
        <f t="shared" si="3"/>
        <v>71.4285714285714</v>
      </c>
    </row>
    <row r="211" ht="14.4" customHeight="1" spans="1:4">
      <c r="A211" s="373" t="s">
        <v>164</v>
      </c>
      <c r="B211" s="257">
        <v>0</v>
      </c>
      <c r="C211" s="355"/>
      <c r="D211" s="371" t="str">
        <f t="shared" si="3"/>
        <v/>
      </c>
    </row>
    <row r="212" s="233" customFormat="1" ht="14.4" customHeight="1" spans="1:4">
      <c r="A212" s="370" t="s">
        <v>165</v>
      </c>
      <c r="B212" s="355">
        <v>0</v>
      </c>
      <c r="C212" s="355"/>
      <c r="D212" s="371" t="str">
        <f t="shared" si="3"/>
        <v/>
      </c>
    </row>
    <row r="213" ht="14.4" customHeight="1" spans="1:4">
      <c r="A213" s="373" t="s">
        <v>47</v>
      </c>
      <c r="B213" s="257">
        <v>0</v>
      </c>
      <c r="C213" s="355"/>
      <c r="D213" s="371" t="str">
        <f t="shared" si="3"/>
        <v/>
      </c>
    </row>
    <row r="214" ht="14.4" customHeight="1" spans="1:4">
      <c r="A214" s="373" t="s">
        <v>48</v>
      </c>
      <c r="B214" s="257">
        <v>0</v>
      </c>
      <c r="C214" s="355"/>
      <c r="D214" s="371" t="str">
        <f t="shared" si="3"/>
        <v/>
      </c>
    </row>
    <row r="215" ht="14.4" customHeight="1" spans="1:4">
      <c r="A215" s="373" t="s">
        <v>49</v>
      </c>
      <c r="B215" s="257">
        <v>0</v>
      </c>
      <c r="C215" s="355"/>
      <c r="D215" s="371" t="str">
        <f t="shared" si="3"/>
        <v/>
      </c>
    </row>
    <row r="216" ht="14.4" customHeight="1" spans="1:4">
      <c r="A216" s="373" t="s">
        <v>56</v>
      </c>
      <c r="B216" s="257">
        <v>0</v>
      </c>
      <c r="C216" s="355"/>
      <c r="D216" s="371" t="str">
        <f t="shared" si="3"/>
        <v/>
      </c>
    </row>
    <row r="217" ht="14.4" customHeight="1" spans="1:4">
      <c r="A217" s="373" t="s">
        <v>166</v>
      </c>
      <c r="B217" s="257">
        <v>0</v>
      </c>
      <c r="C217" s="355"/>
      <c r="D217" s="371" t="str">
        <f t="shared" si="3"/>
        <v/>
      </c>
    </row>
    <row r="218" s="233" customFormat="1" ht="14.4" customHeight="1" spans="1:4">
      <c r="A218" s="370" t="s">
        <v>167</v>
      </c>
      <c r="B218" s="355">
        <f>SUM(B219:B223)</f>
        <v>524</v>
      </c>
      <c r="C218" s="355">
        <f>SUM(C219:C223)</f>
        <v>548</v>
      </c>
      <c r="D218" s="371">
        <f t="shared" si="3"/>
        <v>104.580152671756</v>
      </c>
    </row>
    <row r="219" ht="14.4" customHeight="1" spans="1:4">
      <c r="A219" s="373" t="s">
        <v>47</v>
      </c>
      <c r="B219" s="257">
        <v>308</v>
      </c>
      <c r="C219" s="257">
        <v>297</v>
      </c>
      <c r="D219" s="374">
        <f t="shared" si="3"/>
        <v>96.4285714285714</v>
      </c>
    </row>
    <row r="220" ht="14.4" customHeight="1" spans="1:4">
      <c r="A220" s="373" t="s">
        <v>48</v>
      </c>
      <c r="B220" s="257">
        <v>0</v>
      </c>
      <c r="C220" s="257">
        <v>60</v>
      </c>
      <c r="D220" s="374" t="str">
        <f t="shared" si="3"/>
        <v/>
      </c>
    </row>
    <row r="221" ht="14.4" customHeight="1" spans="1:4">
      <c r="A221" s="373" t="s">
        <v>49</v>
      </c>
      <c r="B221" s="257">
        <v>0</v>
      </c>
      <c r="C221" s="257"/>
      <c r="D221" s="374" t="str">
        <f t="shared" si="3"/>
        <v/>
      </c>
    </row>
    <row r="222" ht="14.4" customHeight="1" spans="1:4">
      <c r="A222" s="373" t="s">
        <v>56</v>
      </c>
      <c r="B222" s="257">
        <v>216</v>
      </c>
      <c r="C222" s="257">
        <v>191</v>
      </c>
      <c r="D222" s="374">
        <f t="shared" si="3"/>
        <v>88.4259259259259</v>
      </c>
    </row>
    <row r="223" ht="14.4" customHeight="1" spans="1:4">
      <c r="A223" s="373" t="s">
        <v>168</v>
      </c>
      <c r="B223" s="257">
        <v>0</v>
      </c>
      <c r="C223" s="355"/>
      <c r="D223" s="371" t="str">
        <f t="shared" si="3"/>
        <v/>
      </c>
    </row>
    <row r="224" s="233" customFormat="1" ht="14.4" customHeight="1" spans="1:4">
      <c r="A224" s="370" t="s">
        <v>169</v>
      </c>
      <c r="B224" s="355">
        <v>0</v>
      </c>
      <c r="C224" s="355"/>
      <c r="D224" s="371" t="str">
        <f t="shared" si="3"/>
        <v/>
      </c>
    </row>
    <row r="225" ht="14.4" customHeight="1" spans="1:4">
      <c r="A225" s="373" t="s">
        <v>47</v>
      </c>
      <c r="B225" s="257">
        <v>0</v>
      </c>
      <c r="C225" s="355"/>
      <c r="D225" s="371" t="str">
        <f t="shared" si="3"/>
        <v/>
      </c>
    </row>
    <row r="226" ht="14.4" customHeight="1" spans="1:4">
      <c r="A226" s="373" t="s">
        <v>48</v>
      </c>
      <c r="B226" s="257">
        <v>0</v>
      </c>
      <c r="C226" s="355"/>
      <c r="D226" s="371" t="str">
        <f t="shared" si="3"/>
        <v/>
      </c>
    </row>
    <row r="227" ht="14.4" customHeight="1" spans="1:4">
      <c r="A227" s="373" t="s">
        <v>49</v>
      </c>
      <c r="B227" s="257">
        <v>0</v>
      </c>
      <c r="C227" s="355"/>
      <c r="D227" s="371" t="str">
        <f t="shared" si="3"/>
        <v/>
      </c>
    </row>
    <row r="228" ht="14.4" customHeight="1" spans="1:4">
      <c r="A228" s="373" t="s">
        <v>170</v>
      </c>
      <c r="B228" s="257">
        <v>0</v>
      </c>
      <c r="C228" s="355"/>
      <c r="D228" s="371" t="str">
        <f t="shared" si="3"/>
        <v/>
      </c>
    </row>
    <row r="229" ht="14.4" customHeight="1" spans="1:4">
      <c r="A229" s="373" t="s">
        <v>56</v>
      </c>
      <c r="B229" s="257">
        <v>0</v>
      </c>
      <c r="C229" s="355"/>
      <c r="D229" s="371" t="str">
        <f t="shared" si="3"/>
        <v/>
      </c>
    </row>
    <row r="230" ht="14.4" customHeight="1" spans="1:4">
      <c r="A230" s="373" t="s">
        <v>171</v>
      </c>
      <c r="B230" s="257">
        <v>0</v>
      </c>
      <c r="C230" s="355"/>
      <c r="D230" s="371" t="str">
        <f t="shared" si="3"/>
        <v/>
      </c>
    </row>
    <row r="231" s="233" customFormat="1" ht="14.4" customHeight="1" spans="1:4">
      <c r="A231" s="370" t="s">
        <v>172</v>
      </c>
      <c r="B231" s="355">
        <f>SUM(B232:B245)</f>
        <v>1208</v>
      </c>
      <c r="C231" s="355">
        <f>SUM(C232:C245)</f>
        <v>1146</v>
      </c>
      <c r="D231" s="371">
        <f t="shared" si="3"/>
        <v>94.8675496688742</v>
      </c>
    </row>
    <row r="232" ht="14.4" customHeight="1" spans="1:4">
      <c r="A232" s="373" t="s">
        <v>47</v>
      </c>
      <c r="B232" s="257">
        <v>1073</v>
      </c>
      <c r="C232" s="257">
        <v>1014</v>
      </c>
      <c r="D232" s="374">
        <f t="shared" si="3"/>
        <v>94.5013979496738</v>
      </c>
    </row>
    <row r="233" ht="14.4" customHeight="1" spans="1:4">
      <c r="A233" s="373" t="s">
        <v>48</v>
      </c>
      <c r="B233" s="257">
        <v>0</v>
      </c>
      <c r="C233" s="257"/>
      <c r="D233" s="374" t="str">
        <f t="shared" si="3"/>
        <v/>
      </c>
    </row>
    <row r="234" ht="14.4" customHeight="1" spans="1:4">
      <c r="A234" s="373" t="s">
        <v>49</v>
      </c>
      <c r="B234" s="257">
        <v>0</v>
      </c>
      <c r="C234" s="257"/>
      <c r="D234" s="374" t="str">
        <f t="shared" si="3"/>
        <v/>
      </c>
    </row>
    <row r="235" ht="14.4" customHeight="1" spans="1:4">
      <c r="A235" s="373" t="s">
        <v>173</v>
      </c>
      <c r="B235" s="257">
        <v>0</v>
      </c>
      <c r="C235" s="257"/>
      <c r="D235" s="374" t="str">
        <f t="shared" si="3"/>
        <v/>
      </c>
    </row>
    <row r="236" ht="14.4" customHeight="1" spans="1:4">
      <c r="A236" s="373" t="s">
        <v>174</v>
      </c>
      <c r="B236" s="257">
        <v>0</v>
      </c>
      <c r="C236" s="257"/>
      <c r="D236" s="374" t="str">
        <f t="shared" si="3"/>
        <v/>
      </c>
    </row>
    <row r="237" s="233" customFormat="1" ht="14.4" customHeight="1" spans="1:4">
      <c r="A237" s="373" t="s">
        <v>88</v>
      </c>
      <c r="B237" s="257">
        <v>0</v>
      </c>
      <c r="C237" s="257"/>
      <c r="D237" s="374" t="str">
        <f t="shared" si="3"/>
        <v/>
      </c>
    </row>
    <row r="238" ht="14.4" customHeight="1" spans="1:4">
      <c r="A238" s="373" t="s">
        <v>175</v>
      </c>
      <c r="B238" s="257">
        <v>0</v>
      </c>
      <c r="C238" s="257"/>
      <c r="D238" s="374" t="str">
        <f t="shared" si="3"/>
        <v/>
      </c>
    </row>
    <row r="239" ht="14.4" customHeight="1" spans="1:4">
      <c r="A239" s="373" t="s">
        <v>176</v>
      </c>
      <c r="B239" s="257">
        <v>0</v>
      </c>
      <c r="C239" s="257"/>
      <c r="D239" s="374" t="str">
        <f t="shared" si="3"/>
        <v/>
      </c>
    </row>
    <row r="240" ht="14.4" customHeight="1" spans="1:4">
      <c r="A240" s="373" t="s">
        <v>177</v>
      </c>
      <c r="B240" s="257">
        <v>0</v>
      </c>
      <c r="C240" s="257"/>
      <c r="D240" s="374" t="str">
        <f t="shared" si="3"/>
        <v/>
      </c>
    </row>
    <row r="241" ht="14.4" customHeight="1" spans="1:4">
      <c r="A241" s="373" t="s">
        <v>178</v>
      </c>
      <c r="B241" s="257">
        <v>0</v>
      </c>
      <c r="C241" s="257">
        <v>1</v>
      </c>
      <c r="D241" s="374" t="str">
        <f t="shared" si="3"/>
        <v/>
      </c>
    </row>
    <row r="242" ht="14.4" customHeight="1" spans="1:4">
      <c r="A242" s="373" t="s">
        <v>179</v>
      </c>
      <c r="B242" s="257">
        <v>0</v>
      </c>
      <c r="C242" s="257"/>
      <c r="D242" s="374" t="str">
        <f t="shared" si="3"/>
        <v/>
      </c>
    </row>
    <row r="243" ht="14.4" customHeight="1" spans="1:4">
      <c r="A243" s="373" t="s">
        <v>180</v>
      </c>
      <c r="B243" s="257">
        <v>2</v>
      </c>
      <c r="C243" s="257">
        <v>1</v>
      </c>
      <c r="D243" s="374">
        <f t="shared" si="3"/>
        <v>50</v>
      </c>
    </row>
    <row r="244" ht="14.4" customHeight="1" spans="1:4">
      <c r="A244" s="373" t="s">
        <v>56</v>
      </c>
      <c r="B244" s="257">
        <v>95</v>
      </c>
      <c r="C244" s="257">
        <v>92</v>
      </c>
      <c r="D244" s="374">
        <f t="shared" si="3"/>
        <v>96.8421052631579</v>
      </c>
    </row>
    <row r="245" ht="14.4" customHeight="1" spans="1:4">
      <c r="A245" s="373" t="s">
        <v>181</v>
      </c>
      <c r="B245" s="257">
        <v>38</v>
      </c>
      <c r="C245" s="257">
        <v>38</v>
      </c>
      <c r="D245" s="374">
        <f t="shared" si="3"/>
        <v>100</v>
      </c>
    </row>
    <row r="246" s="360" customFormat="1" ht="14.4" customHeight="1" spans="1:4">
      <c r="A246" s="370" t="s">
        <v>1954</v>
      </c>
      <c r="B246" s="355">
        <f>SUM(B247:B250)</f>
        <v>0</v>
      </c>
      <c r="C246" s="355">
        <f>SUM(C247:C250)</f>
        <v>160</v>
      </c>
      <c r="D246" s="374"/>
    </row>
    <row r="247" s="360" customFormat="1" ht="14.4" customHeight="1" spans="1:4">
      <c r="A247" s="373" t="s">
        <v>47</v>
      </c>
      <c r="B247" s="257"/>
      <c r="C247" s="257">
        <v>69</v>
      </c>
      <c r="D247" s="374"/>
    </row>
    <row r="248" s="360" customFormat="1" ht="14.4" customHeight="1" spans="1:4">
      <c r="A248" s="373" t="s">
        <v>48</v>
      </c>
      <c r="B248" s="257"/>
      <c r="C248" s="257">
        <v>26</v>
      </c>
      <c r="D248" s="374"/>
    </row>
    <row r="249" s="360" customFormat="1" ht="14.4" customHeight="1" spans="1:4">
      <c r="A249" s="373" t="s">
        <v>1955</v>
      </c>
      <c r="B249" s="257"/>
      <c r="C249" s="257">
        <v>2</v>
      </c>
      <c r="D249" s="374"/>
    </row>
    <row r="250" s="360" customFormat="1" ht="14.4" customHeight="1" spans="1:4">
      <c r="A250" s="373" t="s">
        <v>1956</v>
      </c>
      <c r="B250" s="257"/>
      <c r="C250" s="257">
        <v>63</v>
      </c>
      <c r="D250" s="374"/>
    </row>
    <row r="251" s="233" customFormat="1" ht="14.4" customHeight="1" spans="1:4">
      <c r="A251" s="370" t="s">
        <v>182</v>
      </c>
      <c r="B251" s="355">
        <v>1</v>
      </c>
      <c r="C251" s="355">
        <f>SUM(C252:C253)</f>
        <v>5716</v>
      </c>
      <c r="D251" s="371">
        <f t="shared" ref="D251:D314" si="4">IFERROR(C251/B251*100,"")</f>
        <v>571600</v>
      </c>
    </row>
    <row r="252" ht="14.4" customHeight="1" spans="1:4">
      <c r="A252" s="373" t="s">
        <v>183</v>
      </c>
      <c r="B252" s="257">
        <v>0</v>
      </c>
      <c r="C252" s="355"/>
      <c r="D252" s="371" t="str">
        <f t="shared" si="4"/>
        <v/>
      </c>
    </row>
    <row r="253" ht="14.4" customHeight="1" spans="1:4">
      <c r="A253" s="373" t="s">
        <v>184</v>
      </c>
      <c r="B253" s="257">
        <v>1</v>
      </c>
      <c r="C253" s="257">
        <v>5716</v>
      </c>
      <c r="D253" s="374">
        <f t="shared" si="4"/>
        <v>571600</v>
      </c>
    </row>
    <row r="254" s="233" customFormat="1" ht="14.4" customHeight="1" spans="1:4">
      <c r="A254" s="370" t="s">
        <v>185</v>
      </c>
      <c r="B254" s="355">
        <v>0</v>
      </c>
      <c r="C254" s="355"/>
      <c r="D254" s="371" t="str">
        <f t="shared" si="4"/>
        <v/>
      </c>
    </row>
    <row r="255" s="233" customFormat="1" ht="14.4" customHeight="1" spans="1:4">
      <c r="A255" s="370" t="s">
        <v>186</v>
      </c>
      <c r="B255" s="355">
        <v>0</v>
      </c>
      <c r="C255" s="355"/>
      <c r="D255" s="371" t="str">
        <f t="shared" si="4"/>
        <v/>
      </c>
    </row>
    <row r="256" ht="14.4" customHeight="1" spans="1:4">
      <c r="A256" s="373" t="s">
        <v>47</v>
      </c>
      <c r="B256" s="257">
        <v>0</v>
      </c>
      <c r="C256" s="355"/>
      <c r="D256" s="371" t="str">
        <f t="shared" si="4"/>
        <v/>
      </c>
    </row>
    <row r="257" s="233" customFormat="1" ht="14.4" customHeight="1" spans="1:4">
      <c r="A257" s="373" t="s">
        <v>48</v>
      </c>
      <c r="B257" s="257">
        <v>0</v>
      </c>
      <c r="C257" s="355"/>
      <c r="D257" s="371" t="str">
        <f t="shared" si="4"/>
        <v/>
      </c>
    </row>
    <row r="258" ht="14.4" customHeight="1" spans="1:4">
      <c r="A258" s="373" t="s">
        <v>49</v>
      </c>
      <c r="B258" s="257">
        <v>0</v>
      </c>
      <c r="C258" s="355"/>
      <c r="D258" s="371" t="str">
        <f t="shared" si="4"/>
        <v/>
      </c>
    </row>
    <row r="259" ht="14.4" customHeight="1" spans="1:4">
      <c r="A259" s="373" t="s">
        <v>153</v>
      </c>
      <c r="B259" s="257">
        <v>0</v>
      </c>
      <c r="C259" s="355"/>
      <c r="D259" s="371" t="str">
        <f t="shared" si="4"/>
        <v/>
      </c>
    </row>
    <row r="260" s="233" customFormat="1" ht="14.4" customHeight="1" spans="1:4">
      <c r="A260" s="373" t="s">
        <v>56</v>
      </c>
      <c r="B260" s="257">
        <v>0</v>
      </c>
      <c r="C260" s="355"/>
      <c r="D260" s="371" t="str">
        <f t="shared" si="4"/>
        <v/>
      </c>
    </row>
    <row r="261" ht="14.4" customHeight="1" spans="1:4">
      <c r="A261" s="373" t="s">
        <v>187</v>
      </c>
      <c r="B261" s="257">
        <v>0</v>
      </c>
      <c r="C261" s="355"/>
      <c r="D261" s="371" t="str">
        <f t="shared" si="4"/>
        <v/>
      </c>
    </row>
    <row r="262" s="233" customFormat="1" ht="14.4" customHeight="1" spans="1:4">
      <c r="A262" s="370" t="s">
        <v>188</v>
      </c>
      <c r="B262" s="355">
        <v>0</v>
      </c>
      <c r="C262" s="355"/>
      <c r="D262" s="371" t="str">
        <f t="shared" si="4"/>
        <v/>
      </c>
    </row>
    <row r="263" ht="14.4" customHeight="1" spans="1:4">
      <c r="A263" s="373" t="s">
        <v>189</v>
      </c>
      <c r="B263" s="257">
        <v>0</v>
      </c>
      <c r="C263" s="355"/>
      <c r="D263" s="371" t="str">
        <f t="shared" si="4"/>
        <v/>
      </c>
    </row>
    <row r="264" ht="14.4" customHeight="1" spans="1:4">
      <c r="A264" s="373" t="s">
        <v>190</v>
      </c>
      <c r="B264" s="257">
        <v>0</v>
      </c>
      <c r="C264" s="355"/>
      <c r="D264" s="371" t="str">
        <f t="shared" si="4"/>
        <v/>
      </c>
    </row>
    <row r="265" s="233" customFormat="1" ht="14.4" customHeight="1" spans="1:4">
      <c r="A265" s="370" t="s">
        <v>191</v>
      </c>
      <c r="B265" s="355">
        <v>0</v>
      </c>
      <c r="C265" s="355"/>
      <c r="D265" s="371" t="str">
        <f t="shared" si="4"/>
        <v/>
      </c>
    </row>
    <row r="266" ht="14.4" customHeight="1" spans="1:4">
      <c r="A266" s="373" t="s">
        <v>192</v>
      </c>
      <c r="B266" s="257">
        <v>0</v>
      </c>
      <c r="C266" s="355"/>
      <c r="D266" s="371" t="str">
        <f t="shared" si="4"/>
        <v/>
      </c>
    </row>
    <row r="267" ht="14.4" customHeight="1" spans="1:4">
      <c r="A267" s="373" t="s">
        <v>193</v>
      </c>
      <c r="B267" s="257">
        <v>0</v>
      </c>
      <c r="C267" s="355"/>
      <c r="D267" s="371" t="str">
        <f t="shared" si="4"/>
        <v/>
      </c>
    </row>
    <row r="268" s="233" customFormat="1" ht="14.4" customHeight="1" spans="1:4">
      <c r="A268" s="370" t="s">
        <v>194</v>
      </c>
      <c r="B268" s="355">
        <v>0</v>
      </c>
      <c r="C268" s="355"/>
      <c r="D268" s="371" t="str">
        <f t="shared" si="4"/>
        <v/>
      </c>
    </row>
    <row r="269" ht="14.4" customHeight="1" spans="1:4">
      <c r="A269" s="373" t="s">
        <v>195</v>
      </c>
      <c r="B269" s="257">
        <v>0</v>
      </c>
      <c r="C269" s="355"/>
      <c r="D269" s="371" t="str">
        <f t="shared" si="4"/>
        <v/>
      </c>
    </row>
    <row r="270" ht="14.4" customHeight="1" spans="1:4">
      <c r="A270" s="373" t="s">
        <v>196</v>
      </c>
      <c r="B270" s="257">
        <v>0</v>
      </c>
      <c r="C270" s="355"/>
      <c r="D270" s="371" t="str">
        <f t="shared" si="4"/>
        <v/>
      </c>
    </row>
    <row r="271" ht="14.4" customHeight="1" spans="1:4">
      <c r="A271" s="373" t="s">
        <v>197</v>
      </c>
      <c r="B271" s="257">
        <v>0</v>
      </c>
      <c r="C271" s="355"/>
      <c r="D271" s="371" t="str">
        <f t="shared" si="4"/>
        <v/>
      </c>
    </row>
    <row r="272" s="233" customFormat="1" ht="14.4" customHeight="1" spans="1:4">
      <c r="A272" s="373" t="s">
        <v>198</v>
      </c>
      <c r="B272" s="257">
        <v>0</v>
      </c>
      <c r="C272" s="355"/>
      <c r="D272" s="371" t="str">
        <f t="shared" si="4"/>
        <v/>
      </c>
    </row>
    <row r="273" ht="14.4" customHeight="1" spans="1:4">
      <c r="A273" s="373" t="s">
        <v>199</v>
      </c>
      <c r="B273" s="257">
        <v>0</v>
      </c>
      <c r="C273" s="355"/>
      <c r="D273" s="371" t="str">
        <f t="shared" si="4"/>
        <v/>
      </c>
    </row>
    <row r="274" s="233" customFormat="1" ht="14.4" customHeight="1" spans="1:4">
      <c r="A274" s="370" t="s">
        <v>200</v>
      </c>
      <c r="B274" s="355">
        <v>0</v>
      </c>
      <c r="C274" s="355"/>
      <c r="D274" s="371" t="str">
        <f t="shared" si="4"/>
        <v/>
      </c>
    </row>
    <row r="275" ht="14.4" customHeight="1" spans="1:4">
      <c r="A275" s="373" t="s">
        <v>201</v>
      </c>
      <c r="B275" s="257">
        <v>0</v>
      </c>
      <c r="C275" s="355"/>
      <c r="D275" s="371" t="str">
        <f t="shared" si="4"/>
        <v/>
      </c>
    </row>
    <row r="276" ht="14.4" customHeight="1" spans="1:4">
      <c r="A276" s="373" t="s">
        <v>202</v>
      </c>
      <c r="B276" s="257">
        <v>0</v>
      </c>
      <c r="C276" s="355"/>
      <c r="D276" s="371" t="str">
        <f t="shared" si="4"/>
        <v/>
      </c>
    </row>
    <row r="277" ht="14.4" customHeight="1" spans="1:4">
      <c r="A277" s="373" t="s">
        <v>203</v>
      </c>
      <c r="B277" s="257">
        <v>0</v>
      </c>
      <c r="C277" s="355"/>
      <c r="D277" s="371" t="str">
        <f t="shared" si="4"/>
        <v/>
      </c>
    </row>
    <row r="278" ht="14.4" customHeight="1" spans="1:4">
      <c r="A278" s="373" t="s">
        <v>204</v>
      </c>
      <c r="B278" s="257">
        <v>0</v>
      </c>
      <c r="C278" s="355"/>
      <c r="D278" s="371" t="str">
        <f t="shared" si="4"/>
        <v/>
      </c>
    </row>
    <row r="279" s="233" customFormat="1" ht="14.4" customHeight="1" spans="1:4">
      <c r="A279" s="370" t="s">
        <v>205</v>
      </c>
      <c r="B279" s="355">
        <v>0</v>
      </c>
      <c r="C279" s="355"/>
      <c r="D279" s="371" t="str">
        <f t="shared" si="4"/>
        <v/>
      </c>
    </row>
    <row r="280" ht="14.4" customHeight="1" spans="1:4">
      <c r="A280" s="373" t="s">
        <v>206</v>
      </c>
      <c r="B280" s="257">
        <v>0</v>
      </c>
      <c r="C280" s="355"/>
      <c r="D280" s="371" t="str">
        <f t="shared" si="4"/>
        <v/>
      </c>
    </row>
    <row r="281" s="233" customFormat="1" ht="14.4" customHeight="1" spans="1:4">
      <c r="A281" s="370" t="s">
        <v>207</v>
      </c>
      <c r="B281" s="355">
        <v>0</v>
      </c>
      <c r="C281" s="355"/>
      <c r="D281" s="371" t="str">
        <f t="shared" si="4"/>
        <v/>
      </c>
    </row>
    <row r="282" ht="14.4" customHeight="1" spans="1:4">
      <c r="A282" s="373" t="s">
        <v>208</v>
      </c>
      <c r="B282" s="257">
        <v>0</v>
      </c>
      <c r="C282" s="355"/>
      <c r="D282" s="371" t="str">
        <f t="shared" si="4"/>
        <v/>
      </c>
    </row>
    <row r="283" ht="14.4" customHeight="1" spans="1:4">
      <c r="A283" s="373" t="s">
        <v>209</v>
      </c>
      <c r="B283" s="257">
        <v>0</v>
      </c>
      <c r="C283" s="355"/>
      <c r="D283" s="371" t="str">
        <f t="shared" si="4"/>
        <v/>
      </c>
    </row>
    <row r="284" ht="14.4" customHeight="1" spans="1:4">
      <c r="A284" s="373" t="s">
        <v>210</v>
      </c>
      <c r="B284" s="257">
        <v>0</v>
      </c>
      <c r="C284" s="355"/>
      <c r="D284" s="371" t="str">
        <f t="shared" si="4"/>
        <v/>
      </c>
    </row>
    <row r="285" ht="14.4" customHeight="1" spans="1:4">
      <c r="A285" s="373" t="s">
        <v>211</v>
      </c>
      <c r="B285" s="257">
        <v>0</v>
      </c>
      <c r="C285" s="355"/>
      <c r="D285" s="371" t="str">
        <f t="shared" si="4"/>
        <v/>
      </c>
    </row>
    <row r="286" s="233" customFormat="1" ht="14.4" customHeight="1" spans="1:4">
      <c r="A286" s="370" t="s">
        <v>212</v>
      </c>
      <c r="B286" s="355">
        <v>0</v>
      </c>
      <c r="C286" s="355"/>
      <c r="D286" s="371" t="str">
        <f t="shared" si="4"/>
        <v/>
      </c>
    </row>
    <row r="287" ht="14.4" customHeight="1" spans="1:4">
      <c r="A287" s="373" t="s">
        <v>47</v>
      </c>
      <c r="B287" s="257">
        <v>0</v>
      </c>
      <c r="C287" s="355"/>
      <c r="D287" s="371" t="str">
        <f t="shared" si="4"/>
        <v/>
      </c>
    </row>
    <row r="288" ht="14.4" customHeight="1" spans="1:4">
      <c r="A288" s="373" t="s">
        <v>48</v>
      </c>
      <c r="B288" s="257">
        <v>0</v>
      </c>
      <c r="C288" s="355"/>
      <c r="D288" s="371" t="str">
        <f t="shared" si="4"/>
        <v/>
      </c>
    </row>
    <row r="289" ht="14.4" customHeight="1" spans="1:4">
      <c r="A289" s="373" t="s">
        <v>49</v>
      </c>
      <c r="B289" s="257">
        <v>0</v>
      </c>
      <c r="C289" s="355"/>
      <c r="D289" s="371" t="str">
        <f t="shared" si="4"/>
        <v/>
      </c>
    </row>
    <row r="290" ht="14.4" customHeight="1" spans="1:4">
      <c r="A290" s="373" t="s">
        <v>56</v>
      </c>
      <c r="B290" s="257">
        <v>0</v>
      </c>
      <c r="C290" s="355"/>
      <c r="D290" s="371" t="str">
        <f t="shared" si="4"/>
        <v/>
      </c>
    </row>
    <row r="291" ht="14.4" customHeight="1" spans="1:4">
      <c r="A291" s="373" t="s">
        <v>213</v>
      </c>
      <c r="B291" s="257">
        <v>0</v>
      </c>
      <c r="C291" s="355"/>
      <c r="D291" s="371" t="str">
        <f t="shared" si="4"/>
        <v/>
      </c>
    </row>
    <row r="292" s="233" customFormat="1" ht="14.4" customHeight="1" spans="1:4">
      <c r="A292" s="370" t="s">
        <v>214</v>
      </c>
      <c r="B292" s="355">
        <v>0</v>
      </c>
      <c r="C292" s="355"/>
      <c r="D292" s="371" t="str">
        <f t="shared" si="4"/>
        <v/>
      </c>
    </row>
    <row r="293" ht="14.4" customHeight="1" spans="1:4">
      <c r="A293" s="373" t="s">
        <v>215</v>
      </c>
      <c r="B293" s="257">
        <v>0</v>
      </c>
      <c r="C293" s="355"/>
      <c r="D293" s="371" t="str">
        <f t="shared" si="4"/>
        <v/>
      </c>
    </row>
    <row r="294" s="233" customFormat="1" ht="14.4" customHeight="1" spans="1:4">
      <c r="A294" s="370" t="s">
        <v>216</v>
      </c>
      <c r="B294" s="355">
        <v>0</v>
      </c>
      <c r="C294" s="355"/>
      <c r="D294" s="371" t="str">
        <f t="shared" si="4"/>
        <v/>
      </c>
    </row>
    <row r="295" s="233" customFormat="1" ht="14.4" customHeight="1" spans="1:4">
      <c r="A295" s="370" t="s">
        <v>217</v>
      </c>
      <c r="B295" s="355">
        <v>0</v>
      </c>
      <c r="C295" s="355"/>
      <c r="D295" s="371" t="str">
        <f t="shared" si="4"/>
        <v/>
      </c>
    </row>
    <row r="296" ht="14.4" customHeight="1" spans="1:4">
      <c r="A296" s="373" t="s">
        <v>218</v>
      </c>
      <c r="B296" s="257">
        <v>0</v>
      </c>
      <c r="C296" s="355"/>
      <c r="D296" s="371" t="str">
        <f t="shared" si="4"/>
        <v/>
      </c>
    </row>
    <row r="297" s="233" customFormat="1" ht="14.4" customHeight="1" spans="1:4">
      <c r="A297" s="370" t="s">
        <v>219</v>
      </c>
      <c r="B297" s="355">
        <v>0</v>
      </c>
      <c r="C297" s="355"/>
      <c r="D297" s="371" t="str">
        <f t="shared" si="4"/>
        <v/>
      </c>
    </row>
    <row r="298" ht="14.4" customHeight="1" spans="1:4">
      <c r="A298" s="373" t="s">
        <v>220</v>
      </c>
      <c r="B298" s="257">
        <v>0</v>
      </c>
      <c r="C298" s="355"/>
      <c r="D298" s="371" t="str">
        <f t="shared" si="4"/>
        <v/>
      </c>
    </row>
    <row r="299" s="233" customFormat="1" ht="14.4" customHeight="1" spans="1:4">
      <c r="A299" s="370" t="s">
        <v>221</v>
      </c>
      <c r="B299" s="355">
        <v>0</v>
      </c>
      <c r="C299" s="355"/>
      <c r="D299" s="371" t="str">
        <f t="shared" si="4"/>
        <v/>
      </c>
    </row>
    <row r="300" ht="14.4" customHeight="1" spans="1:4">
      <c r="A300" s="373" t="s">
        <v>222</v>
      </c>
      <c r="B300" s="257">
        <v>0</v>
      </c>
      <c r="C300" s="355"/>
      <c r="D300" s="371" t="str">
        <f t="shared" si="4"/>
        <v/>
      </c>
    </row>
    <row r="301" s="233" customFormat="1" ht="14.4" customHeight="1" spans="1:4">
      <c r="A301" s="370" t="s">
        <v>223</v>
      </c>
      <c r="B301" s="355">
        <v>0</v>
      </c>
      <c r="C301" s="355"/>
      <c r="D301" s="371" t="str">
        <f t="shared" si="4"/>
        <v/>
      </c>
    </row>
    <row r="302" s="233" customFormat="1" ht="14.4" customHeight="1" spans="1:4">
      <c r="A302" s="373" t="s">
        <v>224</v>
      </c>
      <c r="B302" s="257">
        <v>0</v>
      </c>
      <c r="C302" s="355"/>
      <c r="D302" s="371" t="str">
        <f t="shared" si="4"/>
        <v/>
      </c>
    </row>
    <row r="303" ht="14.4" customHeight="1" spans="1:4">
      <c r="A303" s="373" t="s">
        <v>225</v>
      </c>
      <c r="B303" s="257">
        <v>0</v>
      </c>
      <c r="C303" s="355"/>
      <c r="D303" s="371" t="str">
        <f t="shared" si="4"/>
        <v/>
      </c>
    </row>
    <row r="304" ht="14.4" customHeight="1" spans="1:4">
      <c r="A304" s="373" t="s">
        <v>226</v>
      </c>
      <c r="B304" s="257">
        <v>0</v>
      </c>
      <c r="C304" s="355"/>
      <c r="D304" s="371" t="str">
        <f t="shared" si="4"/>
        <v/>
      </c>
    </row>
    <row r="305" ht="14.4" customHeight="1" spans="1:4">
      <c r="A305" s="373" t="s">
        <v>227</v>
      </c>
      <c r="B305" s="257">
        <v>0</v>
      </c>
      <c r="C305" s="355"/>
      <c r="D305" s="371" t="str">
        <f t="shared" si="4"/>
        <v/>
      </c>
    </row>
    <row r="306" ht="14.4" customHeight="1" spans="1:4">
      <c r="A306" s="373" t="s">
        <v>228</v>
      </c>
      <c r="B306" s="257">
        <v>0</v>
      </c>
      <c r="C306" s="355"/>
      <c r="D306" s="371" t="str">
        <f t="shared" si="4"/>
        <v/>
      </c>
    </row>
    <row r="307" ht="14.4" customHeight="1" spans="1:4">
      <c r="A307" s="373" t="s">
        <v>229</v>
      </c>
      <c r="B307" s="257">
        <v>0</v>
      </c>
      <c r="C307" s="355"/>
      <c r="D307" s="371" t="str">
        <f t="shared" si="4"/>
        <v/>
      </c>
    </row>
    <row r="308" ht="14.4" customHeight="1" spans="1:4">
      <c r="A308" s="373" t="s">
        <v>230</v>
      </c>
      <c r="B308" s="257">
        <v>0</v>
      </c>
      <c r="C308" s="355"/>
      <c r="D308" s="371" t="str">
        <f t="shared" si="4"/>
        <v/>
      </c>
    </row>
    <row r="309" ht="14.4" customHeight="1" spans="1:4">
      <c r="A309" s="373" t="s">
        <v>231</v>
      </c>
      <c r="B309" s="257">
        <v>0</v>
      </c>
      <c r="C309" s="355"/>
      <c r="D309" s="371" t="str">
        <f t="shared" si="4"/>
        <v/>
      </c>
    </row>
    <row r="310" ht="14.4" customHeight="1" spans="1:4">
      <c r="A310" s="373" t="s">
        <v>232</v>
      </c>
      <c r="B310" s="257">
        <v>0</v>
      </c>
      <c r="C310" s="355"/>
      <c r="D310" s="371" t="str">
        <f t="shared" si="4"/>
        <v/>
      </c>
    </row>
    <row r="311" s="233" customFormat="1" ht="14.4" customHeight="1" spans="1:4">
      <c r="A311" s="370" t="s">
        <v>233</v>
      </c>
      <c r="B311" s="355">
        <v>0</v>
      </c>
      <c r="C311" s="355"/>
      <c r="D311" s="371" t="str">
        <f t="shared" si="4"/>
        <v/>
      </c>
    </row>
    <row r="312" ht="14.4" customHeight="1" spans="1:4">
      <c r="A312" s="373" t="s">
        <v>234</v>
      </c>
      <c r="B312" s="257">
        <v>0</v>
      </c>
      <c r="C312" s="355"/>
      <c r="D312" s="371" t="str">
        <f t="shared" si="4"/>
        <v/>
      </c>
    </row>
    <row r="313" s="233" customFormat="1" ht="14.4" customHeight="1" spans="1:4">
      <c r="A313" s="370" t="s">
        <v>235</v>
      </c>
      <c r="B313" s="355">
        <f>B314+B317+B328+B335+B343+B352+B368+B378+B388+B396+B402</f>
        <v>2051</v>
      </c>
      <c r="C313" s="355">
        <f>C314+C317+C328+C335+C343+C352+C368+C378+C388+C396+C402</f>
        <v>2124</v>
      </c>
      <c r="D313" s="371">
        <f t="shared" si="4"/>
        <v>103.559239395417</v>
      </c>
    </row>
    <row r="314" s="233" customFormat="1" ht="14.4" customHeight="1" spans="1:4">
      <c r="A314" s="370" t="s">
        <v>236</v>
      </c>
      <c r="B314" s="355">
        <v>0</v>
      </c>
      <c r="C314" s="355"/>
      <c r="D314" s="371" t="str">
        <f t="shared" si="4"/>
        <v/>
      </c>
    </row>
    <row r="315" ht="14.4" customHeight="1" spans="1:4">
      <c r="A315" s="373" t="s">
        <v>237</v>
      </c>
      <c r="B315" s="257">
        <v>0</v>
      </c>
      <c r="C315" s="355"/>
      <c r="D315" s="371" t="str">
        <f t="shared" ref="D315:D378" si="5">IFERROR(C315/B315*100,"")</f>
        <v/>
      </c>
    </row>
    <row r="316" ht="14.4" customHeight="1" spans="1:4">
      <c r="A316" s="373" t="s">
        <v>238</v>
      </c>
      <c r="B316" s="257">
        <v>0</v>
      </c>
      <c r="C316" s="355"/>
      <c r="D316" s="371" t="str">
        <f t="shared" si="5"/>
        <v/>
      </c>
    </row>
    <row r="317" s="233" customFormat="1" ht="14.4" customHeight="1" spans="1:4">
      <c r="A317" s="370" t="s">
        <v>239</v>
      </c>
      <c r="B317" s="355">
        <v>989</v>
      </c>
      <c r="C317" s="355">
        <f>SUM(C318:C327)</f>
        <v>1177</v>
      </c>
      <c r="D317" s="371">
        <f t="shared" si="5"/>
        <v>119.009100101112</v>
      </c>
    </row>
    <row r="318" ht="14.4" customHeight="1" spans="1:4">
      <c r="A318" s="373" t="s">
        <v>47</v>
      </c>
      <c r="B318" s="257">
        <v>980</v>
      </c>
      <c r="C318" s="257">
        <v>942</v>
      </c>
      <c r="D318" s="374">
        <f t="shared" si="5"/>
        <v>96.1224489795918</v>
      </c>
    </row>
    <row r="319" ht="14.4" customHeight="1" spans="1:4">
      <c r="A319" s="373" t="s">
        <v>48</v>
      </c>
      <c r="B319" s="257">
        <v>9</v>
      </c>
      <c r="C319" s="355"/>
      <c r="D319" s="371">
        <f t="shared" si="5"/>
        <v>0</v>
      </c>
    </row>
    <row r="320" ht="14.4" customHeight="1" spans="1:4">
      <c r="A320" s="373" t="s">
        <v>49</v>
      </c>
      <c r="B320" s="257">
        <v>0</v>
      </c>
      <c r="C320" s="355"/>
      <c r="D320" s="371" t="str">
        <f t="shared" si="5"/>
        <v/>
      </c>
    </row>
    <row r="321" ht="14.4" customHeight="1" spans="1:4">
      <c r="A321" s="375" t="s">
        <v>88</v>
      </c>
      <c r="B321" s="376">
        <v>0</v>
      </c>
      <c r="C321" s="257">
        <v>179</v>
      </c>
      <c r="D321" s="371" t="str">
        <f t="shared" si="5"/>
        <v/>
      </c>
    </row>
    <row r="322" ht="14.4" customHeight="1" spans="1:4">
      <c r="A322" s="373" t="s">
        <v>240</v>
      </c>
      <c r="B322" s="257">
        <v>0</v>
      </c>
      <c r="C322" s="257">
        <v>51</v>
      </c>
      <c r="D322" s="371" t="str">
        <f t="shared" si="5"/>
        <v/>
      </c>
    </row>
    <row r="323" ht="14.4" customHeight="1" spans="1:4">
      <c r="A323" s="373" t="s">
        <v>241</v>
      </c>
      <c r="B323" s="257">
        <v>0</v>
      </c>
      <c r="C323" s="257"/>
      <c r="D323" s="371" t="str">
        <f t="shared" si="5"/>
        <v/>
      </c>
    </row>
    <row r="324" ht="14.4" customHeight="1" spans="1:4">
      <c r="A324" s="373" t="s">
        <v>242</v>
      </c>
      <c r="B324" s="257">
        <v>0</v>
      </c>
      <c r="C324" s="257"/>
      <c r="D324" s="371" t="str">
        <f t="shared" si="5"/>
        <v/>
      </c>
    </row>
    <row r="325" ht="14.4" customHeight="1" spans="1:4">
      <c r="A325" s="373" t="s">
        <v>243</v>
      </c>
      <c r="B325" s="257">
        <v>0</v>
      </c>
      <c r="C325" s="257"/>
      <c r="D325" s="371" t="str">
        <f t="shared" si="5"/>
        <v/>
      </c>
    </row>
    <row r="326" ht="14.4" customHeight="1" spans="1:4">
      <c r="A326" s="373" t="s">
        <v>56</v>
      </c>
      <c r="B326" s="257">
        <v>0</v>
      </c>
      <c r="C326" s="257"/>
      <c r="D326" s="371" t="str">
        <f t="shared" si="5"/>
        <v/>
      </c>
    </row>
    <row r="327" ht="14.4" customHeight="1" spans="1:4">
      <c r="A327" s="373" t="s">
        <v>244</v>
      </c>
      <c r="B327" s="257">
        <v>0</v>
      </c>
      <c r="C327" s="257">
        <v>5</v>
      </c>
      <c r="D327" s="371" t="str">
        <f t="shared" si="5"/>
        <v/>
      </c>
    </row>
    <row r="328" s="233" customFormat="1" ht="14.4" customHeight="1" spans="1:4">
      <c r="A328" s="370" t="s">
        <v>245</v>
      </c>
      <c r="B328" s="355">
        <v>0</v>
      </c>
      <c r="C328" s="355"/>
      <c r="D328" s="371" t="str">
        <f t="shared" si="5"/>
        <v/>
      </c>
    </row>
    <row r="329" ht="14.4" customHeight="1" spans="1:4">
      <c r="A329" s="373" t="s">
        <v>47</v>
      </c>
      <c r="B329" s="257">
        <v>0</v>
      </c>
      <c r="C329" s="355"/>
      <c r="D329" s="371" t="str">
        <f t="shared" si="5"/>
        <v/>
      </c>
    </row>
    <row r="330" ht="14.4" customHeight="1" spans="1:4">
      <c r="A330" s="373" t="s">
        <v>48</v>
      </c>
      <c r="B330" s="257">
        <v>0</v>
      </c>
      <c r="C330" s="355"/>
      <c r="D330" s="371" t="str">
        <f t="shared" si="5"/>
        <v/>
      </c>
    </row>
    <row r="331" ht="14.4" customHeight="1" spans="1:4">
      <c r="A331" s="373" t="s">
        <v>49</v>
      </c>
      <c r="B331" s="257">
        <v>0</v>
      </c>
      <c r="C331" s="355"/>
      <c r="D331" s="371" t="str">
        <f t="shared" si="5"/>
        <v/>
      </c>
    </row>
    <row r="332" ht="14.4" customHeight="1" spans="1:4">
      <c r="A332" s="373" t="s">
        <v>246</v>
      </c>
      <c r="B332" s="257">
        <v>0</v>
      </c>
      <c r="C332" s="355"/>
      <c r="D332" s="371" t="str">
        <f t="shared" si="5"/>
        <v/>
      </c>
    </row>
    <row r="333" ht="14.4" customHeight="1" spans="1:4">
      <c r="A333" s="373" t="s">
        <v>56</v>
      </c>
      <c r="B333" s="257">
        <v>0</v>
      </c>
      <c r="C333" s="355"/>
      <c r="D333" s="371" t="str">
        <f t="shared" si="5"/>
        <v/>
      </c>
    </row>
    <row r="334" ht="14.4" customHeight="1" spans="1:4">
      <c r="A334" s="373" t="s">
        <v>247</v>
      </c>
      <c r="B334" s="257">
        <v>0</v>
      </c>
      <c r="C334" s="355"/>
      <c r="D334" s="371" t="str">
        <f t="shared" si="5"/>
        <v/>
      </c>
    </row>
    <row r="335" s="233" customFormat="1" ht="14.4" customHeight="1" spans="1:4">
      <c r="A335" s="370" t="s">
        <v>248</v>
      </c>
      <c r="B335" s="355">
        <f>SUM(B336:B342)</f>
        <v>174</v>
      </c>
      <c r="C335" s="355">
        <f>SUM(C336:C342)</f>
        <v>164</v>
      </c>
      <c r="D335" s="371">
        <f t="shared" si="5"/>
        <v>94.2528735632184</v>
      </c>
    </row>
    <row r="336" ht="14.4" customHeight="1" spans="1:4">
      <c r="A336" s="373" t="s">
        <v>47</v>
      </c>
      <c r="B336" s="257">
        <v>174</v>
      </c>
      <c r="C336" s="257">
        <v>164</v>
      </c>
      <c r="D336" s="374">
        <f t="shared" si="5"/>
        <v>94.2528735632184</v>
      </c>
    </row>
    <row r="337" ht="14.4" customHeight="1" spans="1:4">
      <c r="A337" s="373" t="s">
        <v>48</v>
      </c>
      <c r="B337" s="257">
        <v>0</v>
      </c>
      <c r="C337" s="355"/>
      <c r="D337" s="371" t="str">
        <f t="shared" si="5"/>
        <v/>
      </c>
    </row>
    <row r="338" ht="14.4" customHeight="1" spans="1:4">
      <c r="A338" s="373" t="s">
        <v>49</v>
      </c>
      <c r="B338" s="257">
        <v>0</v>
      </c>
      <c r="C338" s="355"/>
      <c r="D338" s="371" t="str">
        <f t="shared" si="5"/>
        <v/>
      </c>
    </row>
    <row r="339" ht="14.4" customHeight="1" spans="1:4">
      <c r="A339" s="373" t="s">
        <v>249</v>
      </c>
      <c r="B339" s="257">
        <v>0</v>
      </c>
      <c r="C339" s="355"/>
      <c r="D339" s="371" t="str">
        <f t="shared" si="5"/>
        <v/>
      </c>
    </row>
    <row r="340" ht="14.4" customHeight="1" spans="1:4">
      <c r="A340" s="373" t="s">
        <v>250</v>
      </c>
      <c r="B340" s="257">
        <v>0</v>
      </c>
      <c r="C340" s="355"/>
      <c r="D340" s="371" t="str">
        <f t="shared" si="5"/>
        <v/>
      </c>
    </row>
    <row r="341" ht="14.4" customHeight="1" spans="1:4">
      <c r="A341" s="373" t="s">
        <v>56</v>
      </c>
      <c r="B341" s="257">
        <v>0</v>
      </c>
      <c r="C341" s="355"/>
      <c r="D341" s="371" t="str">
        <f t="shared" si="5"/>
        <v/>
      </c>
    </row>
    <row r="342" ht="14.4" customHeight="1" spans="1:4">
      <c r="A342" s="373" t="s">
        <v>251</v>
      </c>
      <c r="B342" s="257">
        <v>0</v>
      </c>
      <c r="C342" s="355"/>
      <c r="D342" s="371" t="str">
        <f t="shared" si="5"/>
        <v/>
      </c>
    </row>
    <row r="343" s="233" customFormat="1" ht="14.4" customHeight="1" spans="1:4">
      <c r="A343" s="370" t="s">
        <v>252</v>
      </c>
      <c r="B343" s="355">
        <f>SUM(B344:B351)</f>
        <v>261</v>
      </c>
      <c r="C343" s="355">
        <f>SUM(C344:C351)</f>
        <v>238</v>
      </c>
      <c r="D343" s="371">
        <f t="shared" si="5"/>
        <v>91.1877394636015</v>
      </c>
    </row>
    <row r="344" ht="14.4" customHeight="1" spans="1:4">
      <c r="A344" s="373" t="s">
        <v>47</v>
      </c>
      <c r="B344" s="257">
        <v>261</v>
      </c>
      <c r="C344" s="257">
        <v>238</v>
      </c>
      <c r="D344" s="374">
        <f t="shared" si="5"/>
        <v>91.1877394636015</v>
      </c>
    </row>
    <row r="345" ht="14.4" customHeight="1" spans="1:4">
      <c r="A345" s="373" t="s">
        <v>48</v>
      </c>
      <c r="B345" s="257">
        <v>0</v>
      </c>
      <c r="C345" s="355"/>
      <c r="D345" s="371" t="str">
        <f t="shared" si="5"/>
        <v/>
      </c>
    </row>
    <row r="346" ht="14.4" customHeight="1" spans="1:4">
      <c r="A346" s="373" t="s">
        <v>49</v>
      </c>
      <c r="B346" s="257">
        <v>0</v>
      </c>
      <c r="C346" s="355"/>
      <c r="D346" s="371" t="str">
        <f t="shared" si="5"/>
        <v/>
      </c>
    </row>
    <row r="347" ht="14.4" customHeight="1" spans="1:4">
      <c r="A347" s="373" t="s">
        <v>253</v>
      </c>
      <c r="B347" s="257">
        <v>0</v>
      </c>
      <c r="C347" s="355"/>
      <c r="D347" s="371" t="str">
        <f t="shared" si="5"/>
        <v/>
      </c>
    </row>
    <row r="348" ht="14.4" customHeight="1" spans="1:4">
      <c r="A348" s="373" t="s">
        <v>254</v>
      </c>
      <c r="B348" s="257">
        <v>0</v>
      </c>
      <c r="C348" s="355"/>
      <c r="D348" s="371" t="str">
        <f t="shared" si="5"/>
        <v/>
      </c>
    </row>
    <row r="349" ht="14.4" customHeight="1" spans="1:4">
      <c r="A349" s="373" t="s">
        <v>255</v>
      </c>
      <c r="B349" s="257">
        <v>0</v>
      </c>
      <c r="C349" s="355"/>
      <c r="D349" s="371" t="str">
        <f t="shared" si="5"/>
        <v/>
      </c>
    </row>
    <row r="350" ht="14.4" customHeight="1" spans="1:4">
      <c r="A350" s="373" t="s">
        <v>56</v>
      </c>
      <c r="B350" s="257">
        <v>0</v>
      </c>
      <c r="C350" s="355"/>
      <c r="D350" s="371" t="str">
        <f t="shared" si="5"/>
        <v/>
      </c>
    </row>
    <row r="351" ht="14.4" customHeight="1" spans="1:4">
      <c r="A351" s="373" t="s">
        <v>256</v>
      </c>
      <c r="B351" s="257">
        <v>0</v>
      </c>
      <c r="C351" s="355"/>
      <c r="D351" s="371" t="str">
        <f t="shared" si="5"/>
        <v/>
      </c>
    </row>
    <row r="352" s="233" customFormat="1" ht="14.4" customHeight="1" spans="1:4">
      <c r="A352" s="370" t="s">
        <v>257</v>
      </c>
      <c r="B352" s="355">
        <f>SUM(B353:B367)</f>
        <v>600</v>
      </c>
      <c r="C352" s="355">
        <f>SUM(C353:C367)</f>
        <v>545</v>
      </c>
      <c r="D352" s="371">
        <f t="shared" si="5"/>
        <v>90.8333333333333</v>
      </c>
    </row>
    <row r="353" ht="14.4" customHeight="1" spans="1:4">
      <c r="A353" s="373" t="s">
        <v>47</v>
      </c>
      <c r="B353" s="257">
        <v>536</v>
      </c>
      <c r="C353" s="257">
        <v>476</v>
      </c>
      <c r="D353" s="374">
        <f t="shared" si="5"/>
        <v>88.8059701492537</v>
      </c>
    </row>
    <row r="354" ht="14.4" customHeight="1" spans="1:4">
      <c r="A354" s="373" t="s">
        <v>48</v>
      </c>
      <c r="B354" s="257">
        <v>0</v>
      </c>
      <c r="C354" s="257"/>
      <c r="D354" s="374" t="str">
        <f t="shared" si="5"/>
        <v/>
      </c>
    </row>
    <row r="355" ht="14.4" customHeight="1" spans="1:4">
      <c r="A355" s="373" t="s">
        <v>49</v>
      </c>
      <c r="B355" s="257">
        <v>0</v>
      </c>
      <c r="C355" s="257"/>
      <c r="D355" s="374" t="str">
        <f t="shared" si="5"/>
        <v/>
      </c>
    </row>
    <row r="356" ht="14.4" customHeight="1" spans="1:4">
      <c r="A356" s="373" t="s">
        <v>258</v>
      </c>
      <c r="B356" s="257">
        <v>0</v>
      </c>
      <c r="C356" s="257">
        <v>4</v>
      </c>
      <c r="D356" s="374" t="str">
        <f t="shared" si="5"/>
        <v/>
      </c>
    </row>
    <row r="357" ht="14.4" customHeight="1" spans="1:4">
      <c r="A357" s="373" t="s">
        <v>259</v>
      </c>
      <c r="B357" s="257">
        <v>0</v>
      </c>
      <c r="C357" s="257">
        <v>2</v>
      </c>
      <c r="D357" s="374" t="str">
        <f t="shared" si="5"/>
        <v/>
      </c>
    </row>
    <row r="358" ht="14.4" customHeight="1" spans="1:4">
      <c r="A358" s="373" t="s">
        <v>260</v>
      </c>
      <c r="B358" s="257">
        <v>0</v>
      </c>
      <c r="C358" s="257">
        <v>6</v>
      </c>
      <c r="D358" s="374" t="str">
        <f t="shared" si="5"/>
        <v/>
      </c>
    </row>
    <row r="359" ht="14.4" customHeight="1" spans="1:4">
      <c r="A359" s="373" t="s">
        <v>261</v>
      </c>
      <c r="B359" s="257">
        <v>0</v>
      </c>
      <c r="C359" s="257">
        <v>2</v>
      </c>
      <c r="D359" s="374" t="str">
        <f t="shared" si="5"/>
        <v/>
      </c>
    </row>
    <row r="360" ht="14.4" customHeight="1" spans="1:4">
      <c r="A360" s="373" t="s">
        <v>262</v>
      </c>
      <c r="B360" s="257">
        <v>0</v>
      </c>
      <c r="C360" s="257"/>
      <c r="D360" s="374" t="str">
        <f t="shared" si="5"/>
        <v/>
      </c>
    </row>
    <row r="361" ht="14.4" customHeight="1" spans="1:4">
      <c r="A361" s="373" t="s">
        <v>263</v>
      </c>
      <c r="B361" s="257"/>
      <c r="C361" s="257"/>
      <c r="D361" s="374" t="str">
        <f t="shared" si="5"/>
        <v/>
      </c>
    </row>
    <row r="362" ht="14.4" customHeight="1" spans="1:4">
      <c r="A362" s="373" t="s">
        <v>264</v>
      </c>
      <c r="B362" s="257">
        <v>1</v>
      </c>
      <c r="C362" s="257">
        <v>2</v>
      </c>
      <c r="D362" s="374">
        <f t="shared" si="5"/>
        <v>200</v>
      </c>
    </row>
    <row r="363" s="233" customFormat="1" ht="14.4" customHeight="1" spans="1:4">
      <c r="A363" s="377" t="s">
        <v>265</v>
      </c>
      <c r="B363" s="257"/>
      <c r="C363" s="257"/>
      <c r="D363" s="374" t="str">
        <f t="shared" si="5"/>
        <v/>
      </c>
    </row>
    <row r="364" s="233" customFormat="1" ht="14.4" customHeight="1" spans="1:4">
      <c r="A364" s="377" t="s">
        <v>1957</v>
      </c>
      <c r="B364" s="378">
        <v>0</v>
      </c>
      <c r="C364" s="257">
        <v>3</v>
      </c>
      <c r="D364" s="374" t="str">
        <f t="shared" si="5"/>
        <v/>
      </c>
    </row>
    <row r="365" ht="14.4" customHeight="1" spans="1:4">
      <c r="A365" s="373" t="s">
        <v>88</v>
      </c>
      <c r="B365" s="257">
        <v>0</v>
      </c>
      <c r="C365" s="257"/>
      <c r="D365" s="374" t="str">
        <f t="shared" si="5"/>
        <v/>
      </c>
    </row>
    <row r="366" ht="14.4" customHeight="1" spans="1:4">
      <c r="A366" s="373" t="s">
        <v>56</v>
      </c>
      <c r="B366" s="257">
        <v>46</v>
      </c>
      <c r="C366" s="257">
        <v>37</v>
      </c>
      <c r="D366" s="374">
        <f t="shared" si="5"/>
        <v>80.4347826086957</v>
      </c>
    </row>
    <row r="367" ht="14.4" customHeight="1" spans="1:4">
      <c r="A367" s="373" t="s">
        <v>267</v>
      </c>
      <c r="B367" s="257">
        <v>17</v>
      </c>
      <c r="C367" s="257">
        <v>13</v>
      </c>
      <c r="D367" s="374">
        <f t="shared" si="5"/>
        <v>76.4705882352941</v>
      </c>
    </row>
    <row r="368" s="233" customFormat="1" ht="14.4" customHeight="1" spans="1:4">
      <c r="A368" s="370" t="s">
        <v>268</v>
      </c>
      <c r="B368" s="355">
        <v>0</v>
      </c>
      <c r="C368" s="355"/>
      <c r="D368" s="371" t="str">
        <f t="shared" si="5"/>
        <v/>
      </c>
    </row>
    <row r="369" s="233" customFormat="1" ht="14.4" customHeight="1" spans="1:4">
      <c r="A369" s="373" t="s">
        <v>47</v>
      </c>
      <c r="B369" s="257">
        <v>0</v>
      </c>
      <c r="C369" s="355"/>
      <c r="D369" s="371" t="str">
        <f t="shared" si="5"/>
        <v/>
      </c>
    </row>
    <row r="370" ht="14.4" customHeight="1" spans="1:4">
      <c r="A370" s="373" t="s">
        <v>48</v>
      </c>
      <c r="B370" s="257">
        <v>0</v>
      </c>
      <c r="C370" s="355"/>
      <c r="D370" s="371" t="str">
        <f t="shared" si="5"/>
        <v/>
      </c>
    </row>
    <row r="371" ht="14.4" customHeight="1" spans="1:4">
      <c r="A371" s="373" t="s">
        <v>49</v>
      </c>
      <c r="B371" s="257">
        <v>0</v>
      </c>
      <c r="C371" s="355"/>
      <c r="D371" s="371" t="str">
        <f t="shared" si="5"/>
        <v/>
      </c>
    </row>
    <row r="372" ht="14.4" customHeight="1" spans="1:4">
      <c r="A372" s="373" t="s">
        <v>269</v>
      </c>
      <c r="B372" s="257">
        <v>0</v>
      </c>
      <c r="C372" s="355"/>
      <c r="D372" s="371" t="str">
        <f t="shared" si="5"/>
        <v/>
      </c>
    </row>
    <row r="373" ht="14.4" customHeight="1" spans="1:4">
      <c r="A373" s="373" t="s">
        <v>270</v>
      </c>
      <c r="B373" s="257">
        <v>0</v>
      </c>
      <c r="C373" s="355"/>
      <c r="D373" s="371" t="str">
        <f t="shared" si="5"/>
        <v/>
      </c>
    </row>
    <row r="374" ht="14.4" customHeight="1" spans="1:4">
      <c r="A374" s="373" t="s">
        <v>271</v>
      </c>
      <c r="B374" s="257">
        <v>0</v>
      </c>
      <c r="C374" s="355"/>
      <c r="D374" s="371" t="str">
        <f t="shared" si="5"/>
        <v/>
      </c>
    </row>
    <row r="375" ht="14.4" customHeight="1" spans="1:4">
      <c r="A375" s="373" t="s">
        <v>88</v>
      </c>
      <c r="B375" s="257">
        <v>0</v>
      </c>
      <c r="C375" s="355"/>
      <c r="D375" s="371" t="str">
        <f t="shared" si="5"/>
        <v/>
      </c>
    </row>
    <row r="376" ht="14.4" customHeight="1" spans="1:4">
      <c r="A376" s="373" t="s">
        <v>56</v>
      </c>
      <c r="B376" s="257">
        <v>0</v>
      </c>
      <c r="C376" s="355"/>
      <c r="D376" s="371" t="str">
        <f t="shared" si="5"/>
        <v/>
      </c>
    </row>
    <row r="377" ht="14.4" customHeight="1" spans="1:4">
      <c r="A377" s="373" t="s">
        <v>272</v>
      </c>
      <c r="B377" s="257">
        <v>0</v>
      </c>
      <c r="C377" s="355"/>
      <c r="D377" s="371" t="str">
        <f t="shared" si="5"/>
        <v/>
      </c>
    </row>
    <row r="378" s="233" customFormat="1" ht="14.4" customHeight="1" spans="1:4">
      <c r="A378" s="370" t="s">
        <v>273</v>
      </c>
      <c r="B378" s="355">
        <v>0</v>
      </c>
      <c r="C378" s="355"/>
      <c r="D378" s="371" t="str">
        <f t="shared" si="5"/>
        <v/>
      </c>
    </row>
    <row r="379" ht="14.4" customHeight="1" spans="1:4">
      <c r="A379" s="373" t="s">
        <v>47</v>
      </c>
      <c r="B379" s="257">
        <v>0</v>
      </c>
      <c r="C379" s="355"/>
      <c r="D379" s="371" t="str">
        <f t="shared" ref="D379:D442" si="6">IFERROR(C379/B379*100,"")</f>
        <v/>
      </c>
    </row>
    <row r="380" ht="14.4" customHeight="1" spans="1:4">
      <c r="A380" s="373" t="s">
        <v>48</v>
      </c>
      <c r="B380" s="257">
        <v>0</v>
      </c>
      <c r="C380" s="355"/>
      <c r="D380" s="371" t="str">
        <f t="shared" si="6"/>
        <v/>
      </c>
    </row>
    <row r="381" ht="14.4" customHeight="1" spans="1:4">
      <c r="A381" s="373" t="s">
        <v>49</v>
      </c>
      <c r="B381" s="257">
        <v>0</v>
      </c>
      <c r="C381" s="355"/>
      <c r="D381" s="371" t="str">
        <f t="shared" si="6"/>
        <v/>
      </c>
    </row>
    <row r="382" ht="14.4" customHeight="1" spans="1:4">
      <c r="A382" s="373" t="s">
        <v>274</v>
      </c>
      <c r="B382" s="257">
        <v>0</v>
      </c>
      <c r="C382" s="355"/>
      <c r="D382" s="371" t="str">
        <f t="shared" si="6"/>
        <v/>
      </c>
    </row>
    <row r="383" ht="14.4" customHeight="1" spans="1:4">
      <c r="A383" s="373" t="s">
        <v>275</v>
      </c>
      <c r="B383" s="257">
        <v>0</v>
      </c>
      <c r="C383" s="355"/>
      <c r="D383" s="371" t="str">
        <f t="shared" si="6"/>
        <v/>
      </c>
    </row>
    <row r="384" ht="14.4" customHeight="1" spans="1:4">
      <c r="A384" s="373" t="s">
        <v>276</v>
      </c>
      <c r="B384" s="257">
        <v>0</v>
      </c>
      <c r="C384" s="355"/>
      <c r="D384" s="371" t="str">
        <f t="shared" si="6"/>
        <v/>
      </c>
    </row>
    <row r="385" ht="14.4" customHeight="1" spans="1:4">
      <c r="A385" s="373" t="s">
        <v>88</v>
      </c>
      <c r="B385" s="257">
        <v>0</v>
      </c>
      <c r="C385" s="355"/>
      <c r="D385" s="371" t="str">
        <f t="shared" si="6"/>
        <v/>
      </c>
    </row>
    <row r="386" ht="14.4" customHeight="1" spans="1:4">
      <c r="A386" s="373" t="s">
        <v>56</v>
      </c>
      <c r="B386" s="257">
        <v>0</v>
      </c>
      <c r="C386" s="355"/>
      <c r="D386" s="371" t="str">
        <f t="shared" si="6"/>
        <v/>
      </c>
    </row>
    <row r="387" ht="14.4" customHeight="1" spans="1:4">
      <c r="A387" s="373" t="s">
        <v>277</v>
      </c>
      <c r="B387" s="257">
        <v>0</v>
      </c>
      <c r="C387" s="355"/>
      <c r="D387" s="371" t="str">
        <f t="shared" si="6"/>
        <v/>
      </c>
    </row>
    <row r="388" s="233" customFormat="1" ht="14.4" customHeight="1" spans="1:4">
      <c r="A388" s="379" t="s">
        <v>278</v>
      </c>
      <c r="B388" s="372">
        <v>0</v>
      </c>
      <c r="C388" s="355"/>
      <c r="D388" s="371" t="str">
        <f t="shared" si="6"/>
        <v/>
      </c>
    </row>
    <row r="389" ht="14.4" customHeight="1" spans="1:4">
      <c r="A389" s="373" t="s">
        <v>47</v>
      </c>
      <c r="B389" s="257">
        <v>0</v>
      </c>
      <c r="C389" s="355"/>
      <c r="D389" s="371" t="str">
        <f t="shared" si="6"/>
        <v/>
      </c>
    </row>
    <row r="390" ht="14.4" customHeight="1" spans="1:4">
      <c r="A390" s="373" t="s">
        <v>48</v>
      </c>
      <c r="B390" s="257">
        <v>0</v>
      </c>
      <c r="C390" s="355"/>
      <c r="D390" s="371" t="str">
        <f t="shared" si="6"/>
        <v/>
      </c>
    </row>
    <row r="391" ht="14.4" customHeight="1" spans="1:4">
      <c r="A391" s="373" t="s">
        <v>49</v>
      </c>
      <c r="B391" s="257">
        <v>0</v>
      </c>
      <c r="C391" s="355"/>
      <c r="D391" s="371" t="str">
        <f t="shared" si="6"/>
        <v/>
      </c>
    </row>
    <row r="392" ht="14.4" customHeight="1" spans="1:4">
      <c r="A392" s="373" t="s">
        <v>279</v>
      </c>
      <c r="B392" s="257">
        <v>0</v>
      </c>
      <c r="C392" s="355"/>
      <c r="D392" s="371" t="str">
        <f t="shared" si="6"/>
        <v/>
      </c>
    </row>
    <row r="393" ht="14.4" customHeight="1" spans="1:4">
      <c r="A393" s="373" t="s">
        <v>280</v>
      </c>
      <c r="B393" s="257">
        <v>0</v>
      </c>
      <c r="C393" s="355"/>
      <c r="D393" s="371" t="str">
        <f t="shared" si="6"/>
        <v/>
      </c>
    </row>
    <row r="394" ht="14.4" customHeight="1" spans="1:4">
      <c r="A394" s="373" t="s">
        <v>56</v>
      </c>
      <c r="B394" s="257">
        <v>0</v>
      </c>
      <c r="C394" s="355"/>
      <c r="D394" s="371" t="str">
        <f t="shared" si="6"/>
        <v/>
      </c>
    </row>
    <row r="395" ht="14.4" customHeight="1" spans="1:4">
      <c r="A395" s="373" t="s">
        <v>281</v>
      </c>
      <c r="B395" s="257">
        <v>0</v>
      </c>
      <c r="C395" s="355"/>
      <c r="D395" s="371" t="str">
        <f t="shared" si="6"/>
        <v/>
      </c>
    </row>
    <row r="396" s="233" customFormat="1" ht="14.4" customHeight="1" spans="1:4">
      <c r="A396" s="370" t="s">
        <v>282</v>
      </c>
      <c r="B396" s="355">
        <v>0</v>
      </c>
      <c r="C396" s="355"/>
      <c r="D396" s="371" t="str">
        <f t="shared" si="6"/>
        <v/>
      </c>
    </row>
    <row r="397" ht="14.4" customHeight="1" spans="1:4">
      <c r="A397" s="373" t="s">
        <v>47</v>
      </c>
      <c r="B397" s="257">
        <v>0</v>
      </c>
      <c r="C397" s="355"/>
      <c r="D397" s="371" t="str">
        <f t="shared" si="6"/>
        <v/>
      </c>
    </row>
    <row r="398" ht="14.4" customHeight="1" spans="1:4">
      <c r="A398" s="373" t="s">
        <v>48</v>
      </c>
      <c r="B398" s="257">
        <v>0</v>
      </c>
      <c r="C398" s="355"/>
      <c r="D398" s="371" t="str">
        <f t="shared" si="6"/>
        <v/>
      </c>
    </row>
    <row r="399" ht="14.4" customHeight="1" spans="1:4">
      <c r="A399" s="373" t="s">
        <v>88</v>
      </c>
      <c r="B399" s="257">
        <v>0</v>
      </c>
      <c r="C399" s="355"/>
      <c r="D399" s="371" t="str">
        <f t="shared" si="6"/>
        <v/>
      </c>
    </row>
    <row r="400" ht="14.4" customHeight="1" spans="1:4">
      <c r="A400" s="373" t="s">
        <v>283</v>
      </c>
      <c r="B400" s="257">
        <v>0</v>
      </c>
      <c r="C400" s="355"/>
      <c r="D400" s="371" t="str">
        <f t="shared" si="6"/>
        <v/>
      </c>
    </row>
    <row r="401" ht="14.4" customHeight="1" spans="1:4">
      <c r="A401" s="373" t="s">
        <v>284</v>
      </c>
      <c r="B401" s="257">
        <v>0</v>
      </c>
      <c r="C401" s="355"/>
      <c r="D401" s="371" t="str">
        <f t="shared" si="6"/>
        <v/>
      </c>
    </row>
    <row r="402" s="233" customFormat="1" ht="14.4" customHeight="1" spans="1:4">
      <c r="A402" s="370" t="s">
        <v>285</v>
      </c>
      <c r="B402" s="355">
        <v>27</v>
      </c>
      <c r="C402" s="355"/>
      <c r="D402" s="371">
        <f t="shared" si="6"/>
        <v>0</v>
      </c>
    </row>
    <row r="403" s="233" customFormat="1" ht="14.4" customHeight="1" spans="1:4">
      <c r="A403" s="373" t="s">
        <v>286</v>
      </c>
      <c r="B403" s="257">
        <v>0</v>
      </c>
      <c r="C403" s="355"/>
      <c r="D403" s="371" t="str">
        <f t="shared" si="6"/>
        <v/>
      </c>
    </row>
    <row r="404" ht="14.4" customHeight="1" spans="1:4">
      <c r="A404" s="373" t="s">
        <v>287</v>
      </c>
      <c r="B404" s="257">
        <v>27</v>
      </c>
      <c r="C404" s="355"/>
      <c r="D404" s="371">
        <f t="shared" si="6"/>
        <v>0</v>
      </c>
    </row>
    <row r="405" s="233" customFormat="1" ht="14.4" customHeight="1" spans="1:4">
      <c r="A405" s="370" t="s">
        <v>288</v>
      </c>
      <c r="B405" s="355">
        <f>B406+B411+B418+B424+B430+B434+B438+B442+B448+B455</f>
        <v>17001</v>
      </c>
      <c r="C405" s="355">
        <f>C406+C411+C418+C424+C430+C434+C438+C442+C448+C455</f>
        <v>15298</v>
      </c>
      <c r="D405" s="371">
        <f t="shared" si="6"/>
        <v>89.9829421798718</v>
      </c>
    </row>
    <row r="406" s="233" customFormat="1" ht="14.4" customHeight="1" spans="1:4">
      <c r="A406" s="370" t="s">
        <v>289</v>
      </c>
      <c r="B406" s="355">
        <v>1055</v>
      </c>
      <c r="C406" s="355">
        <f>SUM(C407:C410)</f>
        <v>1165</v>
      </c>
      <c r="D406" s="371">
        <f t="shared" si="6"/>
        <v>110.42654028436</v>
      </c>
    </row>
    <row r="407" ht="14.4" customHeight="1" spans="1:4">
      <c r="A407" s="373" t="s">
        <v>47</v>
      </c>
      <c r="B407" s="257">
        <v>139</v>
      </c>
      <c r="C407" s="257">
        <v>132</v>
      </c>
      <c r="D407" s="374">
        <f t="shared" si="6"/>
        <v>94.9640287769784</v>
      </c>
    </row>
    <row r="408" ht="14.4" customHeight="1" spans="1:4">
      <c r="A408" s="373" t="s">
        <v>48</v>
      </c>
      <c r="B408" s="257">
        <v>0</v>
      </c>
      <c r="C408" s="257"/>
      <c r="D408" s="374" t="str">
        <f t="shared" si="6"/>
        <v/>
      </c>
    </row>
    <row r="409" ht="14.4" customHeight="1" spans="1:4">
      <c r="A409" s="373" t="s">
        <v>49</v>
      </c>
      <c r="B409" s="257">
        <v>0</v>
      </c>
      <c r="C409" s="257"/>
      <c r="D409" s="374" t="str">
        <f t="shared" si="6"/>
        <v/>
      </c>
    </row>
    <row r="410" ht="14.4" customHeight="1" spans="1:4">
      <c r="A410" s="373" t="s">
        <v>290</v>
      </c>
      <c r="B410" s="257">
        <v>916</v>
      </c>
      <c r="C410" s="257">
        <v>1033</v>
      </c>
      <c r="D410" s="374">
        <f t="shared" si="6"/>
        <v>112.772925764192</v>
      </c>
    </row>
    <row r="411" s="233" customFormat="1" ht="14.4" customHeight="1" spans="1:4">
      <c r="A411" s="370" t="s">
        <v>291</v>
      </c>
      <c r="B411" s="355">
        <f>SUM(B412:B417)</f>
        <v>15768</v>
      </c>
      <c r="C411" s="355">
        <f>SUM(C412:C417)</f>
        <v>14133</v>
      </c>
      <c r="D411" s="371">
        <f t="shared" si="6"/>
        <v>89.630898021309</v>
      </c>
    </row>
    <row r="412" ht="14.4" customHeight="1" spans="1:4">
      <c r="A412" s="373" t="s">
        <v>292</v>
      </c>
      <c r="B412" s="257">
        <v>522</v>
      </c>
      <c r="C412" s="257">
        <v>623</v>
      </c>
      <c r="D412" s="374">
        <f t="shared" si="6"/>
        <v>119.348659003831</v>
      </c>
    </row>
    <row r="413" ht="14.4" customHeight="1" spans="1:4">
      <c r="A413" s="373" t="s">
        <v>293</v>
      </c>
      <c r="B413" s="257">
        <v>7728</v>
      </c>
      <c r="C413" s="257">
        <v>6870</v>
      </c>
      <c r="D413" s="374">
        <f t="shared" si="6"/>
        <v>88.8975155279503</v>
      </c>
    </row>
    <row r="414" ht="14.4" customHeight="1" spans="1:4">
      <c r="A414" s="373" t="s">
        <v>294</v>
      </c>
      <c r="B414" s="257">
        <v>5064</v>
      </c>
      <c r="C414" s="257">
        <v>4680</v>
      </c>
      <c r="D414" s="374">
        <f t="shared" si="6"/>
        <v>92.4170616113744</v>
      </c>
    </row>
    <row r="415" ht="14.4" customHeight="1" spans="1:4">
      <c r="A415" s="373" t="s">
        <v>295</v>
      </c>
      <c r="B415" s="257">
        <v>2441</v>
      </c>
      <c r="C415" s="257">
        <v>1960</v>
      </c>
      <c r="D415" s="374">
        <f t="shared" si="6"/>
        <v>80.294961081524</v>
      </c>
    </row>
    <row r="416" ht="14.4" customHeight="1" spans="1:4">
      <c r="A416" s="373" t="s">
        <v>296</v>
      </c>
      <c r="B416" s="257">
        <v>0</v>
      </c>
      <c r="C416" s="257"/>
      <c r="D416" s="371" t="str">
        <f t="shared" si="6"/>
        <v/>
      </c>
    </row>
    <row r="417" ht="14.4" customHeight="1" spans="1:4">
      <c r="A417" s="373" t="s">
        <v>299</v>
      </c>
      <c r="B417" s="257">
        <v>13</v>
      </c>
      <c r="C417" s="355"/>
      <c r="D417" s="371">
        <f t="shared" si="6"/>
        <v>0</v>
      </c>
    </row>
    <row r="418" s="233" customFormat="1" ht="14.4" customHeight="1" spans="1:4">
      <c r="A418" s="370" t="s">
        <v>300</v>
      </c>
      <c r="B418" s="355">
        <v>0</v>
      </c>
      <c r="C418" s="355"/>
      <c r="D418" s="371" t="str">
        <f t="shared" si="6"/>
        <v/>
      </c>
    </row>
    <row r="419" ht="14.4" customHeight="1" spans="1:4">
      <c r="A419" s="373" t="s">
        <v>301</v>
      </c>
      <c r="B419" s="257">
        <v>0</v>
      </c>
      <c r="C419" s="355"/>
      <c r="D419" s="371" t="str">
        <f t="shared" si="6"/>
        <v/>
      </c>
    </row>
    <row r="420" ht="14.4" customHeight="1" spans="1:4">
      <c r="A420" s="373" t="s">
        <v>302</v>
      </c>
      <c r="B420" s="257">
        <v>0</v>
      </c>
      <c r="C420" s="355"/>
      <c r="D420" s="371" t="str">
        <f t="shared" si="6"/>
        <v/>
      </c>
    </row>
    <row r="421" s="233" customFormat="1" ht="14.4" customHeight="1" spans="1:4">
      <c r="A421" s="373" t="s">
        <v>303</v>
      </c>
      <c r="B421" s="257">
        <v>0</v>
      </c>
      <c r="C421" s="355"/>
      <c r="D421" s="371" t="str">
        <f t="shared" si="6"/>
        <v/>
      </c>
    </row>
    <row r="422" ht="14.4" customHeight="1" spans="1:4">
      <c r="A422" s="373" t="s">
        <v>304</v>
      </c>
      <c r="B422" s="257">
        <v>0</v>
      </c>
      <c r="C422" s="355"/>
      <c r="D422" s="371" t="str">
        <f t="shared" si="6"/>
        <v/>
      </c>
    </row>
    <row r="423" ht="14.4" customHeight="1" spans="1:4">
      <c r="A423" s="373" t="s">
        <v>305</v>
      </c>
      <c r="B423" s="257">
        <v>0</v>
      </c>
      <c r="C423" s="355"/>
      <c r="D423" s="371" t="str">
        <f t="shared" si="6"/>
        <v/>
      </c>
    </row>
    <row r="424" s="233" customFormat="1" ht="14.4" customHeight="1" spans="1:4">
      <c r="A424" s="370" t="s">
        <v>306</v>
      </c>
      <c r="B424" s="355">
        <v>0</v>
      </c>
      <c r="C424" s="355"/>
      <c r="D424" s="371" t="str">
        <f t="shared" si="6"/>
        <v/>
      </c>
    </row>
    <row r="425" ht="14.4" customHeight="1" spans="1:4">
      <c r="A425" s="373" t="s">
        <v>307</v>
      </c>
      <c r="B425" s="257">
        <v>0</v>
      </c>
      <c r="C425" s="355"/>
      <c r="D425" s="371" t="str">
        <f t="shared" si="6"/>
        <v/>
      </c>
    </row>
    <row r="426" ht="14.4" customHeight="1" spans="1:4">
      <c r="A426" s="373" t="s">
        <v>308</v>
      </c>
      <c r="B426" s="257">
        <v>0</v>
      </c>
      <c r="C426" s="355"/>
      <c r="D426" s="371" t="str">
        <f t="shared" si="6"/>
        <v/>
      </c>
    </row>
    <row r="427" ht="14.4" customHeight="1" spans="1:4">
      <c r="A427" s="373" t="s">
        <v>309</v>
      </c>
      <c r="B427" s="257">
        <v>0</v>
      </c>
      <c r="C427" s="355"/>
      <c r="D427" s="371" t="str">
        <f t="shared" si="6"/>
        <v/>
      </c>
    </row>
    <row r="428" ht="14.4" customHeight="1" spans="1:4">
      <c r="A428" s="373" t="s">
        <v>310</v>
      </c>
      <c r="B428" s="257">
        <v>0</v>
      </c>
      <c r="C428" s="355"/>
      <c r="D428" s="371" t="str">
        <f t="shared" si="6"/>
        <v/>
      </c>
    </row>
    <row r="429" ht="14.4" customHeight="1" spans="1:4">
      <c r="A429" s="373" t="s">
        <v>311</v>
      </c>
      <c r="B429" s="257">
        <v>0</v>
      </c>
      <c r="C429" s="355"/>
      <c r="D429" s="371" t="str">
        <f t="shared" si="6"/>
        <v/>
      </c>
    </row>
    <row r="430" s="233" customFormat="1" ht="14.4" customHeight="1" spans="1:4">
      <c r="A430" s="370" t="s">
        <v>312</v>
      </c>
      <c r="B430" s="355">
        <v>0</v>
      </c>
      <c r="C430" s="355"/>
      <c r="D430" s="371" t="str">
        <f t="shared" si="6"/>
        <v/>
      </c>
    </row>
    <row r="431" ht="14.4" customHeight="1" spans="1:4">
      <c r="A431" s="373" t="s">
        <v>313</v>
      </c>
      <c r="B431" s="257">
        <v>0</v>
      </c>
      <c r="C431" s="355"/>
      <c r="D431" s="371" t="str">
        <f t="shared" si="6"/>
        <v/>
      </c>
    </row>
    <row r="432" ht="14.4" customHeight="1" spans="1:4">
      <c r="A432" s="373" t="s">
        <v>314</v>
      </c>
      <c r="B432" s="257">
        <v>0</v>
      </c>
      <c r="C432" s="355"/>
      <c r="D432" s="371" t="str">
        <f t="shared" si="6"/>
        <v/>
      </c>
    </row>
    <row r="433" ht="14.4" customHeight="1" spans="1:4">
      <c r="A433" s="373" t="s">
        <v>315</v>
      </c>
      <c r="B433" s="257">
        <v>0</v>
      </c>
      <c r="C433" s="355"/>
      <c r="D433" s="371" t="str">
        <f t="shared" si="6"/>
        <v/>
      </c>
    </row>
    <row r="434" s="233" customFormat="1" ht="14.4" customHeight="1" spans="1:4">
      <c r="A434" s="370" t="s">
        <v>316</v>
      </c>
      <c r="B434" s="355">
        <v>0</v>
      </c>
      <c r="C434" s="355"/>
      <c r="D434" s="371" t="str">
        <f t="shared" si="6"/>
        <v/>
      </c>
    </row>
    <row r="435" ht="14.4" customHeight="1" spans="1:4">
      <c r="A435" s="373" t="s">
        <v>317</v>
      </c>
      <c r="B435" s="257">
        <v>0</v>
      </c>
      <c r="C435" s="355"/>
      <c r="D435" s="371" t="str">
        <f t="shared" si="6"/>
        <v/>
      </c>
    </row>
    <row r="436" ht="14.4" customHeight="1" spans="1:4">
      <c r="A436" s="373" t="s">
        <v>318</v>
      </c>
      <c r="B436" s="257">
        <v>0</v>
      </c>
      <c r="C436" s="355"/>
      <c r="D436" s="371" t="str">
        <f t="shared" si="6"/>
        <v/>
      </c>
    </row>
    <row r="437" ht="14.4" customHeight="1" spans="1:4">
      <c r="A437" s="373" t="s">
        <v>319</v>
      </c>
      <c r="B437" s="257">
        <v>0</v>
      </c>
      <c r="C437" s="355"/>
      <c r="D437" s="371" t="str">
        <f t="shared" si="6"/>
        <v/>
      </c>
    </row>
    <row r="438" s="233" customFormat="1" ht="14.4" customHeight="1" spans="1:4">
      <c r="A438" s="370" t="s">
        <v>320</v>
      </c>
      <c r="B438" s="355">
        <v>0</v>
      </c>
      <c r="C438" s="355"/>
      <c r="D438" s="371" t="str">
        <f t="shared" si="6"/>
        <v/>
      </c>
    </row>
    <row r="439" ht="14.4" customHeight="1" spans="1:4">
      <c r="A439" s="373" t="s">
        <v>321</v>
      </c>
      <c r="B439" s="257">
        <v>0</v>
      </c>
      <c r="C439" s="355"/>
      <c r="D439" s="371" t="str">
        <f t="shared" si="6"/>
        <v/>
      </c>
    </row>
    <row r="440" ht="14.4" customHeight="1" spans="1:4">
      <c r="A440" s="373" t="s">
        <v>322</v>
      </c>
      <c r="B440" s="257">
        <v>0</v>
      </c>
      <c r="C440" s="355"/>
      <c r="D440" s="371" t="str">
        <f t="shared" si="6"/>
        <v/>
      </c>
    </row>
    <row r="441" ht="14.4" customHeight="1" spans="1:4">
      <c r="A441" s="373" t="s">
        <v>323</v>
      </c>
      <c r="B441" s="257">
        <v>0</v>
      </c>
      <c r="C441" s="355"/>
      <c r="D441" s="371" t="str">
        <f t="shared" si="6"/>
        <v/>
      </c>
    </row>
    <row r="442" s="233" customFormat="1" ht="14.4" customHeight="1" spans="1:4">
      <c r="A442" s="370" t="s">
        <v>324</v>
      </c>
      <c r="B442" s="355">
        <v>0</v>
      </c>
      <c r="C442" s="355"/>
      <c r="D442" s="371" t="str">
        <f t="shared" si="6"/>
        <v/>
      </c>
    </row>
    <row r="443" ht="14.4" customHeight="1" spans="1:4">
      <c r="A443" s="373" t="s">
        <v>325</v>
      </c>
      <c r="B443" s="257">
        <v>0</v>
      </c>
      <c r="C443" s="355"/>
      <c r="D443" s="371" t="str">
        <f t="shared" ref="D443:D506" si="7">IFERROR(C443/B443*100,"")</f>
        <v/>
      </c>
    </row>
    <row r="444" ht="14.4" customHeight="1" spans="1:4">
      <c r="A444" s="373" t="s">
        <v>326</v>
      </c>
      <c r="B444" s="257">
        <v>0</v>
      </c>
      <c r="C444" s="355"/>
      <c r="D444" s="371" t="str">
        <f t="shared" si="7"/>
        <v/>
      </c>
    </row>
    <row r="445" ht="14.4" customHeight="1" spans="1:4">
      <c r="A445" s="373" t="s">
        <v>327</v>
      </c>
      <c r="B445" s="257">
        <v>0</v>
      </c>
      <c r="C445" s="355"/>
      <c r="D445" s="371" t="str">
        <f t="shared" si="7"/>
        <v/>
      </c>
    </row>
    <row r="446" ht="14.4" customHeight="1" spans="1:4">
      <c r="A446" s="373" t="s">
        <v>328</v>
      </c>
      <c r="B446" s="257">
        <v>0</v>
      </c>
      <c r="C446" s="355"/>
      <c r="D446" s="371" t="str">
        <f t="shared" si="7"/>
        <v/>
      </c>
    </row>
    <row r="447" ht="14.4" customHeight="1" spans="1:4">
      <c r="A447" s="373" t="s">
        <v>329</v>
      </c>
      <c r="B447" s="257">
        <v>0</v>
      </c>
      <c r="C447" s="355"/>
      <c r="D447" s="371" t="str">
        <f t="shared" si="7"/>
        <v/>
      </c>
    </row>
    <row r="448" s="233" customFormat="1" ht="14.4" customHeight="1" spans="1:4">
      <c r="A448" s="370" t="s">
        <v>330</v>
      </c>
      <c r="B448" s="355">
        <f>SUM(B449:B454)</f>
        <v>178</v>
      </c>
      <c r="C448" s="355"/>
      <c r="D448" s="371">
        <f t="shared" si="7"/>
        <v>0</v>
      </c>
    </row>
    <row r="449" ht="14.4" customHeight="1" spans="1:4">
      <c r="A449" s="373" t="s">
        <v>331</v>
      </c>
      <c r="B449" s="257">
        <v>84</v>
      </c>
      <c r="C449" s="355"/>
      <c r="D449" s="371">
        <f t="shared" si="7"/>
        <v>0</v>
      </c>
    </row>
    <row r="450" ht="14.4" customHeight="1" spans="1:4">
      <c r="A450" s="373" t="s">
        <v>332</v>
      </c>
      <c r="B450" s="257">
        <v>0</v>
      </c>
      <c r="C450" s="355"/>
      <c r="D450" s="371" t="str">
        <f t="shared" si="7"/>
        <v/>
      </c>
    </row>
    <row r="451" ht="14.4" customHeight="1" spans="1:4">
      <c r="A451" s="373" t="s">
        <v>333</v>
      </c>
      <c r="B451" s="257">
        <v>0</v>
      </c>
      <c r="C451" s="355"/>
      <c r="D451" s="371" t="str">
        <f t="shared" si="7"/>
        <v/>
      </c>
    </row>
    <row r="452" ht="14.4" customHeight="1" spans="1:4">
      <c r="A452" s="373" t="s">
        <v>334</v>
      </c>
      <c r="B452" s="257">
        <v>66</v>
      </c>
      <c r="C452" s="355"/>
      <c r="D452" s="371">
        <f t="shared" si="7"/>
        <v>0</v>
      </c>
    </row>
    <row r="453" ht="14.4" customHeight="1" spans="1:4">
      <c r="A453" s="373" t="s">
        <v>335</v>
      </c>
      <c r="B453" s="257">
        <v>0</v>
      </c>
      <c r="C453" s="355"/>
      <c r="D453" s="371" t="str">
        <f t="shared" si="7"/>
        <v/>
      </c>
    </row>
    <row r="454" ht="14.4" customHeight="1" spans="1:4">
      <c r="A454" s="373" t="s">
        <v>336</v>
      </c>
      <c r="B454" s="257">
        <v>28</v>
      </c>
      <c r="C454" s="355"/>
      <c r="D454" s="371">
        <f t="shared" si="7"/>
        <v>0</v>
      </c>
    </row>
    <row r="455" s="233" customFormat="1" ht="14.4" customHeight="1" spans="1:4">
      <c r="A455" s="370" t="s">
        <v>337</v>
      </c>
      <c r="B455" s="355">
        <v>0</v>
      </c>
      <c r="C455" s="355"/>
      <c r="D455" s="371" t="str">
        <f t="shared" si="7"/>
        <v/>
      </c>
    </row>
    <row r="456" ht="14.4" customHeight="1" spans="1:4">
      <c r="A456" s="373" t="s">
        <v>338</v>
      </c>
      <c r="B456" s="257">
        <v>0</v>
      </c>
      <c r="C456" s="355"/>
      <c r="D456" s="371" t="str">
        <f t="shared" si="7"/>
        <v/>
      </c>
    </row>
    <row r="457" s="233" customFormat="1" ht="14.4" customHeight="1" spans="1:4">
      <c r="A457" s="370" t="s">
        <v>339</v>
      </c>
      <c r="B457" s="355">
        <f>SUM(B458,B463,B471,B477,B481,B486,B491,B498,B502,B506)</f>
        <v>327</v>
      </c>
      <c r="C457" s="355">
        <f>SUM(C458,C463,C471,C477,C481,C486,C491,C498,C502,C506)</f>
        <v>172</v>
      </c>
      <c r="D457" s="371">
        <f t="shared" si="7"/>
        <v>52.5993883792049</v>
      </c>
    </row>
    <row r="458" s="233" customFormat="1" ht="14.4" customHeight="1" spans="1:4">
      <c r="A458" s="370" t="s">
        <v>340</v>
      </c>
      <c r="B458" s="355">
        <f>SUM(B459:B462)</f>
        <v>166</v>
      </c>
      <c r="C458" s="355">
        <f>SUM(C459:C462)</f>
        <v>170</v>
      </c>
      <c r="D458" s="371">
        <f t="shared" si="7"/>
        <v>102.409638554217</v>
      </c>
    </row>
    <row r="459" ht="14.4" customHeight="1" spans="1:4">
      <c r="A459" s="373" t="s">
        <v>47</v>
      </c>
      <c r="B459" s="257">
        <v>131</v>
      </c>
      <c r="C459" s="257">
        <v>121</v>
      </c>
      <c r="D459" s="374">
        <f t="shared" si="7"/>
        <v>92.3664122137405</v>
      </c>
    </row>
    <row r="460" ht="14.4" customHeight="1" spans="1:4">
      <c r="A460" s="373" t="s">
        <v>48</v>
      </c>
      <c r="B460" s="257">
        <v>0</v>
      </c>
      <c r="C460" s="257"/>
      <c r="D460" s="374" t="str">
        <f t="shared" si="7"/>
        <v/>
      </c>
    </row>
    <row r="461" ht="14.4" customHeight="1" spans="1:4">
      <c r="A461" s="373" t="s">
        <v>49</v>
      </c>
      <c r="B461" s="257">
        <v>0</v>
      </c>
      <c r="C461" s="257"/>
      <c r="D461" s="374" t="str">
        <f t="shared" si="7"/>
        <v/>
      </c>
    </row>
    <row r="462" ht="14.4" customHeight="1" spans="1:4">
      <c r="A462" s="373" t="s">
        <v>341</v>
      </c>
      <c r="B462" s="257">
        <v>35</v>
      </c>
      <c r="C462" s="257">
        <v>49</v>
      </c>
      <c r="D462" s="374">
        <f t="shared" si="7"/>
        <v>140</v>
      </c>
    </row>
    <row r="463" s="233" customFormat="1" ht="14.4" customHeight="1" spans="1:4">
      <c r="A463" s="370" t="s">
        <v>342</v>
      </c>
      <c r="B463" s="355">
        <v>0</v>
      </c>
      <c r="C463" s="355"/>
      <c r="D463" s="371" t="str">
        <f t="shared" si="7"/>
        <v/>
      </c>
    </row>
    <row r="464" s="233" customFormat="1" ht="14.4" customHeight="1" spans="1:4">
      <c r="A464" s="373" t="s">
        <v>343</v>
      </c>
      <c r="B464" s="257">
        <v>0</v>
      </c>
      <c r="C464" s="355"/>
      <c r="D464" s="371" t="str">
        <f t="shared" si="7"/>
        <v/>
      </c>
    </row>
    <row r="465" ht="14.4" customHeight="1" spans="1:4">
      <c r="A465" s="373" t="s">
        <v>344</v>
      </c>
      <c r="B465" s="257">
        <v>0</v>
      </c>
      <c r="C465" s="355"/>
      <c r="D465" s="371" t="str">
        <f t="shared" si="7"/>
        <v/>
      </c>
    </row>
    <row r="466" ht="14.4" customHeight="1" spans="1:4">
      <c r="A466" s="373" t="s">
        <v>345</v>
      </c>
      <c r="B466" s="257">
        <v>0</v>
      </c>
      <c r="C466" s="355"/>
      <c r="D466" s="371" t="str">
        <f t="shared" si="7"/>
        <v/>
      </c>
    </row>
    <row r="467" ht="14.4" customHeight="1" spans="1:4">
      <c r="A467" s="373" t="s">
        <v>346</v>
      </c>
      <c r="B467" s="257">
        <v>0</v>
      </c>
      <c r="C467" s="355"/>
      <c r="D467" s="371" t="str">
        <f t="shared" si="7"/>
        <v/>
      </c>
    </row>
    <row r="468" ht="14.4" customHeight="1" spans="1:4">
      <c r="A468" s="373" t="s">
        <v>347</v>
      </c>
      <c r="B468" s="257">
        <v>0</v>
      </c>
      <c r="C468" s="355"/>
      <c r="D468" s="371" t="str">
        <f t="shared" si="7"/>
        <v/>
      </c>
    </row>
    <row r="469" s="233" customFormat="1" ht="14.4" customHeight="1" spans="1:4">
      <c r="A469" s="373" t="s">
        <v>348</v>
      </c>
      <c r="B469" s="257">
        <v>0</v>
      </c>
      <c r="C469" s="355"/>
      <c r="D469" s="371" t="str">
        <f t="shared" si="7"/>
        <v/>
      </c>
    </row>
    <row r="470" s="233" customFormat="1" ht="14.4" customHeight="1" spans="1:4">
      <c r="A470" s="373" t="s">
        <v>349</v>
      </c>
      <c r="B470" s="257">
        <v>0</v>
      </c>
      <c r="C470" s="355"/>
      <c r="D470" s="371" t="str">
        <f t="shared" si="7"/>
        <v/>
      </c>
    </row>
    <row r="471" s="233" customFormat="1" ht="14.4" customHeight="1" spans="1:4">
      <c r="A471" s="370" t="s">
        <v>350</v>
      </c>
      <c r="B471" s="355">
        <v>0</v>
      </c>
      <c r="C471" s="355"/>
      <c r="D471" s="371" t="str">
        <f t="shared" si="7"/>
        <v/>
      </c>
    </row>
    <row r="472" ht="14.4" customHeight="1" spans="1:4">
      <c r="A472" s="373" t="s">
        <v>343</v>
      </c>
      <c r="B472" s="257">
        <v>0</v>
      </c>
      <c r="C472" s="355"/>
      <c r="D472" s="371" t="str">
        <f t="shared" si="7"/>
        <v/>
      </c>
    </row>
    <row r="473" ht="14.4" customHeight="1" spans="1:4">
      <c r="A473" s="373" t="s">
        <v>351</v>
      </c>
      <c r="B473" s="257">
        <v>0</v>
      </c>
      <c r="C473" s="355"/>
      <c r="D473" s="371" t="str">
        <f t="shared" si="7"/>
        <v/>
      </c>
    </row>
    <row r="474" ht="14.4" customHeight="1" spans="1:4">
      <c r="A474" s="380" t="s">
        <v>352</v>
      </c>
      <c r="B474" s="381">
        <v>0</v>
      </c>
      <c r="C474" s="355"/>
      <c r="D474" s="371" t="str">
        <f t="shared" si="7"/>
        <v/>
      </c>
    </row>
    <row r="475" ht="14.4" customHeight="1" spans="1:4">
      <c r="A475" s="373" t="s">
        <v>353</v>
      </c>
      <c r="B475" s="257">
        <v>0</v>
      </c>
      <c r="C475" s="355"/>
      <c r="D475" s="371" t="str">
        <f t="shared" si="7"/>
        <v/>
      </c>
    </row>
    <row r="476" ht="14.4" customHeight="1" spans="1:4">
      <c r="A476" s="373" t="s">
        <v>354</v>
      </c>
      <c r="B476" s="257">
        <v>0</v>
      </c>
      <c r="C476" s="355"/>
      <c r="D476" s="371" t="str">
        <f t="shared" si="7"/>
        <v/>
      </c>
    </row>
    <row r="477" s="233" customFormat="1" ht="14.4" customHeight="1" spans="1:4">
      <c r="A477" s="370" t="s">
        <v>355</v>
      </c>
      <c r="B477" s="355">
        <f>SUM(B478:B480)</f>
        <v>119</v>
      </c>
      <c r="C477" s="355"/>
      <c r="D477" s="371">
        <f t="shared" si="7"/>
        <v>0</v>
      </c>
    </row>
    <row r="478" ht="14.4" customHeight="1" spans="1:4">
      <c r="A478" s="373" t="s">
        <v>343</v>
      </c>
      <c r="B478" s="257">
        <v>0</v>
      </c>
      <c r="C478" s="355"/>
      <c r="D478" s="371" t="str">
        <f t="shared" si="7"/>
        <v/>
      </c>
    </row>
    <row r="479" ht="14.4" customHeight="1" spans="1:4">
      <c r="A479" s="373" t="s">
        <v>356</v>
      </c>
      <c r="B479" s="257">
        <v>119</v>
      </c>
      <c r="C479" s="355"/>
      <c r="D479" s="371">
        <f t="shared" si="7"/>
        <v>0</v>
      </c>
    </row>
    <row r="480" ht="14.4" customHeight="1" spans="1:4">
      <c r="A480" s="373" t="s">
        <v>357</v>
      </c>
      <c r="B480" s="257">
        <v>0</v>
      </c>
      <c r="C480" s="355"/>
      <c r="D480" s="371" t="str">
        <f t="shared" si="7"/>
        <v/>
      </c>
    </row>
    <row r="481" s="233" customFormat="1" ht="14.4" customHeight="1" spans="1:4">
      <c r="A481" s="370" t="s">
        <v>358</v>
      </c>
      <c r="B481" s="355">
        <v>0</v>
      </c>
      <c r="C481" s="355"/>
      <c r="D481" s="371" t="str">
        <f t="shared" si="7"/>
        <v/>
      </c>
    </row>
    <row r="482" ht="14.4" customHeight="1" spans="1:4">
      <c r="A482" s="373" t="s">
        <v>343</v>
      </c>
      <c r="B482" s="257">
        <v>0</v>
      </c>
      <c r="C482" s="355"/>
      <c r="D482" s="371" t="str">
        <f t="shared" si="7"/>
        <v/>
      </c>
    </row>
    <row r="483" ht="14.4" customHeight="1" spans="1:4">
      <c r="A483" s="373" t="s">
        <v>359</v>
      </c>
      <c r="B483" s="257">
        <v>0</v>
      </c>
      <c r="C483" s="355"/>
      <c r="D483" s="371" t="str">
        <f t="shared" si="7"/>
        <v/>
      </c>
    </row>
    <row r="484" ht="14.4" customHeight="1" spans="1:4">
      <c r="A484" s="373" t="s">
        <v>360</v>
      </c>
      <c r="B484" s="257">
        <v>0</v>
      </c>
      <c r="C484" s="355"/>
      <c r="D484" s="371" t="str">
        <f t="shared" si="7"/>
        <v/>
      </c>
    </row>
    <row r="485" ht="14.4" customHeight="1" spans="1:4">
      <c r="A485" s="373" t="s">
        <v>361</v>
      </c>
      <c r="B485" s="257">
        <v>0</v>
      </c>
      <c r="C485" s="355"/>
      <c r="D485" s="371" t="str">
        <f t="shared" si="7"/>
        <v/>
      </c>
    </row>
    <row r="486" s="233" customFormat="1" ht="14.4" customHeight="1" spans="1:4">
      <c r="A486" s="370" t="s">
        <v>362</v>
      </c>
      <c r="B486" s="355">
        <v>0</v>
      </c>
      <c r="C486" s="355"/>
      <c r="D486" s="371" t="str">
        <f t="shared" si="7"/>
        <v/>
      </c>
    </row>
    <row r="487" ht="14.4" customHeight="1" spans="1:4">
      <c r="A487" s="373" t="s">
        <v>363</v>
      </c>
      <c r="B487" s="257">
        <v>0</v>
      </c>
      <c r="C487" s="355"/>
      <c r="D487" s="371" t="str">
        <f t="shared" si="7"/>
        <v/>
      </c>
    </row>
    <row r="488" ht="14.4" customHeight="1" spans="1:4">
      <c r="A488" s="373" t="s">
        <v>364</v>
      </c>
      <c r="B488" s="257">
        <v>0</v>
      </c>
      <c r="C488" s="355"/>
      <c r="D488" s="371" t="str">
        <f t="shared" si="7"/>
        <v/>
      </c>
    </row>
    <row r="489" ht="14.4" customHeight="1" spans="1:4">
      <c r="A489" s="373" t="s">
        <v>365</v>
      </c>
      <c r="B489" s="257">
        <v>0</v>
      </c>
      <c r="C489" s="355"/>
      <c r="D489" s="371" t="str">
        <f t="shared" si="7"/>
        <v/>
      </c>
    </row>
    <row r="490" ht="14.4" customHeight="1" spans="1:4">
      <c r="A490" s="373" t="s">
        <v>366</v>
      </c>
      <c r="B490" s="257">
        <v>0</v>
      </c>
      <c r="C490" s="355"/>
      <c r="D490" s="371" t="str">
        <f t="shared" si="7"/>
        <v/>
      </c>
    </row>
    <row r="491" s="233" customFormat="1" ht="14.4" customHeight="1" spans="1:4">
      <c r="A491" s="370" t="s">
        <v>367</v>
      </c>
      <c r="B491" s="355">
        <v>0</v>
      </c>
      <c r="C491" s="355">
        <f>SUM(C492:C497)</f>
        <v>2</v>
      </c>
      <c r="D491" s="371" t="str">
        <f t="shared" si="7"/>
        <v/>
      </c>
    </row>
    <row r="492" ht="14.4" customHeight="1" spans="1:4">
      <c r="A492" s="373" t="s">
        <v>343</v>
      </c>
      <c r="B492" s="257">
        <v>0</v>
      </c>
      <c r="C492" s="355"/>
      <c r="D492" s="371" t="str">
        <f t="shared" si="7"/>
        <v/>
      </c>
    </row>
    <row r="493" ht="14.4" customHeight="1" spans="1:4">
      <c r="A493" s="373" t="s">
        <v>368</v>
      </c>
      <c r="B493" s="257">
        <v>0</v>
      </c>
      <c r="C493" s="257">
        <v>1</v>
      </c>
      <c r="D493" s="371" t="str">
        <f t="shared" si="7"/>
        <v/>
      </c>
    </row>
    <row r="494" ht="14.4" customHeight="1" spans="1:4">
      <c r="A494" s="373" t="s">
        <v>369</v>
      </c>
      <c r="B494" s="257">
        <v>0</v>
      </c>
      <c r="C494" s="257"/>
      <c r="D494" s="371" t="str">
        <f t="shared" si="7"/>
        <v/>
      </c>
    </row>
    <row r="495" ht="14.4" customHeight="1" spans="1:4">
      <c r="A495" s="373" t="s">
        <v>370</v>
      </c>
      <c r="B495" s="257">
        <v>0</v>
      </c>
      <c r="C495" s="257"/>
      <c r="D495" s="371" t="str">
        <f t="shared" si="7"/>
        <v/>
      </c>
    </row>
    <row r="496" ht="14.4" customHeight="1" spans="1:4">
      <c r="A496" s="373" t="s">
        <v>371</v>
      </c>
      <c r="B496" s="257">
        <v>0</v>
      </c>
      <c r="C496" s="257"/>
      <c r="D496" s="371" t="str">
        <f t="shared" si="7"/>
        <v/>
      </c>
    </row>
    <row r="497" ht="14.4" customHeight="1" spans="1:4">
      <c r="A497" s="373" t="s">
        <v>372</v>
      </c>
      <c r="B497" s="257">
        <v>0</v>
      </c>
      <c r="C497" s="257">
        <v>1</v>
      </c>
      <c r="D497" s="371" t="str">
        <f t="shared" si="7"/>
        <v/>
      </c>
    </row>
    <row r="498" s="233" customFormat="1" ht="14.4" customHeight="1" spans="1:4">
      <c r="A498" s="370" t="s">
        <v>373</v>
      </c>
      <c r="B498" s="355">
        <v>0</v>
      </c>
      <c r="C498" s="355"/>
      <c r="D498" s="371" t="str">
        <f t="shared" si="7"/>
        <v/>
      </c>
    </row>
    <row r="499" ht="14.4" customHeight="1" spans="1:4">
      <c r="A499" s="373" t="s">
        <v>374</v>
      </c>
      <c r="B499" s="257">
        <v>0</v>
      </c>
      <c r="C499" s="355"/>
      <c r="D499" s="371" t="str">
        <f t="shared" si="7"/>
        <v/>
      </c>
    </row>
    <row r="500" ht="14.4" customHeight="1" spans="1:4">
      <c r="A500" s="373" t="s">
        <v>375</v>
      </c>
      <c r="B500" s="257">
        <v>0</v>
      </c>
      <c r="C500" s="355"/>
      <c r="D500" s="371" t="str">
        <f t="shared" si="7"/>
        <v/>
      </c>
    </row>
    <row r="501" ht="14.4" customHeight="1" spans="1:4">
      <c r="A501" s="373" t="s">
        <v>376</v>
      </c>
      <c r="B501" s="257">
        <v>0</v>
      </c>
      <c r="C501" s="355"/>
      <c r="D501" s="371" t="str">
        <f t="shared" si="7"/>
        <v/>
      </c>
    </row>
    <row r="502" s="233" customFormat="1" ht="14.4" customHeight="1" spans="1:4">
      <c r="A502" s="370" t="s">
        <v>377</v>
      </c>
      <c r="B502" s="355">
        <v>0</v>
      </c>
      <c r="C502" s="355"/>
      <c r="D502" s="371" t="str">
        <f t="shared" si="7"/>
        <v/>
      </c>
    </row>
    <row r="503" ht="14.4" customHeight="1" spans="1:4">
      <c r="A503" s="373" t="s">
        <v>378</v>
      </c>
      <c r="B503" s="257">
        <v>0</v>
      </c>
      <c r="C503" s="355"/>
      <c r="D503" s="371" t="str">
        <f t="shared" si="7"/>
        <v/>
      </c>
    </row>
    <row r="504" ht="14.4" customHeight="1" spans="1:4">
      <c r="A504" s="373" t="s">
        <v>379</v>
      </c>
      <c r="B504" s="257">
        <v>0</v>
      </c>
      <c r="C504" s="355"/>
      <c r="D504" s="371" t="str">
        <f t="shared" si="7"/>
        <v/>
      </c>
    </row>
    <row r="505" ht="14.4" customHeight="1" spans="1:4">
      <c r="A505" s="373" t="s">
        <v>380</v>
      </c>
      <c r="B505" s="257">
        <v>0</v>
      </c>
      <c r="C505" s="355"/>
      <c r="D505" s="371" t="str">
        <f t="shared" si="7"/>
        <v/>
      </c>
    </row>
    <row r="506" s="233" customFormat="1" ht="14.4" customHeight="1" spans="1:4">
      <c r="A506" s="370" t="s">
        <v>381</v>
      </c>
      <c r="B506" s="355">
        <f>SUM(B507:B510)</f>
        <v>42</v>
      </c>
      <c r="C506" s="355"/>
      <c r="D506" s="371">
        <f t="shared" si="7"/>
        <v>0</v>
      </c>
    </row>
    <row r="507" ht="14.4" customHeight="1" spans="1:4">
      <c r="A507" s="373" t="s">
        <v>382</v>
      </c>
      <c r="B507" s="257">
        <v>0</v>
      </c>
      <c r="C507" s="355"/>
      <c r="D507" s="371" t="str">
        <f t="shared" ref="D507:D570" si="8">IFERROR(C507/B507*100,"")</f>
        <v/>
      </c>
    </row>
    <row r="508" ht="14.4" customHeight="1" spans="1:4">
      <c r="A508" s="373" t="s">
        <v>383</v>
      </c>
      <c r="B508" s="257">
        <v>0</v>
      </c>
      <c r="C508" s="355"/>
      <c r="D508" s="371" t="str">
        <f t="shared" si="8"/>
        <v/>
      </c>
    </row>
    <row r="509" ht="14.4" customHeight="1" spans="1:4">
      <c r="A509" s="373" t="s">
        <v>384</v>
      </c>
      <c r="B509" s="257">
        <v>0</v>
      </c>
      <c r="C509" s="355"/>
      <c r="D509" s="371" t="str">
        <f t="shared" si="8"/>
        <v/>
      </c>
    </row>
    <row r="510" ht="14.4" customHeight="1" spans="1:4">
      <c r="A510" s="373" t="s">
        <v>385</v>
      </c>
      <c r="B510" s="257">
        <v>42</v>
      </c>
      <c r="C510" s="355"/>
      <c r="D510" s="371">
        <f t="shared" si="8"/>
        <v>0</v>
      </c>
    </row>
    <row r="511" s="233" customFormat="1" ht="14.4" customHeight="1" spans="1:4">
      <c r="A511" s="370" t="s">
        <v>386</v>
      </c>
      <c r="B511" s="355">
        <f>SUM(B512,B528,B536,B547,B556,B564)</f>
        <v>912</v>
      </c>
      <c r="C511" s="355">
        <f>SUM(C512,C528,C536,C547,C556,C564)</f>
        <v>544</v>
      </c>
      <c r="D511" s="371">
        <f t="shared" si="8"/>
        <v>59.6491228070175</v>
      </c>
    </row>
    <row r="512" s="233" customFormat="1" ht="14.4" customHeight="1" spans="1:4">
      <c r="A512" s="370" t="s">
        <v>387</v>
      </c>
      <c r="B512" s="355">
        <f>SUM(B513:B527)</f>
        <v>477</v>
      </c>
      <c r="C512" s="355">
        <f>SUM(C513:C527)</f>
        <v>544</v>
      </c>
      <c r="D512" s="371">
        <f t="shared" si="8"/>
        <v>114.046121593291</v>
      </c>
    </row>
    <row r="513" ht="14.4" customHeight="1" spans="1:4">
      <c r="A513" s="373" t="s">
        <v>47</v>
      </c>
      <c r="B513" s="257">
        <v>157</v>
      </c>
      <c r="C513" s="257">
        <v>138</v>
      </c>
      <c r="D513" s="374">
        <f t="shared" si="8"/>
        <v>87.8980891719745</v>
      </c>
    </row>
    <row r="514" ht="14.4" customHeight="1" spans="1:4">
      <c r="A514" s="373" t="s">
        <v>48</v>
      </c>
      <c r="B514" s="257">
        <v>0</v>
      </c>
      <c r="C514" s="257"/>
      <c r="D514" s="374" t="str">
        <f t="shared" si="8"/>
        <v/>
      </c>
    </row>
    <row r="515" ht="14.4" customHeight="1" spans="1:4">
      <c r="A515" s="373" t="s">
        <v>49</v>
      </c>
      <c r="B515" s="257">
        <v>0</v>
      </c>
      <c r="C515" s="257"/>
      <c r="D515" s="374" t="str">
        <f t="shared" si="8"/>
        <v/>
      </c>
    </row>
    <row r="516" ht="14.4" customHeight="1" spans="1:4">
      <c r="A516" s="373" t="s">
        <v>388</v>
      </c>
      <c r="B516" s="257">
        <v>79</v>
      </c>
      <c r="C516" s="257">
        <v>77</v>
      </c>
      <c r="D516" s="374">
        <f t="shared" si="8"/>
        <v>97.4683544303797</v>
      </c>
    </row>
    <row r="517" ht="14.4" customHeight="1" spans="1:4">
      <c r="A517" s="373" t="s">
        <v>389</v>
      </c>
      <c r="B517" s="257">
        <v>0</v>
      </c>
      <c r="C517" s="257"/>
      <c r="D517" s="374" t="str">
        <f t="shared" si="8"/>
        <v/>
      </c>
    </row>
    <row r="518" ht="14.4" customHeight="1" spans="1:4">
      <c r="A518" s="373" t="s">
        <v>390</v>
      </c>
      <c r="B518" s="257">
        <v>0</v>
      </c>
      <c r="C518" s="257"/>
      <c r="D518" s="374" t="str">
        <f t="shared" si="8"/>
        <v/>
      </c>
    </row>
    <row r="519" ht="14.4" customHeight="1" spans="1:4">
      <c r="A519" s="373" t="s">
        <v>391</v>
      </c>
      <c r="B519" s="257">
        <v>0</v>
      </c>
      <c r="C519" s="257"/>
      <c r="D519" s="374" t="str">
        <f t="shared" si="8"/>
        <v/>
      </c>
    </row>
    <row r="520" ht="14.4" customHeight="1" spans="1:4">
      <c r="A520" s="373" t="s">
        <v>392</v>
      </c>
      <c r="B520" s="257">
        <v>0</v>
      </c>
      <c r="C520" s="257"/>
      <c r="D520" s="374" t="str">
        <f t="shared" si="8"/>
        <v/>
      </c>
    </row>
    <row r="521" ht="14.4" customHeight="1" spans="1:4">
      <c r="A521" s="373" t="s">
        <v>393</v>
      </c>
      <c r="B521" s="257">
        <v>106</v>
      </c>
      <c r="C521" s="257">
        <v>88</v>
      </c>
      <c r="D521" s="374">
        <f t="shared" si="8"/>
        <v>83.0188679245283</v>
      </c>
    </row>
    <row r="522" s="233" customFormat="1" ht="14.4" customHeight="1" spans="1:4">
      <c r="A522" s="373" t="s">
        <v>394</v>
      </c>
      <c r="B522" s="257">
        <v>0</v>
      </c>
      <c r="C522" s="257"/>
      <c r="D522" s="374" t="str">
        <f t="shared" si="8"/>
        <v/>
      </c>
    </row>
    <row r="523" ht="14.4" customHeight="1" spans="1:4">
      <c r="A523" s="373" t="s">
        <v>395</v>
      </c>
      <c r="B523" s="257">
        <v>0</v>
      </c>
      <c r="C523" s="257"/>
      <c r="D523" s="374" t="str">
        <f t="shared" si="8"/>
        <v/>
      </c>
    </row>
    <row r="524" ht="14.4" customHeight="1" spans="1:4">
      <c r="A524" s="373" t="s">
        <v>396</v>
      </c>
      <c r="B524" s="257">
        <v>0</v>
      </c>
      <c r="C524" s="257"/>
      <c r="D524" s="374" t="str">
        <f t="shared" si="8"/>
        <v/>
      </c>
    </row>
    <row r="525" ht="14.4" customHeight="1" spans="1:4">
      <c r="A525" s="373" t="s">
        <v>397</v>
      </c>
      <c r="B525" s="257">
        <v>0</v>
      </c>
      <c r="C525" s="257"/>
      <c r="D525" s="374" t="str">
        <f t="shared" si="8"/>
        <v/>
      </c>
    </row>
    <row r="526" s="233" customFormat="1" ht="14.4" customHeight="1" spans="1:4">
      <c r="A526" s="373" t="s">
        <v>398</v>
      </c>
      <c r="B526" s="257">
        <v>0</v>
      </c>
      <c r="C526" s="257"/>
      <c r="D526" s="374" t="str">
        <f t="shared" si="8"/>
        <v/>
      </c>
    </row>
    <row r="527" s="233" customFormat="1" ht="14.4" customHeight="1" spans="1:4">
      <c r="A527" s="373" t="s">
        <v>399</v>
      </c>
      <c r="B527" s="257">
        <v>135</v>
      </c>
      <c r="C527" s="257">
        <v>241</v>
      </c>
      <c r="D527" s="374">
        <f t="shared" si="8"/>
        <v>178.518518518519</v>
      </c>
    </row>
    <row r="528" s="233" customFormat="1" ht="14.4" customHeight="1" spans="1:4">
      <c r="A528" s="370" t="s">
        <v>400</v>
      </c>
      <c r="B528" s="355">
        <v>83</v>
      </c>
      <c r="C528" s="355"/>
      <c r="D528" s="371">
        <f t="shared" si="8"/>
        <v>0</v>
      </c>
    </row>
    <row r="529" ht="14.4" customHeight="1" spans="1:4">
      <c r="A529" s="373" t="s">
        <v>47</v>
      </c>
      <c r="B529" s="257">
        <v>0</v>
      </c>
      <c r="C529" s="355"/>
      <c r="D529" s="371" t="str">
        <f t="shared" si="8"/>
        <v/>
      </c>
    </row>
    <row r="530" ht="14.4" customHeight="1" spans="1:4">
      <c r="A530" s="373" t="s">
        <v>48</v>
      </c>
      <c r="B530" s="257">
        <v>0</v>
      </c>
      <c r="C530" s="355"/>
      <c r="D530" s="371" t="str">
        <f t="shared" si="8"/>
        <v/>
      </c>
    </row>
    <row r="531" ht="14.4" customHeight="1" spans="1:4">
      <c r="A531" s="373" t="s">
        <v>49</v>
      </c>
      <c r="B531" s="257">
        <v>0</v>
      </c>
      <c r="C531" s="355"/>
      <c r="D531" s="371" t="str">
        <f t="shared" si="8"/>
        <v/>
      </c>
    </row>
    <row r="532" ht="14.4" customHeight="1" spans="1:4">
      <c r="A532" s="373" t="s">
        <v>401</v>
      </c>
      <c r="B532" s="257">
        <v>0</v>
      </c>
      <c r="C532" s="355"/>
      <c r="D532" s="371" t="str">
        <f t="shared" si="8"/>
        <v/>
      </c>
    </row>
    <row r="533" ht="14.4" customHeight="1" spans="1:4">
      <c r="A533" s="373" t="s">
        <v>402</v>
      </c>
      <c r="B533" s="257">
        <v>83</v>
      </c>
      <c r="C533" s="355"/>
      <c r="D533" s="371">
        <f t="shared" si="8"/>
        <v>0</v>
      </c>
    </row>
    <row r="534" ht="14.4" customHeight="1" spans="1:4">
      <c r="A534" s="373" t="s">
        <v>403</v>
      </c>
      <c r="B534" s="257">
        <v>0</v>
      </c>
      <c r="C534" s="355"/>
      <c r="D534" s="371" t="str">
        <f t="shared" si="8"/>
        <v/>
      </c>
    </row>
    <row r="535" ht="14.4" customHeight="1" spans="1:4">
      <c r="A535" s="373" t="s">
        <v>404</v>
      </c>
      <c r="B535" s="257">
        <v>0</v>
      </c>
      <c r="C535" s="355"/>
      <c r="D535" s="371" t="str">
        <f t="shared" si="8"/>
        <v/>
      </c>
    </row>
    <row r="536" s="233" customFormat="1" ht="14.4" customHeight="1" spans="1:4">
      <c r="A536" s="370" t="s">
        <v>405</v>
      </c>
      <c r="B536" s="355">
        <v>0</v>
      </c>
      <c r="C536" s="355"/>
      <c r="D536" s="371" t="str">
        <f t="shared" si="8"/>
        <v/>
      </c>
    </row>
    <row r="537" ht="14.4" customHeight="1" spans="1:4">
      <c r="A537" s="373" t="s">
        <v>47</v>
      </c>
      <c r="B537" s="257">
        <v>0</v>
      </c>
      <c r="C537" s="355"/>
      <c r="D537" s="371" t="str">
        <f t="shared" si="8"/>
        <v/>
      </c>
    </row>
    <row r="538" ht="14.4" customHeight="1" spans="1:4">
      <c r="A538" s="373" t="s">
        <v>48</v>
      </c>
      <c r="B538" s="257">
        <v>0</v>
      </c>
      <c r="C538" s="355"/>
      <c r="D538" s="371" t="str">
        <f t="shared" si="8"/>
        <v/>
      </c>
    </row>
    <row r="539" ht="14.4" customHeight="1" spans="1:4">
      <c r="A539" s="373" t="s">
        <v>49</v>
      </c>
      <c r="B539" s="257">
        <v>0</v>
      </c>
      <c r="C539" s="355"/>
      <c r="D539" s="371" t="str">
        <f t="shared" si="8"/>
        <v/>
      </c>
    </row>
    <row r="540" ht="14.4" customHeight="1" spans="1:4">
      <c r="A540" s="373" t="s">
        <v>406</v>
      </c>
      <c r="B540" s="257">
        <v>0</v>
      </c>
      <c r="C540" s="355"/>
      <c r="D540" s="371" t="str">
        <f t="shared" si="8"/>
        <v/>
      </c>
    </row>
    <row r="541" s="233" customFormat="1" ht="14.4" customHeight="1" spans="1:4">
      <c r="A541" s="373" t="s">
        <v>407</v>
      </c>
      <c r="B541" s="257">
        <v>0</v>
      </c>
      <c r="C541" s="355"/>
      <c r="D541" s="371" t="str">
        <f t="shared" si="8"/>
        <v/>
      </c>
    </row>
    <row r="542" ht="14.4" customHeight="1" spans="1:4">
      <c r="A542" s="373" t="s">
        <v>408</v>
      </c>
      <c r="B542" s="257">
        <v>0</v>
      </c>
      <c r="C542" s="355"/>
      <c r="D542" s="371" t="str">
        <f t="shared" si="8"/>
        <v/>
      </c>
    </row>
    <row r="543" ht="14.4" customHeight="1" spans="1:4">
      <c r="A543" s="373" t="s">
        <v>409</v>
      </c>
      <c r="B543" s="257">
        <v>0</v>
      </c>
      <c r="C543" s="355"/>
      <c r="D543" s="371" t="str">
        <f t="shared" si="8"/>
        <v/>
      </c>
    </row>
    <row r="544" ht="14.4" customHeight="1" spans="1:4">
      <c r="A544" s="373" t="s">
        <v>410</v>
      </c>
      <c r="B544" s="257">
        <v>0</v>
      </c>
      <c r="C544" s="355"/>
      <c r="D544" s="371" t="str">
        <f t="shared" si="8"/>
        <v/>
      </c>
    </row>
    <row r="545" ht="14.4" customHeight="1" spans="1:4">
      <c r="A545" s="373" t="s">
        <v>411</v>
      </c>
      <c r="B545" s="257">
        <v>0</v>
      </c>
      <c r="C545" s="355"/>
      <c r="D545" s="371" t="str">
        <f t="shared" si="8"/>
        <v/>
      </c>
    </row>
    <row r="546" ht="14.4" customHeight="1" spans="1:4">
      <c r="A546" s="373" t="s">
        <v>412</v>
      </c>
      <c r="B546" s="257">
        <v>0</v>
      </c>
      <c r="C546" s="355"/>
      <c r="D546" s="371" t="str">
        <f t="shared" si="8"/>
        <v/>
      </c>
    </row>
    <row r="547" s="233" customFormat="1" ht="14.4" customHeight="1" spans="1:4">
      <c r="A547" s="370" t="s">
        <v>413</v>
      </c>
      <c r="B547" s="355">
        <v>0</v>
      </c>
      <c r="C547" s="355"/>
      <c r="D547" s="371" t="str">
        <f t="shared" si="8"/>
        <v/>
      </c>
    </row>
    <row r="548" ht="14.4" customHeight="1" spans="1:4">
      <c r="A548" s="373" t="s">
        <v>47</v>
      </c>
      <c r="B548" s="257">
        <v>0</v>
      </c>
      <c r="C548" s="355"/>
      <c r="D548" s="371" t="str">
        <f t="shared" si="8"/>
        <v/>
      </c>
    </row>
    <row r="549" s="233" customFormat="1" ht="14.4" customHeight="1" spans="1:4">
      <c r="A549" s="373" t="s">
        <v>48</v>
      </c>
      <c r="B549" s="257">
        <v>0</v>
      </c>
      <c r="C549" s="355"/>
      <c r="D549" s="371" t="str">
        <f t="shared" si="8"/>
        <v/>
      </c>
    </row>
    <row r="550" ht="14.4" customHeight="1" spans="1:4">
      <c r="A550" s="373" t="s">
        <v>49</v>
      </c>
      <c r="B550" s="257">
        <v>0</v>
      </c>
      <c r="C550" s="355"/>
      <c r="D550" s="371" t="str">
        <f t="shared" si="8"/>
        <v/>
      </c>
    </row>
    <row r="551" s="233" customFormat="1" ht="14.4" customHeight="1" spans="1:4">
      <c r="A551" s="373" t="s">
        <v>414</v>
      </c>
      <c r="B551" s="257">
        <v>0</v>
      </c>
      <c r="C551" s="355"/>
      <c r="D551" s="371" t="str">
        <f t="shared" si="8"/>
        <v/>
      </c>
    </row>
    <row r="552" ht="14.4" customHeight="1" spans="1:4">
      <c r="A552" s="373" t="s">
        <v>415</v>
      </c>
      <c r="B552" s="257">
        <v>0</v>
      </c>
      <c r="C552" s="355"/>
      <c r="D552" s="371" t="str">
        <f t="shared" si="8"/>
        <v/>
      </c>
    </row>
    <row r="553" ht="14.4" customHeight="1" spans="1:4">
      <c r="A553" s="373" t="s">
        <v>416</v>
      </c>
      <c r="B553" s="257">
        <v>0</v>
      </c>
      <c r="C553" s="355"/>
      <c r="D553" s="371" t="str">
        <f t="shared" si="8"/>
        <v/>
      </c>
    </row>
    <row r="554" ht="14.4" customHeight="1" spans="1:4">
      <c r="A554" s="373" t="s">
        <v>417</v>
      </c>
      <c r="B554" s="257">
        <v>0</v>
      </c>
      <c r="C554" s="355"/>
      <c r="D554" s="371" t="str">
        <f t="shared" si="8"/>
        <v/>
      </c>
    </row>
    <row r="555" ht="14.4" customHeight="1" spans="1:4">
      <c r="A555" s="373" t="s">
        <v>418</v>
      </c>
      <c r="B555" s="257">
        <v>0</v>
      </c>
      <c r="C555" s="355"/>
      <c r="D555" s="371" t="str">
        <f t="shared" si="8"/>
        <v/>
      </c>
    </row>
    <row r="556" s="233" customFormat="1" ht="14.4" customHeight="1" spans="1:4">
      <c r="A556" s="370" t="s">
        <v>419</v>
      </c>
      <c r="B556" s="355">
        <f>SUM(B558:B563)</f>
        <v>130</v>
      </c>
      <c r="C556" s="355"/>
      <c r="D556" s="371">
        <f t="shared" si="8"/>
        <v>0</v>
      </c>
    </row>
    <row r="557" ht="14.4" customHeight="1" spans="1:4">
      <c r="A557" s="373" t="s">
        <v>47</v>
      </c>
      <c r="B557" s="257">
        <v>0</v>
      </c>
      <c r="C557" s="355"/>
      <c r="D557" s="371" t="str">
        <f t="shared" si="8"/>
        <v/>
      </c>
    </row>
    <row r="558" ht="14.4" customHeight="1" spans="1:4">
      <c r="A558" s="373" t="s">
        <v>48</v>
      </c>
      <c r="B558" s="257">
        <v>0</v>
      </c>
      <c r="C558" s="355"/>
      <c r="D558" s="371" t="str">
        <f t="shared" si="8"/>
        <v/>
      </c>
    </row>
    <row r="559" s="233" customFormat="1" ht="14.4" customHeight="1" spans="1:4">
      <c r="A559" s="373" t="s">
        <v>49</v>
      </c>
      <c r="B559" s="257">
        <v>0</v>
      </c>
      <c r="C559" s="355"/>
      <c r="D559" s="371" t="str">
        <f t="shared" si="8"/>
        <v/>
      </c>
    </row>
    <row r="560" ht="14.4" customHeight="1" spans="1:4">
      <c r="A560" s="373" t="s">
        <v>420</v>
      </c>
      <c r="B560" s="257">
        <v>0</v>
      </c>
      <c r="C560" s="355"/>
      <c r="D560" s="371" t="str">
        <f t="shared" si="8"/>
        <v/>
      </c>
    </row>
    <row r="561" ht="14.4" customHeight="1" spans="1:4">
      <c r="A561" s="373" t="s">
        <v>421</v>
      </c>
      <c r="B561" s="257">
        <v>0</v>
      </c>
      <c r="C561" s="355"/>
      <c r="D561" s="371" t="str">
        <f t="shared" si="8"/>
        <v/>
      </c>
    </row>
    <row r="562" ht="14.4" customHeight="1" spans="1:4">
      <c r="A562" s="373" t="s">
        <v>422</v>
      </c>
      <c r="B562" s="257">
        <v>0</v>
      </c>
      <c r="C562" s="355"/>
      <c r="D562" s="371" t="str">
        <f t="shared" si="8"/>
        <v/>
      </c>
    </row>
    <row r="563" s="233" customFormat="1" ht="14.4" customHeight="1" spans="1:4">
      <c r="A563" s="373" t="s">
        <v>423</v>
      </c>
      <c r="B563" s="257">
        <v>130</v>
      </c>
      <c r="C563" s="355"/>
      <c r="D563" s="371">
        <f t="shared" si="8"/>
        <v>0</v>
      </c>
    </row>
    <row r="564" s="233" customFormat="1" ht="14.4" customHeight="1" spans="1:4">
      <c r="A564" s="370" t="s">
        <v>424</v>
      </c>
      <c r="B564" s="355">
        <f>SUM(B565:B567)</f>
        <v>222</v>
      </c>
      <c r="C564" s="355">
        <f>SUM(C565:C567)</f>
        <v>0</v>
      </c>
      <c r="D564" s="371">
        <f t="shared" si="8"/>
        <v>0</v>
      </c>
    </row>
    <row r="565" ht="14.4" customHeight="1" spans="1:4">
      <c r="A565" s="373" t="s">
        <v>425</v>
      </c>
      <c r="B565" s="257">
        <v>5</v>
      </c>
      <c r="C565" s="355"/>
      <c r="D565" s="371">
        <f t="shared" si="8"/>
        <v>0</v>
      </c>
    </row>
    <row r="566" ht="14.4" customHeight="1" spans="1:4">
      <c r="A566" s="373" t="s">
        <v>426</v>
      </c>
      <c r="B566" s="257">
        <v>0</v>
      </c>
      <c r="C566" s="355"/>
      <c r="D566" s="371" t="str">
        <f t="shared" si="8"/>
        <v/>
      </c>
    </row>
    <row r="567" ht="14.4" customHeight="1" spans="1:4">
      <c r="A567" s="373" t="s">
        <v>427</v>
      </c>
      <c r="B567" s="257">
        <v>217</v>
      </c>
      <c r="C567" s="257"/>
      <c r="D567" s="374">
        <f t="shared" si="8"/>
        <v>0</v>
      </c>
    </row>
    <row r="568" s="233" customFormat="1" ht="14.4" customHeight="1" spans="1:4">
      <c r="A568" s="370" t="s">
        <v>428</v>
      </c>
      <c r="B568" s="355">
        <f>B569+B585+B593+B595+B603+B607+B617+B625+B632+B640+B649+B654+B657+B660+B663+B666+B669+B673+B678+B686+B689</f>
        <v>14491</v>
      </c>
      <c r="C568" s="355">
        <f>C569+C585+C593+C595+C603+C607+C617+C625+C632+C640+C649+C654+C657+C660+C663+C666+C669+C673+C678+C686+C689</f>
        <v>12114</v>
      </c>
      <c r="D568" s="371">
        <f t="shared" si="8"/>
        <v>83.5967152025395</v>
      </c>
    </row>
    <row r="569" s="233" customFormat="1" ht="14.4" customHeight="1" spans="1:4">
      <c r="A569" s="370" t="s">
        <v>429</v>
      </c>
      <c r="B569" s="355">
        <f>SUM(B570:B584)</f>
        <v>1029</v>
      </c>
      <c r="C569" s="355">
        <f>SUM(C570:C584)</f>
        <v>1320</v>
      </c>
      <c r="D569" s="371">
        <f t="shared" si="8"/>
        <v>128.279883381924</v>
      </c>
    </row>
    <row r="570" ht="14.4" customHeight="1" spans="1:4">
      <c r="A570" s="373" t="s">
        <v>47</v>
      </c>
      <c r="B570" s="257">
        <v>565</v>
      </c>
      <c r="C570" s="257">
        <v>1003</v>
      </c>
      <c r="D570" s="374">
        <f t="shared" si="8"/>
        <v>177.522123893805</v>
      </c>
    </row>
    <row r="571" ht="14.4" customHeight="1" spans="1:4">
      <c r="A571" s="373" t="s">
        <v>48</v>
      </c>
      <c r="B571" s="257">
        <v>0</v>
      </c>
      <c r="C571" s="257"/>
      <c r="D571" s="374" t="str">
        <f t="shared" ref="D571:D581" si="9">IFERROR(C571/B571*100,"")</f>
        <v/>
      </c>
    </row>
    <row r="572" ht="14.4" customHeight="1" spans="1:4">
      <c r="A572" s="373" t="s">
        <v>49</v>
      </c>
      <c r="B572" s="257">
        <v>0</v>
      </c>
      <c r="C572" s="257"/>
      <c r="D572" s="374" t="str">
        <f t="shared" si="9"/>
        <v/>
      </c>
    </row>
    <row r="573" s="233" customFormat="1" ht="14.4" customHeight="1" spans="1:4">
      <c r="A573" s="373" t="s">
        <v>430</v>
      </c>
      <c r="B573" s="257">
        <v>0</v>
      </c>
      <c r="C573" s="257"/>
      <c r="D573" s="374" t="str">
        <f t="shared" si="9"/>
        <v/>
      </c>
    </row>
    <row r="574" ht="14.4" customHeight="1" spans="1:4">
      <c r="A574" s="373" t="s">
        <v>431</v>
      </c>
      <c r="B574" s="257">
        <v>0</v>
      </c>
      <c r="C574" s="257"/>
      <c r="D574" s="374" t="str">
        <f t="shared" si="9"/>
        <v/>
      </c>
    </row>
    <row r="575" ht="14.4" customHeight="1" spans="1:4">
      <c r="A575" s="373" t="s">
        <v>432</v>
      </c>
      <c r="B575" s="257">
        <v>0</v>
      </c>
      <c r="C575" s="257"/>
      <c r="D575" s="374" t="str">
        <f t="shared" si="9"/>
        <v/>
      </c>
    </row>
    <row r="576" ht="14.4" customHeight="1" spans="1:4">
      <c r="A576" s="373" t="s">
        <v>433</v>
      </c>
      <c r="B576" s="257">
        <v>0</v>
      </c>
      <c r="C576" s="257"/>
      <c r="D576" s="374" t="str">
        <f t="shared" si="9"/>
        <v/>
      </c>
    </row>
    <row r="577" ht="14.4" customHeight="1" spans="1:4">
      <c r="A577" s="373" t="s">
        <v>88</v>
      </c>
      <c r="B577" s="257">
        <v>0</v>
      </c>
      <c r="C577" s="257">
        <v>6</v>
      </c>
      <c r="D577" s="374" t="str">
        <f t="shared" si="9"/>
        <v/>
      </c>
    </row>
    <row r="578" ht="14.4" customHeight="1" spans="1:4">
      <c r="A578" s="373" t="s">
        <v>434</v>
      </c>
      <c r="B578" s="257">
        <v>68</v>
      </c>
      <c r="C578" s="257">
        <v>79</v>
      </c>
      <c r="D578" s="374">
        <f t="shared" si="9"/>
        <v>116.176470588235</v>
      </c>
    </row>
    <row r="579" ht="14.4" customHeight="1" spans="1:4">
      <c r="A579" s="373" t="s">
        <v>435</v>
      </c>
      <c r="B579" s="257">
        <v>0</v>
      </c>
      <c r="C579" s="257">
        <v>1</v>
      </c>
      <c r="D579" s="374" t="str">
        <f t="shared" si="9"/>
        <v/>
      </c>
    </row>
    <row r="580" ht="14.4" customHeight="1" spans="1:4">
      <c r="A580" s="373" t="s">
        <v>436</v>
      </c>
      <c r="B580" s="257">
        <v>0</v>
      </c>
      <c r="C580" s="257"/>
      <c r="D580" s="374" t="str">
        <f t="shared" si="9"/>
        <v/>
      </c>
    </row>
    <row r="581" s="233" customFormat="1" ht="14.4" customHeight="1" spans="1:4">
      <c r="A581" s="373" t="s">
        <v>437</v>
      </c>
      <c r="B581" s="257">
        <v>0</v>
      </c>
      <c r="C581" s="257">
        <v>2</v>
      </c>
      <c r="D581" s="374" t="str">
        <f t="shared" si="9"/>
        <v/>
      </c>
    </row>
    <row r="582" s="233" customFormat="1" ht="14.4" customHeight="1" spans="1:4">
      <c r="A582" s="373" t="s">
        <v>114</v>
      </c>
      <c r="B582" s="257"/>
      <c r="C582" s="257">
        <v>20</v>
      </c>
      <c r="D582" s="374"/>
    </row>
    <row r="583" s="233" customFormat="1" ht="14.4" customHeight="1" spans="1:4">
      <c r="A583" s="373" t="s">
        <v>56</v>
      </c>
      <c r="B583" s="257">
        <v>243</v>
      </c>
      <c r="C583" s="257">
        <v>208</v>
      </c>
      <c r="D583" s="374">
        <f t="shared" ref="D583:D646" si="10">IFERROR(C583/B583*100,"")</f>
        <v>85.59670781893</v>
      </c>
    </row>
    <row r="584" ht="14.4" customHeight="1" spans="1:4">
      <c r="A584" s="373" t="s">
        <v>438</v>
      </c>
      <c r="B584" s="257">
        <v>153</v>
      </c>
      <c r="C584" s="257">
        <v>1</v>
      </c>
      <c r="D584" s="374">
        <f t="shared" si="10"/>
        <v>0.65359477124183</v>
      </c>
    </row>
    <row r="585" s="233" customFormat="1" ht="14.4" customHeight="1" spans="1:4">
      <c r="A585" s="370" t="s">
        <v>439</v>
      </c>
      <c r="B585" s="355">
        <f>SUM(B586:B592)</f>
        <v>847</v>
      </c>
      <c r="C585" s="355">
        <f>SUM(C586:C592)</f>
        <v>494</v>
      </c>
      <c r="D585" s="371">
        <f t="shared" si="10"/>
        <v>58.3234946871311</v>
      </c>
    </row>
    <row r="586" ht="14.4" customHeight="1" spans="1:4">
      <c r="A586" s="373" t="s">
        <v>47</v>
      </c>
      <c r="B586" s="257">
        <v>199</v>
      </c>
      <c r="C586" s="257">
        <v>161</v>
      </c>
      <c r="D586" s="374">
        <f t="shared" si="10"/>
        <v>80.9045226130653</v>
      </c>
    </row>
    <row r="587" ht="14.4" customHeight="1" spans="1:4">
      <c r="A587" s="373" t="s">
        <v>48</v>
      </c>
      <c r="B587" s="257">
        <v>0</v>
      </c>
      <c r="C587" s="257"/>
      <c r="D587" s="374" t="str">
        <f t="shared" si="10"/>
        <v/>
      </c>
    </row>
    <row r="588" ht="14.4" customHeight="1" spans="1:4">
      <c r="A588" s="373" t="s">
        <v>49</v>
      </c>
      <c r="B588" s="257">
        <v>0</v>
      </c>
      <c r="C588" s="257"/>
      <c r="D588" s="374" t="str">
        <f t="shared" si="10"/>
        <v/>
      </c>
    </row>
    <row r="589" s="233" customFormat="1" ht="14.4" customHeight="1" spans="1:4">
      <c r="A589" s="373" t="s">
        <v>440</v>
      </c>
      <c r="B589" s="257">
        <v>0</v>
      </c>
      <c r="C589" s="257"/>
      <c r="D589" s="374" t="str">
        <f t="shared" si="10"/>
        <v/>
      </c>
    </row>
    <row r="590" ht="14.4" customHeight="1" spans="1:4">
      <c r="A590" s="373" t="s">
        <v>441</v>
      </c>
      <c r="B590" s="257">
        <v>0</v>
      </c>
      <c r="C590" s="257"/>
      <c r="D590" s="374" t="str">
        <f t="shared" si="10"/>
        <v/>
      </c>
    </row>
    <row r="591" ht="14.4" customHeight="1" spans="1:4">
      <c r="A591" s="373" t="s">
        <v>442</v>
      </c>
      <c r="B591" s="257">
        <v>90</v>
      </c>
      <c r="C591" s="257"/>
      <c r="D591" s="374">
        <f t="shared" si="10"/>
        <v>0</v>
      </c>
    </row>
    <row r="592" ht="14.4" customHeight="1" spans="1:4">
      <c r="A592" s="373" t="s">
        <v>443</v>
      </c>
      <c r="B592" s="257">
        <v>558</v>
      </c>
      <c r="C592" s="257">
        <v>333</v>
      </c>
      <c r="D592" s="374">
        <f t="shared" si="10"/>
        <v>59.6774193548387</v>
      </c>
    </row>
    <row r="593" s="233" customFormat="1" ht="14.4" customHeight="1" spans="1:4">
      <c r="A593" s="370" t="s">
        <v>444</v>
      </c>
      <c r="B593" s="355">
        <v>0</v>
      </c>
      <c r="C593" s="355"/>
      <c r="D593" s="371" t="str">
        <f t="shared" si="10"/>
        <v/>
      </c>
    </row>
    <row r="594" ht="14.4" customHeight="1" spans="1:4">
      <c r="A594" s="373" t="s">
        <v>445</v>
      </c>
      <c r="B594" s="257">
        <v>0</v>
      </c>
      <c r="C594" s="355"/>
      <c r="D594" s="371" t="str">
        <f t="shared" si="10"/>
        <v/>
      </c>
    </row>
    <row r="595" s="233" customFormat="1" ht="14.4" customHeight="1" spans="1:4">
      <c r="A595" s="370" t="s">
        <v>446</v>
      </c>
      <c r="B595" s="355">
        <f>SUM(B596:B602)</f>
        <v>7517</v>
      </c>
      <c r="C595" s="355">
        <f>SUM(C596:C602)</f>
        <v>5846</v>
      </c>
      <c r="D595" s="371">
        <f t="shared" si="10"/>
        <v>77.7703871225223</v>
      </c>
    </row>
    <row r="596" ht="14.4" customHeight="1" spans="1:4">
      <c r="A596" s="373" t="s">
        <v>447</v>
      </c>
      <c r="B596" s="257">
        <v>439</v>
      </c>
      <c r="C596" s="257">
        <v>341</v>
      </c>
      <c r="D596" s="374">
        <f t="shared" si="10"/>
        <v>77.6765375854214</v>
      </c>
    </row>
    <row r="597" s="233" customFormat="1" ht="14.4" customHeight="1" spans="1:4">
      <c r="A597" s="373" t="s">
        <v>448</v>
      </c>
      <c r="B597" s="257">
        <v>1851</v>
      </c>
      <c r="C597" s="257">
        <v>1272</v>
      </c>
      <c r="D597" s="374">
        <f t="shared" si="10"/>
        <v>68.7196110210697</v>
      </c>
    </row>
    <row r="598" ht="14.4" customHeight="1" spans="1:4">
      <c r="A598" s="373" t="s">
        <v>449</v>
      </c>
      <c r="B598" s="257">
        <v>0</v>
      </c>
      <c r="C598" s="257"/>
      <c r="D598" s="374" t="str">
        <f t="shared" si="10"/>
        <v/>
      </c>
    </row>
    <row r="599" ht="14.4" customHeight="1" spans="1:4">
      <c r="A599" s="373" t="s">
        <v>450</v>
      </c>
      <c r="B599" s="257">
        <v>4378</v>
      </c>
      <c r="C599" s="257">
        <v>4178</v>
      </c>
      <c r="D599" s="374">
        <f t="shared" si="10"/>
        <v>95.4317039744175</v>
      </c>
    </row>
    <row r="600" ht="14.4" customHeight="1" spans="1:4">
      <c r="A600" s="373" t="s">
        <v>451</v>
      </c>
      <c r="B600" s="257">
        <v>794</v>
      </c>
      <c r="C600" s="257"/>
      <c r="D600" s="374">
        <f t="shared" si="10"/>
        <v>0</v>
      </c>
    </row>
    <row r="601" ht="14.4" customHeight="1" spans="1:4">
      <c r="A601" s="382" t="s">
        <v>1958</v>
      </c>
      <c r="B601" s="257">
        <v>55</v>
      </c>
      <c r="C601" s="257">
        <v>55</v>
      </c>
      <c r="D601" s="374">
        <f t="shared" si="10"/>
        <v>100</v>
      </c>
    </row>
    <row r="602" ht="14.4" customHeight="1" spans="1:4">
      <c r="A602" s="373" t="s">
        <v>453</v>
      </c>
      <c r="B602" s="257">
        <v>0</v>
      </c>
      <c r="C602" s="355"/>
      <c r="D602" s="371" t="str">
        <f t="shared" si="10"/>
        <v/>
      </c>
    </row>
    <row r="603" s="233" customFormat="1" ht="14.4" customHeight="1" spans="1:4">
      <c r="A603" s="370" t="s">
        <v>454</v>
      </c>
      <c r="B603" s="355">
        <v>0</v>
      </c>
      <c r="C603" s="355"/>
      <c r="D603" s="371" t="str">
        <f t="shared" si="10"/>
        <v/>
      </c>
    </row>
    <row r="604" ht="14.4" customHeight="1" spans="1:4">
      <c r="A604" s="373" t="s">
        <v>455</v>
      </c>
      <c r="B604" s="257">
        <v>0</v>
      </c>
      <c r="C604" s="355"/>
      <c r="D604" s="371" t="str">
        <f t="shared" si="10"/>
        <v/>
      </c>
    </row>
    <row r="605" ht="14.4" customHeight="1" spans="1:4">
      <c r="A605" s="373" t="s">
        <v>456</v>
      </c>
      <c r="B605" s="257">
        <v>0</v>
      </c>
      <c r="C605" s="355"/>
      <c r="D605" s="371" t="str">
        <f t="shared" si="10"/>
        <v/>
      </c>
    </row>
    <row r="606" s="233" customFormat="1" ht="14.4" customHeight="1" spans="1:4">
      <c r="A606" s="373" t="s">
        <v>457</v>
      </c>
      <c r="B606" s="257">
        <v>0</v>
      </c>
      <c r="C606" s="355"/>
      <c r="D606" s="371" t="str">
        <f t="shared" si="10"/>
        <v/>
      </c>
    </row>
    <row r="607" s="233" customFormat="1" ht="14.4" customHeight="1" spans="1:4">
      <c r="A607" s="370" t="s">
        <v>458</v>
      </c>
      <c r="B607" s="355">
        <f>SUM(B608:B616)</f>
        <v>979</v>
      </c>
      <c r="C607" s="355">
        <f>SUM(C608:C616)</f>
        <v>123</v>
      </c>
      <c r="D607" s="371">
        <f t="shared" si="10"/>
        <v>12.5638406537283</v>
      </c>
    </row>
    <row r="608" ht="14.4" customHeight="1" spans="1:4">
      <c r="A608" s="373" t="s">
        <v>459</v>
      </c>
      <c r="B608" s="257">
        <v>0</v>
      </c>
      <c r="C608" s="355"/>
      <c r="D608" s="371" t="str">
        <f t="shared" si="10"/>
        <v/>
      </c>
    </row>
    <row r="609" ht="14.4" customHeight="1" spans="1:4">
      <c r="A609" s="373" t="s">
        <v>460</v>
      </c>
      <c r="B609" s="257">
        <v>0</v>
      </c>
      <c r="C609" s="355"/>
      <c r="D609" s="371" t="str">
        <f t="shared" si="10"/>
        <v/>
      </c>
    </row>
    <row r="610" ht="14.4" customHeight="1" spans="1:4">
      <c r="A610" s="373" t="s">
        <v>461</v>
      </c>
      <c r="B610" s="257">
        <v>0</v>
      </c>
      <c r="C610" s="355"/>
      <c r="D610" s="371" t="str">
        <f t="shared" si="10"/>
        <v/>
      </c>
    </row>
    <row r="611" s="233" customFormat="1" ht="14.4" customHeight="1" spans="1:4">
      <c r="A611" s="373" t="s">
        <v>462</v>
      </c>
      <c r="B611" s="257">
        <v>0</v>
      </c>
      <c r="C611" s="355"/>
      <c r="D611" s="371" t="str">
        <f t="shared" si="10"/>
        <v/>
      </c>
    </row>
    <row r="612" ht="14.4" customHeight="1" spans="1:4">
      <c r="A612" s="373" t="s">
        <v>463</v>
      </c>
      <c r="B612" s="257">
        <v>0</v>
      </c>
      <c r="C612" s="355"/>
      <c r="D612" s="371" t="str">
        <f t="shared" si="10"/>
        <v/>
      </c>
    </row>
    <row r="613" ht="14.4" customHeight="1" spans="1:4">
      <c r="A613" s="373" t="s">
        <v>464</v>
      </c>
      <c r="B613" s="257">
        <v>0</v>
      </c>
      <c r="C613" s="355"/>
      <c r="D613" s="371" t="str">
        <f t="shared" si="10"/>
        <v/>
      </c>
    </row>
    <row r="614" s="233" customFormat="1" ht="14.4" customHeight="1" spans="1:4">
      <c r="A614" s="373" t="s">
        <v>465</v>
      </c>
      <c r="B614" s="257">
        <v>0</v>
      </c>
      <c r="C614" s="355"/>
      <c r="D614" s="371" t="str">
        <f t="shared" si="10"/>
        <v/>
      </c>
    </row>
    <row r="615" ht="14.4" customHeight="1" spans="1:4">
      <c r="A615" s="382" t="s">
        <v>1959</v>
      </c>
      <c r="B615" s="257">
        <v>0</v>
      </c>
      <c r="C615" s="355"/>
      <c r="D615" s="371" t="str">
        <f t="shared" si="10"/>
        <v/>
      </c>
    </row>
    <row r="616" ht="14.4" customHeight="1" spans="1:4">
      <c r="A616" s="373" t="s">
        <v>467</v>
      </c>
      <c r="B616" s="257">
        <v>979</v>
      </c>
      <c r="C616" s="257">
        <v>123</v>
      </c>
      <c r="D616" s="374">
        <f t="shared" si="10"/>
        <v>12.5638406537283</v>
      </c>
    </row>
    <row r="617" s="233" customFormat="1" ht="14.4" customHeight="1" spans="1:4">
      <c r="A617" s="370" t="s">
        <v>468</v>
      </c>
      <c r="B617" s="355">
        <f>SUM(B618:B624)</f>
        <v>1058</v>
      </c>
      <c r="C617" s="355">
        <f>SUM(C618:C624)</f>
        <v>620</v>
      </c>
      <c r="D617" s="371">
        <f t="shared" si="10"/>
        <v>58.6011342155009</v>
      </c>
    </row>
    <row r="618" ht="14.4" customHeight="1" spans="1:4">
      <c r="A618" s="373" t="s">
        <v>469</v>
      </c>
      <c r="B618" s="257">
        <v>493</v>
      </c>
      <c r="C618" s="355"/>
      <c r="D618" s="371">
        <f t="shared" si="10"/>
        <v>0</v>
      </c>
    </row>
    <row r="619" ht="14.4" customHeight="1" spans="1:4">
      <c r="A619" s="373" t="s">
        <v>470</v>
      </c>
      <c r="B619" s="257">
        <v>0</v>
      </c>
      <c r="C619" s="355"/>
      <c r="D619" s="371" t="str">
        <f t="shared" si="10"/>
        <v/>
      </c>
    </row>
    <row r="620" s="233" customFormat="1" ht="14.4" customHeight="1" spans="1:4">
      <c r="A620" s="373" t="s">
        <v>471</v>
      </c>
      <c r="B620" s="257">
        <v>0</v>
      </c>
      <c r="C620" s="355"/>
      <c r="D620" s="371" t="str">
        <f t="shared" si="10"/>
        <v/>
      </c>
    </row>
    <row r="621" ht="14.4" customHeight="1" spans="1:4">
      <c r="A621" s="373" t="s">
        <v>472</v>
      </c>
      <c r="B621" s="257"/>
      <c r="C621" s="355"/>
      <c r="D621" s="371" t="str">
        <f t="shared" si="10"/>
        <v/>
      </c>
    </row>
    <row r="622" ht="14.4" customHeight="1" spans="1:4">
      <c r="A622" s="373" t="s">
        <v>473</v>
      </c>
      <c r="B622" s="257">
        <v>129</v>
      </c>
      <c r="C622" s="257">
        <v>147</v>
      </c>
      <c r="D622" s="374">
        <f t="shared" si="10"/>
        <v>113.953488372093</v>
      </c>
    </row>
    <row r="623" s="233" customFormat="1" ht="14.4" customHeight="1" spans="1:4">
      <c r="A623" s="373" t="s">
        <v>474</v>
      </c>
      <c r="B623" s="257">
        <v>0</v>
      </c>
      <c r="C623" s="257"/>
      <c r="D623" s="374" t="str">
        <f t="shared" si="10"/>
        <v/>
      </c>
    </row>
    <row r="624" ht="14.4" customHeight="1" spans="1:4">
      <c r="A624" s="373" t="s">
        <v>475</v>
      </c>
      <c r="B624" s="257">
        <v>436</v>
      </c>
      <c r="C624" s="257">
        <v>473</v>
      </c>
      <c r="D624" s="374">
        <f t="shared" si="10"/>
        <v>108.48623853211</v>
      </c>
    </row>
    <row r="625" s="233" customFormat="1" ht="14.4" customHeight="1" spans="1:4">
      <c r="A625" s="370" t="s">
        <v>476</v>
      </c>
      <c r="B625" s="355">
        <f>SUM(B626:B631)</f>
        <v>129</v>
      </c>
      <c r="C625" s="355">
        <f>SUM(C626:C631)</f>
        <v>107</v>
      </c>
      <c r="D625" s="371">
        <f t="shared" si="10"/>
        <v>82.9457364341085</v>
      </c>
    </row>
    <row r="626" s="233" customFormat="1" ht="14.4" customHeight="1" spans="1:4">
      <c r="A626" s="373" t="s">
        <v>477</v>
      </c>
      <c r="B626" s="257">
        <v>87</v>
      </c>
      <c r="C626" s="257">
        <v>85</v>
      </c>
      <c r="D626" s="374">
        <f t="shared" si="10"/>
        <v>97.7011494252874</v>
      </c>
    </row>
    <row r="627" ht="14.4" customHeight="1" spans="1:4">
      <c r="A627" s="373" t="s">
        <v>478</v>
      </c>
      <c r="B627" s="257">
        <v>0</v>
      </c>
      <c r="C627" s="257"/>
      <c r="D627" s="374" t="str">
        <f t="shared" si="10"/>
        <v/>
      </c>
    </row>
    <row r="628" ht="14.4" customHeight="1" spans="1:4">
      <c r="A628" s="373" t="s">
        <v>479</v>
      </c>
      <c r="B628" s="257">
        <v>0</v>
      </c>
      <c r="C628" s="257"/>
      <c r="D628" s="374" t="str">
        <f t="shared" si="10"/>
        <v/>
      </c>
    </row>
    <row r="629" ht="14.4" customHeight="1" spans="1:4">
      <c r="A629" s="373" t="s">
        <v>480</v>
      </c>
      <c r="B629" s="257">
        <v>2</v>
      </c>
      <c r="C629" s="257"/>
      <c r="D629" s="374">
        <f t="shared" si="10"/>
        <v>0</v>
      </c>
    </row>
    <row r="630" ht="14.4" customHeight="1" spans="1:4">
      <c r="A630" s="373" t="s">
        <v>481</v>
      </c>
      <c r="B630" s="257">
        <v>9</v>
      </c>
      <c r="C630" s="257">
        <v>12</v>
      </c>
      <c r="D630" s="374">
        <f t="shared" si="10"/>
        <v>133.333333333333</v>
      </c>
    </row>
    <row r="631" ht="14.4" customHeight="1" spans="1:4">
      <c r="A631" s="373" t="s">
        <v>482</v>
      </c>
      <c r="B631" s="257">
        <v>31</v>
      </c>
      <c r="C631" s="257">
        <v>10</v>
      </c>
      <c r="D631" s="374">
        <f t="shared" si="10"/>
        <v>32.258064516129</v>
      </c>
    </row>
    <row r="632" s="233" customFormat="1" ht="14.4" customHeight="1" spans="1:4">
      <c r="A632" s="370" t="s">
        <v>483</v>
      </c>
      <c r="B632" s="355">
        <f>SUM(B633:B639)</f>
        <v>186</v>
      </c>
      <c r="C632" s="355">
        <f>SUM(C633:C639)</f>
        <v>473</v>
      </c>
      <c r="D632" s="371">
        <f t="shared" si="10"/>
        <v>254.301075268817</v>
      </c>
    </row>
    <row r="633" ht="14.4" customHeight="1" spans="1:4">
      <c r="A633" s="373" t="s">
        <v>484</v>
      </c>
      <c r="B633" s="257">
        <v>6</v>
      </c>
      <c r="C633" s="257">
        <v>8</v>
      </c>
      <c r="D633" s="374">
        <f t="shared" si="10"/>
        <v>133.333333333333</v>
      </c>
    </row>
    <row r="634" ht="14.4" customHeight="1" spans="1:4">
      <c r="A634" s="373" t="s">
        <v>485</v>
      </c>
      <c r="B634" s="257">
        <v>64</v>
      </c>
      <c r="C634" s="257">
        <v>430</v>
      </c>
      <c r="D634" s="374">
        <f t="shared" si="10"/>
        <v>671.875</v>
      </c>
    </row>
    <row r="635" s="233" customFormat="1" ht="14.4" customHeight="1" spans="1:4">
      <c r="A635" s="373" t="s">
        <v>486</v>
      </c>
      <c r="B635" s="257">
        <v>0</v>
      </c>
      <c r="C635" s="257"/>
      <c r="D635" s="374" t="str">
        <f t="shared" si="10"/>
        <v/>
      </c>
    </row>
    <row r="636" ht="14.4" customHeight="1" spans="1:4">
      <c r="A636" s="373" t="s">
        <v>487</v>
      </c>
      <c r="B636" s="257">
        <v>61</v>
      </c>
      <c r="C636" s="257">
        <v>35</v>
      </c>
      <c r="D636" s="374">
        <f t="shared" si="10"/>
        <v>57.3770491803279</v>
      </c>
    </row>
    <row r="637" ht="14.4" customHeight="1" spans="1:4">
      <c r="A637" s="373" t="s">
        <v>488</v>
      </c>
      <c r="B637" s="257">
        <v>0</v>
      </c>
      <c r="C637" s="355"/>
      <c r="D637" s="371" t="str">
        <f t="shared" si="10"/>
        <v/>
      </c>
    </row>
    <row r="638" ht="14.4" customHeight="1" spans="1:4">
      <c r="A638" s="373" t="s">
        <v>489</v>
      </c>
      <c r="B638" s="257">
        <v>55</v>
      </c>
      <c r="C638" s="355"/>
      <c r="D638" s="371">
        <f t="shared" si="10"/>
        <v>0</v>
      </c>
    </row>
    <row r="639" ht="14.4" customHeight="1" spans="1:4">
      <c r="A639" s="373" t="s">
        <v>490</v>
      </c>
      <c r="B639" s="257">
        <v>0</v>
      </c>
      <c r="C639" s="355"/>
      <c r="D639" s="371" t="str">
        <f t="shared" si="10"/>
        <v/>
      </c>
    </row>
    <row r="640" s="233" customFormat="1" ht="14.4" customHeight="1" spans="1:4">
      <c r="A640" s="370" t="s">
        <v>491</v>
      </c>
      <c r="B640" s="355">
        <f>SUM(B641:B648)</f>
        <v>520</v>
      </c>
      <c r="C640" s="355">
        <f>SUM(C641:C648)</f>
        <v>468</v>
      </c>
      <c r="D640" s="371">
        <f t="shared" si="10"/>
        <v>90</v>
      </c>
    </row>
    <row r="641" ht="14.4" customHeight="1" spans="1:4">
      <c r="A641" s="373" t="s">
        <v>47</v>
      </c>
      <c r="B641" s="257">
        <v>64</v>
      </c>
      <c r="C641" s="257">
        <v>44</v>
      </c>
      <c r="D641" s="374">
        <f t="shared" si="10"/>
        <v>68.75</v>
      </c>
    </row>
    <row r="642" ht="14.4" customHeight="1" spans="1:4">
      <c r="A642" s="373" t="s">
        <v>48</v>
      </c>
      <c r="B642" s="257">
        <v>0</v>
      </c>
      <c r="C642" s="257"/>
      <c r="D642" s="374" t="str">
        <f t="shared" si="10"/>
        <v/>
      </c>
    </row>
    <row r="643" s="233" customFormat="1" ht="14.4" customHeight="1" spans="1:4">
      <c r="A643" s="373" t="s">
        <v>49</v>
      </c>
      <c r="B643" s="257">
        <v>0</v>
      </c>
      <c r="C643" s="257"/>
      <c r="D643" s="374" t="str">
        <f t="shared" si="10"/>
        <v/>
      </c>
    </row>
    <row r="644" ht="14.4" customHeight="1" spans="1:4">
      <c r="A644" s="373" t="s">
        <v>492</v>
      </c>
      <c r="B644" s="257">
        <v>76</v>
      </c>
      <c r="C644" s="257">
        <v>44</v>
      </c>
      <c r="D644" s="374">
        <f t="shared" si="10"/>
        <v>57.8947368421053</v>
      </c>
    </row>
    <row r="645" ht="14.4" customHeight="1" spans="1:4">
      <c r="A645" s="373" t="s">
        <v>493</v>
      </c>
      <c r="B645" s="257">
        <v>18</v>
      </c>
      <c r="C645" s="257">
        <v>8</v>
      </c>
      <c r="D645" s="374">
        <f t="shared" si="10"/>
        <v>44.4444444444444</v>
      </c>
    </row>
    <row r="646" s="233" customFormat="1" ht="14.4" customHeight="1" spans="1:4">
      <c r="A646" s="373" t="s">
        <v>494</v>
      </c>
      <c r="B646" s="257">
        <v>0</v>
      </c>
      <c r="C646" s="355"/>
      <c r="D646" s="371" t="str">
        <f t="shared" si="10"/>
        <v/>
      </c>
    </row>
    <row r="647" s="233" customFormat="1" ht="14.4" customHeight="1" spans="1:4">
      <c r="A647" s="373" t="s">
        <v>495</v>
      </c>
      <c r="B647" s="257">
        <v>211</v>
      </c>
      <c r="C647" s="257">
        <v>225</v>
      </c>
      <c r="D647" s="374">
        <f t="shared" ref="D647:D710" si="11">IFERROR(C647/B647*100,"")</f>
        <v>106.635071090047</v>
      </c>
    </row>
    <row r="648" s="233" customFormat="1" ht="14.4" customHeight="1" spans="1:4">
      <c r="A648" s="373" t="s">
        <v>496</v>
      </c>
      <c r="B648" s="257">
        <v>151</v>
      </c>
      <c r="C648" s="257">
        <v>147</v>
      </c>
      <c r="D648" s="374">
        <f t="shared" si="11"/>
        <v>97.3509933774834</v>
      </c>
    </row>
    <row r="649" s="233" customFormat="1" ht="14.4" customHeight="1" spans="1:4">
      <c r="A649" s="370" t="s">
        <v>497</v>
      </c>
      <c r="B649" s="355">
        <f>SUM(B650:B653)</f>
        <v>3</v>
      </c>
      <c r="C649" s="355">
        <f>SUM(C650:C653)</f>
        <v>4</v>
      </c>
      <c r="D649" s="371">
        <f t="shared" si="11"/>
        <v>133.333333333333</v>
      </c>
    </row>
    <row r="650" ht="14.4" customHeight="1" spans="1:4">
      <c r="A650" s="373" t="s">
        <v>47</v>
      </c>
      <c r="B650" s="257">
        <v>0</v>
      </c>
      <c r="C650" s="355"/>
      <c r="D650" s="371" t="str">
        <f t="shared" si="11"/>
        <v/>
      </c>
    </row>
    <row r="651" ht="14.4" customHeight="1" spans="1:4">
      <c r="A651" s="373" t="s">
        <v>48</v>
      </c>
      <c r="B651" s="257">
        <v>0</v>
      </c>
      <c r="C651" s="355"/>
      <c r="D651" s="371" t="str">
        <f t="shared" si="11"/>
        <v/>
      </c>
    </row>
    <row r="652" ht="14.4" customHeight="1" spans="1:4">
      <c r="A652" s="373" t="s">
        <v>49</v>
      </c>
      <c r="B652" s="257">
        <v>0</v>
      </c>
      <c r="C652" s="355"/>
      <c r="D652" s="371" t="str">
        <f t="shared" si="11"/>
        <v/>
      </c>
    </row>
    <row r="653" s="233" customFormat="1" ht="14.4" customHeight="1" spans="1:4">
      <c r="A653" s="373" t="s">
        <v>498</v>
      </c>
      <c r="B653" s="257">
        <v>3</v>
      </c>
      <c r="C653" s="257">
        <v>4</v>
      </c>
      <c r="D653" s="374">
        <f t="shared" si="11"/>
        <v>133.333333333333</v>
      </c>
    </row>
    <row r="654" s="233" customFormat="1" ht="14.4" customHeight="1" spans="1:4">
      <c r="A654" s="370" t="s">
        <v>499</v>
      </c>
      <c r="B654" s="355">
        <v>0</v>
      </c>
      <c r="C654" s="355"/>
      <c r="D654" s="371" t="str">
        <f t="shared" si="11"/>
        <v/>
      </c>
    </row>
    <row r="655" ht="14.4" customHeight="1" spans="1:4">
      <c r="A655" s="373" t="s">
        <v>500</v>
      </c>
      <c r="B655" s="257">
        <v>0</v>
      </c>
      <c r="C655" s="355"/>
      <c r="D655" s="371" t="str">
        <f t="shared" si="11"/>
        <v/>
      </c>
    </row>
    <row r="656" ht="14.4" customHeight="1" spans="1:4">
      <c r="A656" s="373" t="s">
        <v>501</v>
      </c>
      <c r="B656" s="257">
        <v>0</v>
      </c>
      <c r="C656" s="355"/>
      <c r="D656" s="371" t="str">
        <f t="shared" si="11"/>
        <v/>
      </c>
    </row>
    <row r="657" s="233" customFormat="1" ht="14.4" customHeight="1" spans="1:4">
      <c r="A657" s="370" t="s">
        <v>502</v>
      </c>
      <c r="B657" s="355">
        <v>0</v>
      </c>
      <c r="C657" s="355"/>
      <c r="D657" s="371" t="str">
        <f t="shared" si="11"/>
        <v/>
      </c>
    </row>
    <row r="658" ht="14.4" customHeight="1" spans="1:4">
      <c r="A658" s="373" t="s">
        <v>503</v>
      </c>
      <c r="B658" s="257">
        <v>0</v>
      </c>
      <c r="C658" s="355"/>
      <c r="D658" s="371" t="str">
        <f t="shared" si="11"/>
        <v/>
      </c>
    </row>
    <row r="659" ht="14.4" customHeight="1" spans="1:4">
      <c r="A659" s="373" t="s">
        <v>504</v>
      </c>
      <c r="B659" s="257">
        <v>0</v>
      </c>
      <c r="C659" s="355"/>
      <c r="D659" s="371" t="str">
        <f t="shared" si="11"/>
        <v/>
      </c>
    </row>
    <row r="660" s="233" customFormat="1" ht="14.4" customHeight="1" spans="1:4">
      <c r="A660" s="370" t="s">
        <v>505</v>
      </c>
      <c r="B660" s="355">
        <v>0</v>
      </c>
      <c r="C660" s="355"/>
      <c r="D660" s="371" t="str">
        <f t="shared" si="11"/>
        <v/>
      </c>
    </row>
    <row r="661" ht="14.4" customHeight="1" spans="1:4">
      <c r="A661" s="373" t="s">
        <v>506</v>
      </c>
      <c r="B661" s="257">
        <v>0</v>
      </c>
      <c r="C661" s="355"/>
      <c r="D661" s="371" t="str">
        <f t="shared" si="11"/>
        <v/>
      </c>
    </row>
    <row r="662" ht="14.4" customHeight="1" spans="1:4">
      <c r="A662" s="373" t="s">
        <v>507</v>
      </c>
      <c r="B662" s="257">
        <v>0</v>
      </c>
      <c r="C662" s="355"/>
      <c r="D662" s="371" t="str">
        <f t="shared" si="11"/>
        <v/>
      </c>
    </row>
    <row r="663" s="233" customFormat="1" ht="14.4" customHeight="1" spans="1:4">
      <c r="A663" s="370" t="s">
        <v>508</v>
      </c>
      <c r="B663" s="355">
        <v>0</v>
      </c>
      <c r="C663" s="355"/>
      <c r="D663" s="371" t="str">
        <f t="shared" si="11"/>
        <v/>
      </c>
    </row>
    <row r="664" ht="14.4" customHeight="1" spans="1:4">
      <c r="A664" s="373" t="s">
        <v>509</v>
      </c>
      <c r="B664" s="257">
        <v>0</v>
      </c>
      <c r="C664" s="355"/>
      <c r="D664" s="371" t="str">
        <f t="shared" si="11"/>
        <v/>
      </c>
    </row>
    <row r="665" ht="14.4" customHeight="1" spans="1:4">
      <c r="A665" s="373" t="s">
        <v>510</v>
      </c>
      <c r="B665" s="257">
        <v>0</v>
      </c>
      <c r="C665" s="355"/>
      <c r="D665" s="371" t="str">
        <f t="shared" si="11"/>
        <v/>
      </c>
    </row>
    <row r="666" s="233" customFormat="1" ht="14.4" customHeight="1" spans="1:4">
      <c r="A666" s="370" t="s">
        <v>511</v>
      </c>
      <c r="B666" s="355">
        <v>0</v>
      </c>
      <c r="C666" s="355"/>
      <c r="D666" s="371" t="str">
        <f t="shared" si="11"/>
        <v/>
      </c>
    </row>
    <row r="667" s="233" customFormat="1" ht="14.4" customHeight="1" spans="1:4">
      <c r="A667" s="373" t="s">
        <v>512</v>
      </c>
      <c r="B667" s="257">
        <v>0</v>
      </c>
      <c r="C667" s="355"/>
      <c r="D667" s="371" t="str">
        <f t="shared" si="11"/>
        <v/>
      </c>
    </row>
    <row r="668" ht="14.4" customHeight="1" spans="1:4">
      <c r="A668" s="373" t="s">
        <v>513</v>
      </c>
      <c r="B668" s="257">
        <v>0</v>
      </c>
      <c r="C668" s="355"/>
      <c r="D668" s="371" t="str">
        <f t="shared" si="11"/>
        <v/>
      </c>
    </row>
    <row r="669" s="233" customFormat="1" ht="14.4" customHeight="1" spans="1:4">
      <c r="A669" s="370" t="s">
        <v>514</v>
      </c>
      <c r="B669" s="355">
        <v>0</v>
      </c>
      <c r="C669" s="355"/>
      <c r="D669" s="371" t="str">
        <f t="shared" si="11"/>
        <v/>
      </c>
    </row>
    <row r="670" ht="14.4" customHeight="1" spans="1:4">
      <c r="A670" s="373" t="s">
        <v>515</v>
      </c>
      <c r="B670" s="257">
        <v>0</v>
      </c>
      <c r="C670" s="355"/>
      <c r="D670" s="371" t="str">
        <f t="shared" si="11"/>
        <v/>
      </c>
    </row>
    <row r="671" s="233" customFormat="1" ht="14.4" customHeight="1" spans="1:4">
      <c r="A671" s="373" t="s">
        <v>516</v>
      </c>
      <c r="B671" s="257">
        <v>0</v>
      </c>
      <c r="C671" s="355"/>
      <c r="D671" s="371" t="str">
        <f t="shared" si="11"/>
        <v/>
      </c>
    </row>
    <row r="672" ht="14.4" customHeight="1" spans="1:4">
      <c r="A672" s="373" t="s">
        <v>517</v>
      </c>
      <c r="B672" s="257">
        <v>0</v>
      </c>
      <c r="C672" s="355"/>
      <c r="D672" s="371" t="str">
        <f t="shared" si="11"/>
        <v/>
      </c>
    </row>
    <row r="673" s="233" customFormat="1" ht="14.4" customHeight="1" spans="1:4">
      <c r="A673" s="370" t="s">
        <v>518</v>
      </c>
      <c r="B673" s="355">
        <v>0</v>
      </c>
      <c r="C673" s="355"/>
      <c r="D673" s="371" t="str">
        <f t="shared" si="11"/>
        <v/>
      </c>
    </row>
    <row r="674" ht="14.4" customHeight="1" spans="1:4">
      <c r="A674" s="373" t="s">
        <v>519</v>
      </c>
      <c r="B674" s="257">
        <v>0</v>
      </c>
      <c r="C674" s="355"/>
      <c r="D674" s="371" t="str">
        <f t="shared" si="11"/>
        <v/>
      </c>
    </row>
    <row r="675" ht="14.4" customHeight="1" spans="1:4">
      <c r="A675" s="373" t="s">
        <v>520</v>
      </c>
      <c r="B675" s="257">
        <v>0</v>
      </c>
      <c r="C675" s="355"/>
      <c r="D675" s="371" t="str">
        <f t="shared" si="11"/>
        <v/>
      </c>
    </row>
    <row r="676" ht="14.4" customHeight="1" spans="1:4">
      <c r="A676" s="373" t="s">
        <v>521</v>
      </c>
      <c r="B676" s="257"/>
      <c r="C676" s="355"/>
      <c r="D676" s="371" t="str">
        <f t="shared" si="11"/>
        <v/>
      </c>
    </row>
    <row r="677" ht="14.4" customHeight="1" spans="1:4">
      <c r="A677" s="373" t="s">
        <v>522</v>
      </c>
      <c r="B677" s="257">
        <v>0</v>
      </c>
      <c r="C677" s="355"/>
      <c r="D677" s="371" t="str">
        <f t="shared" si="11"/>
        <v/>
      </c>
    </row>
    <row r="678" s="233" customFormat="1" ht="14.4" customHeight="1" spans="1:4">
      <c r="A678" s="370" t="s">
        <v>523</v>
      </c>
      <c r="B678" s="355">
        <f>SUM(B679:B685)</f>
        <v>216</v>
      </c>
      <c r="C678" s="355">
        <f>SUM(C679:C685)</f>
        <v>218</v>
      </c>
      <c r="D678" s="371">
        <f t="shared" si="11"/>
        <v>100.925925925926</v>
      </c>
    </row>
    <row r="679" ht="14.4" customHeight="1" spans="1:4">
      <c r="A679" s="373" t="s">
        <v>47</v>
      </c>
      <c r="B679" s="257">
        <v>64</v>
      </c>
      <c r="C679" s="257">
        <v>74</v>
      </c>
      <c r="D679" s="374">
        <f t="shared" si="11"/>
        <v>115.625</v>
      </c>
    </row>
    <row r="680" ht="14.4" customHeight="1" spans="1:4">
      <c r="A680" s="373" t="s">
        <v>48</v>
      </c>
      <c r="B680" s="257">
        <v>0</v>
      </c>
      <c r="C680" s="355"/>
      <c r="D680" s="371" t="str">
        <f t="shared" si="11"/>
        <v/>
      </c>
    </row>
    <row r="681" ht="14.4" customHeight="1" spans="1:4">
      <c r="A681" s="373" t="s">
        <v>49</v>
      </c>
      <c r="B681" s="257">
        <v>0</v>
      </c>
      <c r="C681" s="355"/>
      <c r="D681" s="371" t="str">
        <f t="shared" si="11"/>
        <v/>
      </c>
    </row>
    <row r="682" ht="14.4" customHeight="1" spans="1:4">
      <c r="A682" s="373" t="s">
        <v>524</v>
      </c>
      <c r="B682" s="257">
        <v>84</v>
      </c>
      <c r="C682" s="257">
        <v>92</v>
      </c>
      <c r="D682" s="374">
        <f t="shared" si="11"/>
        <v>109.52380952381</v>
      </c>
    </row>
    <row r="683" s="233" customFormat="1" ht="14.4" customHeight="1" spans="1:4">
      <c r="A683" s="382" t="s">
        <v>1960</v>
      </c>
      <c r="B683" s="257">
        <v>0</v>
      </c>
      <c r="C683" s="257"/>
      <c r="D683" s="374" t="str">
        <f t="shared" si="11"/>
        <v/>
      </c>
    </row>
    <row r="684" ht="14.4" customHeight="1" spans="1:4">
      <c r="A684" s="373" t="s">
        <v>56</v>
      </c>
      <c r="B684" s="257">
        <v>68</v>
      </c>
      <c r="C684" s="257">
        <v>51</v>
      </c>
      <c r="D684" s="374">
        <f t="shared" si="11"/>
        <v>75</v>
      </c>
    </row>
    <row r="685" ht="14.4" customHeight="1" spans="1:4">
      <c r="A685" s="373" t="s">
        <v>526</v>
      </c>
      <c r="B685" s="257">
        <v>0</v>
      </c>
      <c r="C685" s="257">
        <v>1</v>
      </c>
      <c r="D685" s="374" t="str">
        <f t="shared" si="11"/>
        <v/>
      </c>
    </row>
    <row r="686" s="233" customFormat="1" ht="14.4" customHeight="1" spans="1:4">
      <c r="A686" s="370" t="s">
        <v>527</v>
      </c>
      <c r="B686" s="355">
        <f>SUM(B687:B688)</f>
        <v>25</v>
      </c>
      <c r="C686" s="355"/>
      <c r="D686" s="371">
        <f t="shared" si="11"/>
        <v>0</v>
      </c>
    </row>
    <row r="687" ht="14.4" customHeight="1" spans="1:4">
      <c r="A687" s="373" t="s">
        <v>528</v>
      </c>
      <c r="B687" s="257">
        <v>25</v>
      </c>
      <c r="C687" s="355"/>
      <c r="D687" s="371">
        <f t="shared" si="11"/>
        <v>0</v>
      </c>
    </row>
    <row r="688" ht="14.4" customHeight="1" spans="1:4">
      <c r="A688" s="373" t="s">
        <v>529</v>
      </c>
      <c r="B688" s="257">
        <v>0</v>
      </c>
      <c r="C688" s="355"/>
      <c r="D688" s="371" t="str">
        <f t="shared" si="11"/>
        <v/>
      </c>
    </row>
    <row r="689" s="233" customFormat="1" ht="14.4" customHeight="1" spans="1:4">
      <c r="A689" s="370" t="s">
        <v>530</v>
      </c>
      <c r="B689" s="355">
        <f>B690</f>
        <v>1982</v>
      </c>
      <c r="C689" s="355">
        <f>C690</f>
        <v>2441</v>
      </c>
      <c r="D689" s="371">
        <f t="shared" si="11"/>
        <v>123.158425832492</v>
      </c>
    </row>
    <row r="690" s="233" customFormat="1" ht="14.4" customHeight="1" spans="1:4">
      <c r="A690" s="373" t="s">
        <v>531</v>
      </c>
      <c r="B690" s="257">
        <v>1982</v>
      </c>
      <c r="C690" s="257">
        <v>2441</v>
      </c>
      <c r="D690" s="374">
        <f t="shared" si="11"/>
        <v>123.158425832492</v>
      </c>
    </row>
    <row r="691" s="233" customFormat="1" ht="14.4" customHeight="1" spans="1:4">
      <c r="A691" s="370" t="s">
        <v>532</v>
      </c>
      <c r="B691" s="355">
        <f>B692+B697+B711+B715+B727+B730+B734+B739+B743+B747+B750+B759+B761</f>
        <v>10053</v>
      </c>
      <c r="C691" s="355">
        <f>C692+C697+C711+C715+C727+C730+C734+C739+C743+C747+C750+C759+C761</f>
        <v>8186</v>
      </c>
      <c r="D691" s="371">
        <f t="shared" si="11"/>
        <v>81.4284293245797</v>
      </c>
    </row>
    <row r="692" s="233" customFormat="1" ht="14.4" customHeight="1" spans="1:4">
      <c r="A692" s="370" t="s">
        <v>533</v>
      </c>
      <c r="B692" s="355">
        <f>SUM(B693:B696)</f>
        <v>563</v>
      </c>
      <c r="C692" s="355">
        <f>SUM(C693:C696)</f>
        <v>516</v>
      </c>
      <c r="D692" s="371">
        <f t="shared" si="11"/>
        <v>91.651865008881</v>
      </c>
    </row>
    <row r="693" ht="14.4" customHeight="1" spans="1:4">
      <c r="A693" s="373" t="s">
        <v>47</v>
      </c>
      <c r="B693" s="257">
        <v>371</v>
      </c>
      <c r="C693" s="257">
        <v>326</v>
      </c>
      <c r="D693" s="374">
        <f t="shared" si="11"/>
        <v>87.8706199460916</v>
      </c>
    </row>
    <row r="694" ht="14.4" customHeight="1" spans="1:4">
      <c r="A694" s="373" t="s">
        <v>48</v>
      </c>
      <c r="B694" s="257">
        <v>0</v>
      </c>
      <c r="C694" s="257"/>
      <c r="D694" s="374" t="str">
        <f t="shared" si="11"/>
        <v/>
      </c>
    </row>
    <row r="695" s="233" customFormat="1" ht="14.4" customHeight="1" spans="1:4">
      <c r="A695" s="373" t="s">
        <v>49</v>
      </c>
      <c r="B695" s="257">
        <v>0</v>
      </c>
      <c r="C695" s="257"/>
      <c r="D695" s="374" t="str">
        <f t="shared" si="11"/>
        <v/>
      </c>
    </row>
    <row r="696" ht="14.4" customHeight="1" spans="1:4">
      <c r="A696" s="373" t="s">
        <v>534</v>
      </c>
      <c r="B696" s="257">
        <v>192</v>
      </c>
      <c r="C696" s="257">
        <v>190</v>
      </c>
      <c r="D696" s="374">
        <f t="shared" si="11"/>
        <v>98.9583333333333</v>
      </c>
    </row>
    <row r="697" s="233" customFormat="1" ht="14.4" customHeight="1" spans="1:4">
      <c r="A697" s="370" t="s">
        <v>535</v>
      </c>
      <c r="B697" s="355">
        <v>0</v>
      </c>
      <c r="C697" s="355"/>
      <c r="D697" s="371" t="str">
        <f t="shared" si="11"/>
        <v/>
      </c>
    </row>
    <row r="698" ht="14.4" customHeight="1" spans="1:4">
      <c r="A698" s="373" t="s">
        <v>536</v>
      </c>
      <c r="B698" s="257">
        <v>0</v>
      </c>
      <c r="C698" s="355"/>
      <c r="D698" s="371" t="str">
        <f t="shared" si="11"/>
        <v/>
      </c>
    </row>
    <row r="699" s="233" customFormat="1" ht="14.4" customHeight="1" spans="1:4">
      <c r="A699" s="373" t="s">
        <v>537</v>
      </c>
      <c r="B699" s="257">
        <v>0</v>
      </c>
      <c r="C699" s="355"/>
      <c r="D699" s="371" t="str">
        <f t="shared" si="11"/>
        <v/>
      </c>
    </row>
    <row r="700" ht="14.4" customHeight="1" spans="1:4">
      <c r="A700" s="373" t="s">
        <v>538</v>
      </c>
      <c r="B700" s="257">
        <v>0</v>
      </c>
      <c r="C700" s="355"/>
      <c r="D700" s="371" t="str">
        <f t="shared" si="11"/>
        <v/>
      </c>
    </row>
    <row r="701" ht="14.4" customHeight="1" spans="1:4">
      <c r="A701" s="373" t="s">
        <v>539</v>
      </c>
      <c r="B701" s="257">
        <v>0</v>
      </c>
      <c r="C701" s="355"/>
      <c r="D701" s="371" t="str">
        <f t="shared" si="11"/>
        <v/>
      </c>
    </row>
    <row r="702" ht="14.4" customHeight="1" spans="1:4">
      <c r="A702" s="373" t="s">
        <v>540</v>
      </c>
      <c r="B702" s="257">
        <v>0</v>
      </c>
      <c r="C702" s="355"/>
      <c r="D702" s="371" t="str">
        <f t="shared" si="11"/>
        <v/>
      </c>
    </row>
    <row r="703" s="233" customFormat="1" ht="14.4" customHeight="1" spans="1:4">
      <c r="A703" s="373" t="s">
        <v>541</v>
      </c>
      <c r="B703" s="257">
        <v>0</v>
      </c>
      <c r="C703" s="355"/>
      <c r="D703" s="371" t="str">
        <f t="shared" si="11"/>
        <v/>
      </c>
    </row>
    <row r="704" ht="14.4" customHeight="1" spans="1:4">
      <c r="A704" s="373" t="s">
        <v>542</v>
      </c>
      <c r="B704" s="257">
        <v>0</v>
      </c>
      <c r="C704" s="355"/>
      <c r="D704" s="371" t="str">
        <f t="shared" si="11"/>
        <v/>
      </c>
    </row>
    <row r="705" ht="14.4" customHeight="1" spans="1:4">
      <c r="A705" s="373" t="s">
        <v>543</v>
      </c>
      <c r="B705" s="257">
        <v>0</v>
      </c>
      <c r="C705" s="355"/>
      <c r="D705" s="371" t="str">
        <f t="shared" si="11"/>
        <v/>
      </c>
    </row>
    <row r="706" s="233" customFormat="1" ht="14.4" customHeight="1" spans="1:4">
      <c r="A706" s="373" t="s">
        <v>544</v>
      </c>
      <c r="B706" s="257">
        <v>0</v>
      </c>
      <c r="C706" s="355"/>
      <c r="D706" s="371" t="str">
        <f t="shared" si="11"/>
        <v/>
      </c>
    </row>
    <row r="707" ht="14.4" customHeight="1" spans="1:4">
      <c r="A707" s="373" t="s">
        <v>545</v>
      </c>
      <c r="B707" s="257">
        <v>0</v>
      </c>
      <c r="C707" s="355"/>
      <c r="D707" s="371" t="str">
        <f t="shared" si="11"/>
        <v/>
      </c>
    </row>
    <row r="708" ht="14.4" customHeight="1" spans="1:4">
      <c r="A708" s="373" t="s">
        <v>546</v>
      </c>
      <c r="B708" s="257">
        <v>0</v>
      </c>
      <c r="C708" s="355"/>
      <c r="D708" s="371" t="str">
        <f t="shared" si="11"/>
        <v/>
      </c>
    </row>
    <row r="709" ht="14.4" customHeight="1" spans="1:4">
      <c r="A709" s="373" t="s">
        <v>547</v>
      </c>
      <c r="B709" s="257">
        <v>0</v>
      </c>
      <c r="C709" s="355"/>
      <c r="D709" s="371" t="str">
        <f t="shared" si="11"/>
        <v/>
      </c>
    </row>
    <row r="710" ht="14.4" customHeight="1" spans="1:4">
      <c r="A710" s="373" t="s">
        <v>548</v>
      </c>
      <c r="B710" s="257">
        <v>0</v>
      </c>
      <c r="C710" s="355"/>
      <c r="D710" s="371" t="str">
        <f t="shared" si="11"/>
        <v/>
      </c>
    </row>
    <row r="711" s="233" customFormat="1" ht="14.4" customHeight="1" spans="1:4">
      <c r="A711" s="370" t="s">
        <v>549</v>
      </c>
      <c r="B711" s="355">
        <f>SUM(B712:B714)</f>
        <v>194</v>
      </c>
      <c r="C711" s="355">
        <f>SUM(C712:C714)</f>
        <v>74</v>
      </c>
      <c r="D711" s="371">
        <f t="shared" ref="D711:D774" si="12">IFERROR(C711/B711*100,"")</f>
        <v>38.1443298969072</v>
      </c>
    </row>
    <row r="712" ht="14.4" customHeight="1" spans="1:4">
      <c r="A712" s="373" t="s">
        <v>550</v>
      </c>
      <c r="B712" s="257">
        <v>0</v>
      </c>
      <c r="C712" s="355"/>
      <c r="D712" s="371" t="str">
        <f t="shared" si="12"/>
        <v/>
      </c>
    </row>
    <row r="713" ht="14.4" customHeight="1" spans="1:4">
      <c r="A713" s="373" t="s">
        <v>551</v>
      </c>
      <c r="B713" s="257">
        <v>0</v>
      </c>
      <c r="C713" s="355"/>
      <c r="D713" s="371" t="str">
        <f t="shared" si="12"/>
        <v/>
      </c>
    </row>
    <row r="714" ht="14.4" customHeight="1" spans="1:4">
      <c r="A714" s="373" t="s">
        <v>552</v>
      </c>
      <c r="B714" s="257">
        <v>194</v>
      </c>
      <c r="C714" s="257">
        <v>74</v>
      </c>
      <c r="D714" s="374">
        <f t="shared" si="12"/>
        <v>38.1443298969072</v>
      </c>
    </row>
    <row r="715" s="233" customFormat="1" ht="14.4" customHeight="1" spans="1:4">
      <c r="A715" s="370" t="s">
        <v>553</v>
      </c>
      <c r="B715" s="355">
        <f>SUM(B716:B726)</f>
        <v>3437</v>
      </c>
      <c r="C715" s="355">
        <f>SUM(C716:C726)</f>
        <v>4224</v>
      </c>
      <c r="D715" s="371">
        <f t="shared" si="12"/>
        <v>122.897876054699</v>
      </c>
    </row>
    <row r="716" ht="14.4" customHeight="1" spans="1:4">
      <c r="A716" s="373" t="s">
        <v>554</v>
      </c>
      <c r="B716" s="257">
        <v>522</v>
      </c>
      <c r="C716" s="257">
        <v>439</v>
      </c>
      <c r="D716" s="374">
        <f t="shared" si="12"/>
        <v>84.0996168582376</v>
      </c>
    </row>
    <row r="717" s="233" customFormat="1" ht="14.4" customHeight="1" spans="1:4">
      <c r="A717" s="373" t="s">
        <v>555</v>
      </c>
      <c r="B717" s="257">
        <v>4</v>
      </c>
      <c r="C717" s="257">
        <v>4</v>
      </c>
      <c r="D717" s="374">
        <f t="shared" si="12"/>
        <v>100</v>
      </c>
    </row>
    <row r="718" ht="14.4" customHeight="1" spans="1:4">
      <c r="A718" s="373" t="s">
        <v>556</v>
      </c>
      <c r="B718" s="257">
        <v>225</v>
      </c>
      <c r="C718" s="257">
        <v>182</v>
      </c>
      <c r="D718" s="374">
        <f t="shared" si="12"/>
        <v>80.8888888888889</v>
      </c>
    </row>
    <row r="719" s="233" customFormat="1" ht="14.4" customHeight="1" spans="1:4">
      <c r="A719" s="373" t="s">
        <v>557</v>
      </c>
      <c r="B719" s="257">
        <v>0</v>
      </c>
      <c r="C719" s="257"/>
      <c r="D719" s="374" t="str">
        <f t="shared" si="12"/>
        <v/>
      </c>
    </row>
    <row r="720" s="233" customFormat="1" ht="14.4" customHeight="1" spans="1:4">
      <c r="A720" s="373" t="s">
        <v>558</v>
      </c>
      <c r="B720" s="257">
        <v>0</v>
      </c>
      <c r="C720" s="257"/>
      <c r="D720" s="374" t="str">
        <f t="shared" si="12"/>
        <v/>
      </c>
    </row>
    <row r="721" ht="14.4" customHeight="1" spans="1:4">
      <c r="A721" s="373" t="s">
        <v>559</v>
      </c>
      <c r="B721" s="257">
        <v>0</v>
      </c>
      <c r="C721" s="257"/>
      <c r="D721" s="374" t="str">
        <f t="shared" si="12"/>
        <v/>
      </c>
    </row>
    <row r="722" ht="14.4" customHeight="1" spans="1:4">
      <c r="A722" s="373" t="s">
        <v>560</v>
      </c>
      <c r="B722" s="257">
        <v>1442</v>
      </c>
      <c r="C722" s="257">
        <v>1729</v>
      </c>
      <c r="D722" s="374">
        <f t="shared" si="12"/>
        <v>119.902912621359</v>
      </c>
    </row>
    <row r="723" ht="14.4" customHeight="1" spans="1:4">
      <c r="A723" s="373" t="s">
        <v>561</v>
      </c>
      <c r="B723" s="257">
        <v>1101</v>
      </c>
      <c r="C723" s="257">
        <v>1215</v>
      </c>
      <c r="D723" s="374">
        <f t="shared" si="12"/>
        <v>110.354223433243</v>
      </c>
    </row>
    <row r="724" ht="14.4" customHeight="1" spans="1:4">
      <c r="A724" s="373" t="s">
        <v>562</v>
      </c>
      <c r="B724" s="257">
        <v>131</v>
      </c>
      <c r="C724" s="257">
        <v>624</v>
      </c>
      <c r="D724" s="374">
        <f t="shared" si="12"/>
        <v>476.335877862595</v>
      </c>
    </row>
    <row r="725" ht="14.4" customHeight="1" spans="1:4">
      <c r="A725" s="373" t="s">
        <v>563</v>
      </c>
      <c r="B725" s="257">
        <v>0</v>
      </c>
      <c r="C725" s="257"/>
      <c r="D725" s="374" t="str">
        <f t="shared" si="12"/>
        <v/>
      </c>
    </row>
    <row r="726" ht="14.4" customHeight="1" spans="1:4">
      <c r="A726" s="373" t="s">
        <v>564</v>
      </c>
      <c r="B726" s="257">
        <v>12</v>
      </c>
      <c r="C726" s="257">
        <v>31</v>
      </c>
      <c r="D726" s="374">
        <f t="shared" si="12"/>
        <v>258.333333333333</v>
      </c>
    </row>
    <row r="727" s="233" customFormat="1" ht="14.4" customHeight="1" spans="1:4">
      <c r="A727" s="370" t="s">
        <v>565</v>
      </c>
      <c r="B727" s="355">
        <v>0</v>
      </c>
      <c r="C727" s="355"/>
      <c r="D727" s="371" t="str">
        <f t="shared" si="12"/>
        <v/>
      </c>
    </row>
    <row r="728" ht="14.4" customHeight="1" spans="1:4">
      <c r="A728" s="373" t="s">
        <v>566</v>
      </c>
      <c r="B728" s="257">
        <v>0</v>
      </c>
      <c r="C728" s="355"/>
      <c r="D728" s="371" t="str">
        <f t="shared" si="12"/>
        <v/>
      </c>
    </row>
    <row r="729" ht="14.4" customHeight="1" spans="1:4">
      <c r="A729" s="373" t="s">
        <v>567</v>
      </c>
      <c r="B729" s="257">
        <v>0</v>
      </c>
      <c r="C729" s="355"/>
      <c r="D729" s="371" t="str">
        <f t="shared" si="12"/>
        <v/>
      </c>
    </row>
    <row r="730" s="233" customFormat="1" ht="14.4" customHeight="1" spans="1:4">
      <c r="A730" s="370" t="s">
        <v>568</v>
      </c>
      <c r="B730" s="355">
        <f>SUM(B731:B733)</f>
        <v>761</v>
      </c>
      <c r="C730" s="355">
        <f>SUM(C731:C733)</f>
        <v>285</v>
      </c>
      <c r="D730" s="371">
        <f t="shared" si="12"/>
        <v>37.4507227332457</v>
      </c>
    </row>
    <row r="731" ht="14.4" customHeight="1" spans="1:4">
      <c r="A731" s="373" t="s">
        <v>569</v>
      </c>
      <c r="B731" s="257">
        <v>0</v>
      </c>
      <c r="C731" s="355"/>
      <c r="D731" s="371" t="str">
        <f t="shared" si="12"/>
        <v/>
      </c>
    </row>
    <row r="732" ht="14.4" customHeight="1" spans="1:4">
      <c r="A732" s="373" t="s">
        <v>570</v>
      </c>
      <c r="B732" s="257">
        <v>286</v>
      </c>
      <c r="C732" s="257">
        <v>285</v>
      </c>
      <c r="D732" s="374">
        <f t="shared" si="12"/>
        <v>99.6503496503496</v>
      </c>
    </row>
    <row r="733" ht="14.4" customHeight="1" spans="1:4">
      <c r="A733" s="373" t="s">
        <v>571</v>
      </c>
      <c r="B733" s="257">
        <v>475</v>
      </c>
      <c r="C733" s="355"/>
      <c r="D733" s="371">
        <f t="shared" si="12"/>
        <v>0</v>
      </c>
    </row>
    <row r="734" s="233" customFormat="1" ht="14.4" customHeight="1" spans="1:4">
      <c r="A734" s="370" t="s">
        <v>572</v>
      </c>
      <c r="B734" s="355">
        <f>SUM(B735:B738)</f>
        <v>4195</v>
      </c>
      <c r="C734" s="355">
        <f>SUM(C735:C738)</f>
        <v>2524</v>
      </c>
      <c r="D734" s="371">
        <f t="shared" si="12"/>
        <v>60.1668653158522</v>
      </c>
    </row>
    <row r="735" ht="14.4" customHeight="1" spans="1:4">
      <c r="A735" s="373" t="s">
        <v>573</v>
      </c>
      <c r="B735" s="257">
        <v>754</v>
      </c>
      <c r="C735" s="257">
        <v>654</v>
      </c>
      <c r="D735" s="374">
        <f t="shared" si="12"/>
        <v>86.737400530504</v>
      </c>
    </row>
    <row r="736" ht="14.4" customHeight="1" spans="1:4">
      <c r="A736" s="373" t="s">
        <v>574</v>
      </c>
      <c r="B736" s="257">
        <v>1493</v>
      </c>
      <c r="C736" s="257">
        <v>1423</v>
      </c>
      <c r="D736" s="374">
        <f t="shared" si="12"/>
        <v>95.3114534494307</v>
      </c>
    </row>
    <row r="737" ht="14.4" customHeight="1" spans="1:4">
      <c r="A737" s="373" t="s">
        <v>575</v>
      </c>
      <c r="B737" s="257">
        <v>553</v>
      </c>
      <c r="C737" s="257">
        <v>114</v>
      </c>
      <c r="D737" s="374">
        <f t="shared" si="12"/>
        <v>20.6148282097649</v>
      </c>
    </row>
    <row r="738" ht="14.4" customHeight="1" spans="1:4">
      <c r="A738" s="373" t="s">
        <v>576</v>
      </c>
      <c r="B738" s="257">
        <v>1395</v>
      </c>
      <c r="C738" s="257">
        <v>333</v>
      </c>
      <c r="D738" s="374">
        <f t="shared" si="12"/>
        <v>23.8709677419355</v>
      </c>
    </row>
    <row r="739" s="233" customFormat="1" ht="14.4" customHeight="1" spans="1:4">
      <c r="A739" s="370" t="s">
        <v>577</v>
      </c>
      <c r="B739" s="355">
        <v>0</v>
      </c>
      <c r="C739" s="355"/>
      <c r="D739" s="371" t="str">
        <f t="shared" si="12"/>
        <v/>
      </c>
    </row>
    <row r="740" ht="14.4" customHeight="1" spans="1:4">
      <c r="A740" s="373" t="s">
        <v>578</v>
      </c>
      <c r="B740" s="257">
        <v>0</v>
      </c>
      <c r="C740" s="355"/>
      <c r="D740" s="371" t="str">
        <f t="shared" si="12"/>
        <v/>
      </c>
    </row>
    <row r="741" ht="14.4" customHeight="1" spans="1:4">
      <c r="A741" s="373" t="s">
        <v>579</v>
      </c>
      <c r="B741" s="257">
        <v>0</v>
      </c>
      <c r="C741" s="355"/>
      <c r="D741" s="371" t="str">
        <f t="shared" si="12"/>
        <v/>
      </c>
    </row>
    <row r="742" ht="14.4" customHeight="1" spans="1:4">
      <c r="A742" s="373" t="s">
        <v>580</v>
      </c>
      <c r="B742" s="257">
        <v>0</v>
      </c>
      <c r="C742" s="355"/>
      <c r="D742" s="371" t="str">
        <f t="shared" si="12"/>
        <v/>
      </c>
    </row>
    <row r="743" s="233" customFormat="1" ht="14.4" customHeight="1" spans="1:4">
      <c r="A743" s="370" t="s">
        <v>581</v>
      </c>
      <c r="B743" s="355">
        <f>SUM(B744:B746)</f>
        <v>238</v>
      </c>
      <c r="C743" s="355">
        <f>SUM(C744:C746)</f>
        <v>60</v>
      </c>
      <c r="D743" s="371">
        <f t="shared" si="12"/>
        <v>25.2100840336134</v>
      </c>
    </row>
    <row r="744" ht="14.4" customHeight="1" spans="1:4">
      <c r="A744" s="373" t="s">
        <v>582</v>
      </c>
      <c r="B744" s="257">
        <v>238</v>
      </c>
      <c r="C744" s="257">
        <v>60</v>
      </c>
      <c r="D744" s="374">
        <f t="shared" si="12"/>
        <v>25.2100840336134</v>
      </c>
    </row>
    <row r="745" ht="14.4" customHeight="1" spans="1:4">
      <c r="A745" s="373" t="s">
        <v>583</v>
      </c>
      <c r="B745" s="257">
        <v>0</v>
      </c>
      <c r="C745" s="355"/>
      <c r="D745" s="371" t="str">
        <f t="shared" si="12"/>
        <v/>
      </c>
    </row>
    <row r="746" ht="14.4" customHeight="1" spans="1:4">
      <c r="A746" s="373" t="s">
        <v>584</v>
      </c>
      <c r="B746" s="257">
        <v>0</v>
      </c>
      <c r="C746" s="355"/>
      <c r="D746" s="371" t="str">
        <f t="shared" si="12"/>
        <v/>
      </c>
    </row>
    <row r="747" s="233" customFormat="1" ht="14.4" customHeight="1" spans="1:4">
      <c r="A747" s="370" t="s">
        <v>585</v>
      </c>
      <c r="B747" s="355">
        <f>SUM(B748:B749)</f>
        <v>11</v>
      </c>
      <c r="C747" s="355">
        <f>SUM(C748:C749)</f>
        <v>1</v>
      </c>
      <c r="D747" s="371">
        <f t="shared" si="12"/>
        <v>9.09090909090909</v>
      </c>
    </row>
    <row r="748" ht="14.4" customHeight="1" spans="1:4">
      <c r="A748" s="373" t="s">
        <v>586</v>
      </c>
      <c r="B748" s="257">
        <v>11</v>
      </c>
      <c r="C748" s="257">
        <v>1</v>
      </c>
      <c r="D748" s="374">
        <f t="shared" si="12"/>
        <v>9.09090909090909</v>
      </c>
    </row>
    <row r="749" ht="14.4" customHeight="1" spans="1:4">
      <c r="A749" s="373" t="s">
        <v>587</v>
      </c>
      <c r="B749" s="257">
        <v>0</v>
      </c>
      <c r="C749" s="355"/>
      <c r="D749" s="371" t="str">
        <f t="shared" si="12"/>
        <v/>
      </c>
    </row>
    <row r="750" s="233" customFormat="1" ht="14.4" customHeight="1" spans="1:4">
      <c r="A750" s="370" t="s">
        <v>588</v>
      </c>
      <c r="B750" s="355">
        <f>SUM(B751:B758)</f>
        <v>492</v>
      </c>
      <c r="C750" s="355">
        <f>SUM(C751:C758)</f>
        <v>500</v>
      </c>
      <c r="D750" s="371">
        <f t="shared" si="12"/>
        <v>101.626016260163</v>
      </c>
    </row>
    <row r="751" ht="14.4" customHeight="1" spans="1:4">
      <c r="A751" s="373" t="s">
        <v>47</v>
      </c>
      <c r="B751" s="257">
        <v>232</v>
      </c>
      <c r="C751" s="257">
        <v>241</v>
      </c>
      <c r="D751" s="374">
        <f t="shared" si="12"/>
        <v>103.879310344828</v>
      </c>
    </row>
    <row r="752" ht="14.4" customHeight="1" spans="1:4">
      <c r="A752" s="373" t="s">
        <v>48</v>
      </c>
      <c r="B752" s="257">
        <v>0</v>
      </c>
      <c r="C752" s="257"/>
      <c r="D752" s="374" t="str">
        <f t="shared" si="12"/>
        <v/>
      </c>
    </row>
    <row r="753" ht="14.4" customHeight="1" spans="1:4">
      <c r="A753" s="373" t="s">
        <v>49</v>
      </c>
      <c r="B753" s="257">
        <v>0</v>
      </c>
      <c r="C753" s="257"/>
      <c r="D753" s="374" t="str">
        <f t="shared" si="12"/>
        <v/>
      </c>
    </row>
    <row r="754" ht="14.4" customHeight="1" spans="1:4">
      <c r="A754" s="373" t="s">
        <v>88</v>
      </c>
      <c r="B754" s="257">
        <v>0</v>
      </c>
      <c r="C754" s="257"/>
      <c r="D754" s="374" t="str">
        <f t="shared" si="12"/>
        <v/>
      </c>
    </row>
    <row r="755" ht="14.4" customHeight="1" spans="1:4">
      <c r="A755" s="373" t="s">
        <v>589</v>
      </c>
      <c r="B755" s="257">
        <v>0</v>
      </c>
      <c r="C755" s="257"/>
      <c r="D755" s="374" t="str">
        <f t="shared" si="12"/>
        <v/>
      </c>
    </row>
    <row r="756" ht="14.4" customHeight="1" spans="1:4">
      <c r="A756" s="373" t="s">
        <v>590</v>
      </c>
      <c r="B756" s="257">
        <v>0</v>
      </c>
      <c r="C756" s="257"/>
      <c r="D756" s="374" t="str">
        <f t="shared" si="12"/>
        <v/>
      </c>
    </row>
    <row r="757" ht="14.4" customHeight="1" spans="1:4">
      <c r="A757" s="373" t="s">
        <v>56</v>
      </c>
      <c r="B757" s="257">
        <v>41</v>
      </c>
      <c r="C757" s="257">
        <v>36</v>
      </c>
      <c r="D757" s="374">
        <f t="shared" si="12"/>
        <v>87.8048780487805</v>
      </c>
    </row>
    <row r="758" ht="14.4" customHeight="1" spans="1:4">
      <c r="A758" s="373" t="s">
        <v>591</v>
      </c>
      <c r="B758" s="257">
        <v>219</v>
      </c>
      <c r="C758" s="257">
        <v>223</v>
      </c>
      <c r="D758" s="374">
        <f t="shared" si="12"/>
        <v>101.826484018265</v>
      </c>
    </row>
    <row r="759" s="233" customFormat="1" ht="14.4" customHeight="1" spans="1:4">
      <c r="A759" s="370" t="s">
        <v>592</v>
      </c>
      <c r="B759" s="355">
        <v>0</v>
      </c>
      <c r="C759" s="355"/>
      <c r="D759" s="371" t="str">
        <f t="shared" si="12"/>
        <v/>
      </c>
    </row>
    <row r="760" ht="14.4" customHeight="1" spans="1:4">
      <c r="A760" s="373" t="s">
        <v>593</v>
      </c>
      <c r="B760" s="257">
        <v>0</v>
      </c>
      <c r="C760" s="355"/>
      <c r="D760" s="371" t="str">
        <f t="shared" si="12"/>
        <v/>
      </c>
    </row>
    <row r="761" s="233" customFormat="1" ht="14.4" customHeight="1" spans="1:4">
      <c r="A761" s="370" t="s">
        <v>594</v>
      </c>
      <c r="B761" s="355">
        <f>B762</f>
        <v>162</v>
      </c>
      <c r="C761" s="355">
        <f>C762</f>
        <v>2</v>
      </c>
      <c r="D761" s="371">
        <f t="shared" si="12"/>
        <v>1.23456790123457</v>
      </c>
    </row>
    <row r="762" ht="14.4" customHeight="1" spans="1:4">
      <c r="A762" s="373" t="s">
        <v>595</v>
      </c>
      <c r="B762" s="257">
        <v>162</v>
      </c>
      <c r="C762" s="257">
        <v>2</v>
      </c>
      <c r="D762" s="374">
        <f t="shared" si="12"/>
        <v>1.23456790123457</v>
      </c>
    </row>
    <row r="763" s="233" customFormat="1" ht="14.4" customHeight="1" spans="1:4">
      <c r="A763" s="370" t="s">
        <v>596</v>
      </c>
      <c r="B763" s="355">
        <f>B764+B774+B778+B786+B791+B798+B804+B807+B810+B812+B814+B820+B822+B824+B839</f>
        <v>582</v>
      </c>
      <c r="C763" s="355">
        <f>C764+C774+C778+C786+C791+C798+C804+C807+C810+C812+C814+C820+C822+C824+C839</f>
        <v>181</v>
      </c>
      <c r="D763" s="371">
        <f t="shared" si="12"/>
        <v>31.0996563573883</v>
      </c>
    </row>
    <row r="764" s="233" customFormat="1" ht="14.4" customHeight="1" spans="1:4">
      <c r="A764" s="370" t="s">
        <v>597</v>
      </c>
      <c r="B764" s="355">
        <f>SUM(B765:B773)</f>
        <v>205</v>
      </c>
      <c r="C764" s="355">
        <f>SUM(C765:C773)</f>
        <v>181</v>
      </c>
      <c r="D764" s="371">
        <f t="shared" si="12"/>
        <v>88.2926829268293</v>
      </c>
    </row>
    <row r="765" ht="14.4" customHeight="1" spans="1:4">
      <c r="A765" s="373" t="s">
        <v>47</v>
      </c>
      <c r="B765" s="257">
        <v>111</v>
      </c>
      <c r="C765" s="257">
        <v>102</v>
      </c>
      <c r="D765" s="374">
        <f t="shared" si="12"/>
        <v>91.8918918918919</v>
      </c>
    </row>
    <row r="766" ht="14.4" customHeight="1" spans="1:4">
      <c r="A766" s="373" t="s">
        <v>48</v>
      </c>
      <c r="B766" s="257">
        <v>0</v>
      </c>
      <c r="C766" s="257"/>
      <c r="D766" s="374" t="str">
        <f t="shared" si="12"/>
        <v/>
      </c>
    </row>
    <row r="767" ht="14.4" customHeight="1" spans="1:4">
      <c r="A767" s="373" t="s">
        <v>49</v>
      </c>
      <c r="B767" s="257">
        <v>0</v>
      </c>
      <c r="C767" s="257"/>
      <c r="D767" s="374" t="str">
        <f t="shared" si="12"/>
        <v/>
      </c>
    </row>
    <row r="768" ht="14.4" customHeight="1" spans="1:4">
      <c r="A768" s="373" t="s">
        <v>598</v>
      </c>
      <c r="B768" s="257">
        <v>0</v>
      </c>
      <c r="C768" s="257"/>
      <c r="D768" s="374" t="str">
        <f t="shared" si="12"/>
        <v/>
      </c>
    </row>
    <row r="769" ht="14.4" customHeight="1" spans="1:4">
      <c r="A769" s="373" t="s">
        <v>599</v>
      </c>
      <c r="B769" s="257">
        <v>0</v>
      </c>
      <c r="C769" s="257"/>
      <c r="D769" s="374" t="str">
        <f t="shared" si="12"/>
        <v/>
      </c>
    </row>
    <row r="770" ht="14.4" customHeight="1" spans="1:4">
      <c r="A770" s="373" t="s">
        <v>600</v>
      </c>
      <c r="B770" s="257">
        <v>0</v>
      </c>
      <c r="C770" s="257"/>
      <c r="D770" s="374" t="str">
        <f t="shared" si="12"/>
        <v/>
      </c>
    </row>
    <row r="771" ht="14.4" customHeight="1" spans="1:4">
      <c r="A771" s="373" t="s">
        <v>601</v>
      </c>
      <c r="B771" s="257">
        <v>0</v>
      </c>
      <c r="C771" s="257"/>
      <c r="D771" s="374" t="str">
        <f t="shared" si="12"/>
        <v/>
      </c>
    </row>
    <row r="772" ht="14.4" customHeight="1" spans="1:4">
      <c r="A772" s="373" t="s">
        <v>602</v>
      </c>
      <c r="B772" s="257">
        <v>0</v>
      </c>
      <c r="C772" s="257"/>
      <c r="D772" s="374" t="str">
        <f t="shared" si="12"/>
        <v/>
      </c>
    </row>
    <row r="773" ht="14.4" customHeight="1" spans="1:4">
      <c r="A773" s="373" t="s">
        <v>603</v>
      </c>
      <c r="B773" s="257">
        <v>94</v>
      </c>
      <c r="C773" s="257">
        <v>79</v>
      </c>
      <c r="D773" s="374">
        <f t="shared" si="12"/>
        <v>84.0425531914894</v>
      </c>
    </row>
    <row r="774" s="233" customFormat="1" ht="14.4" customHeight="1" spans="1:4">
      <c r="A774" s="370" t="s">
        <v>604</v>
      </c>
      <c r="B774" s="355">
        <v>0</v>
      </c>
      <c r="C774" s="355"/>
      <c r="D774" s="371" t="str">
        <f t="shared" si="12"/>
        <v/>
      </c>
    </row>
    <row r="775" ht="14.4" customHeight="1" spans="1:4">
      <c r="A775" s="373" t="s">
        <v>605</v>
      </c>
      <c r="B775" s="257">
        <v>0</v>
      </c>
      <c r="C775" s="355"/>
      <c r="D775" s="371" t="str">
        <f t="shared" ref="D775:D838" si="13">IFERROR(C775/B775*100,"")</f>
        <v/>
      </c>
    </row>
    <row r="776" ht="14.4" customHeight="1" spans="1:4">
      <c r="A776" s="373" t="s">
        <v>606</v>
      </c>
      <c r="B776" s="257">
        <v>0</v>
      </c>
      <c r="C776" s="355"/>
      <c r="D776" s="371" t="str">
        <f t="shared" si="13"/>
        <v/>
      </c>
    </row>
    <row r="777" ht="14.4" customHeight="1" spans="1:4">
      <c r="A777" s="373" t="s">
        <v>607</v>
      </c>
      <c r="B777" s="257">
        <v>0</v>
      </c>
      <c r="C777" s="355"/>
      <c r="D777" s="371" t="str">
        <f t="shared" si="13"/>
        <v/>
      </c>
    </row>
    <row r="778" s="233" customFormat="1" ht="14.4" customHeight="1" spans="1:4">
      <c r="A778" s="370" t="s">
        <v>608</v>
      </c>
      <c r="B778" s="355">
        <f>SUM(B779:B785)</f>
        <v>124</v>
      </c>
      <c r="C778" s="355"/>
      <c r="D778" s="371">
        <f t="shared" si="13"/>
        <v>0</v>
      </c>
    </row>
    <row r="779" ht="14.4" customHeight="1" spans="1:4">
      <c r="A779" s="373" t="s">
        <v>609</v>
      </c>
      <c r="B779" s="257">
        <v>0</v>
      </c>
      <c r="C779" s="355"/>
      <c r="D779" s="371" t="str">
        <f t="shared" si="13"/>
        <v/>
      </c>
    </row>
    <row r="780" ht="14.4" customHeight="1" spans="1:4">
      <c r="A780" s="373" t="s">
        <v>610</v>
      </c>
      <c r="B780" s="257">
        <v>0</v>
      </c>
      <c r="C780" s="355"/>
      <c r="D780" s="371" t="str">
        <f t="shared" si="13"/>
        <v/>
      </c>
    </row>
    <row r="781" ht="14.4" customHeight="1" spans="1:4">
      <c r="A781" s="373" t="s">
        <v>611</v>
      </c>
      <c r="B781" s="257">
        <v>0</v>
      </c>
      <c r="C781" s="355"/>
      <c r="D781" s="371" t="str">
        <f t="shared" si="13"/>
        <v/>
      </c>
    </row>
    <row r="782" ht="14.4" customHeight="1" spans="1:4">
      <c r="A782" s="373" t="s">
        <v>612</v>
      </c>
      <c r="B782" s="257">
        <v>0</v>
      </c>
      <c r="C782" s="355"/>
      <c r="D782" s="371" t="str">
        <f t="shared" si="13"/>
        <v/>
      </c>
    </row>
    <row r="783" ht="14.4" customHeight="1" spans="1:4">
      <c r="A783" s="373" t="s">
        <v>613</v>
      </c>
      <c r="B783" s="257">
        <v>0</v>
      </c>
      <c r="C783" s="355"/>
      <c r="D783" s="371" t="str">
        <f t="shared" si="13"/>
        <v/>
      </c>
    </row>
    <row r="784" ht="14.4" customHeight="1" spans="1:4">
      <c r="A784" s="373" t="s">
        <v>614</v>
      </c>
      <c r="B784" s="257">
        <v>0</v>
      </c>
      <c r="C784" s="355"/>
      <c r="D784" s="371" t="str">
        <f t="shared" si="13"/>
        <v/>
      </c>
    </row>
    <row r="785" ht="14.4" customHeight="1" spans="1:4">
      <c r="A785" s="373" t="s">
        <v>615</v>
      </c>
      <c r="B785" s="257">
        <v>124</v>
      </c>
      <c r="C785" s="355"/>
      <c r="D785" s="371">
        <f t="shared" si="13"/>
        <v>0</v>
      </c>
    </row>
    <row r="786" s="233" customFormat="1" ht="14.4" customHeight="1" spans="1:4">
      <c r="A786" s="370" t="s">
        <v>616</v>
      </c>
      <c r="B786" s="355">
        <v>0</v>
      </c>
      <c r="C786" s="355"/>
      <c r="D786" s="371" t="str">
        <f t="shared" si="13"/>
        <v/>
      </c>
    </row>
    <row r="787" ht="14.4" customHeight="1" spans="1:4">
      <c r="A787" s="373" t="s">
        <v>617</v>
      </c>
      <c r="B787" s="257">
        <v>0</v>
      </c>
      <c r="C787" s="355"/>
      <c r="D787" s="371" t="str">
        <f t="shared" si="13"/>
        <v/>
      </c>
    </row>
    <row r="788" ht="14.4" customHeight="1" spans="1:4">
      <c r="A788" s="373" t="s">
        <v>618</v>
      </c>
      <c r="B788" s="257">
        <v>0</v>
      </c>
      <c r="C788" s="355"/>
      <c r="D788" s="371" t="str">
        <f t="shared" si="13"/>
        <v/>
      </c>
    </row>
    <row r="789" ht="14.4" customHeight="1" spans="1:4">
      <c r="A789" s="373" t="s">
        <v>619</v>
      </c>
      <c r="B789" s="257">
        <v>0</v>
      </c>
      <c r="C789" s="355"/>
      <c r="D789" s="371" t="str">
        <f t="shared" si="13"/>
        <v/>
      </c>
    </row>
    <row r="790" ht="14.4" customHeight="1" spans="1:4">
      <c r="A790" s="373" t="s">
        <v>620</v>
      </c>
      <c r="B790" s="257">
        <v>0</v>
      </c>
      <c r="C790" s="355"/>
      <c r="D790" s="371" t="str">
        <f t="shared" si="13"/>
        <v/>
      </c>
    </row>
    <row r="791" s="233" customFormat="1" ht="14.4" customHeight="1" spans="1:4">
      <c r="A791" s="370" t="s">
        <v>621</v>
      </c>
      <c r="B791" s="355">
        <v>0</v>
      </c>
      <c r="C791" s="355"/>
      <c r="D791" s="371" t="str">
        <f t="shared" si="13"/>
        <v/>
      </c>
    </row>
    <row r="792" s="233" customFormat="1" ht="14.4" customHeight="1" spans="1:4">
      <c r="A792" s="373" t="s">
        <v>622</v>
      </c>
      <c r="B792" s="257">
        <v>0</v>
      </c>
      <c r="C792" s="355"/>
      <c r="D792" s="371" t="str">
        <f t="shared" si="13"/>
        <v/>
      </c>
    </row>
    <row r="793" s="233" customFormat="1" ht="14.4" customHeight="1" spans="1:4">
      <c r="A793" s="373" t="s">
        <v>623</v>
      </c>
      <c r="B793" s="257">
        <v>0</v>
      </c>
      <c r="C793" s="355"/>
      <c r="D793" s="371" t="str">
        <f t="shared" si="13"/>
        <v/>
      </c>
    </row>
    <row r="794" ht="14.4" customHeight="1" spans="1:4">
      <c r="A794" s="373" t="s">
        <v>624</v>
      </c>
      <c r="B794" s="257">
        <v>0</v>
      </c>
      <c r="C794" s="355"/>
      <c r="D794" s="371" t="str">
        <f t="shared" si="13"/>
        <v/>
      </c>
    </row>
    <row r="795" ht="14.4" customHeight="1" spans="1:4">
      <c r="A795" s="373" t="s">
        <v>625</v>
      </c>
      <c r="B795" s="257">
        <v>0</v>
      </c>
      <c r="C795" s="355"/>
      <c r="D795" s="371" t="str">
        <f t="shared" si="13"/>
        <v/>
      </c>
    </row>
    <row r="796" ht="14.4" customHeight="1" spans="1:4">
      <c r="A796" s="373" t="s">
        <v>626</v>
      </c>
      <c r="B796" s="257">
        <v>0</v>
      </c>
      <c r="C796" s="355"/>
      <c r="D796" s="371" t="str">
        <f t="shared" si="13"/>
        <v/>
      </c>
    </row>
    <row r="797" ht="14.4" customHeight="1" spans="1:4">
      <c r="A797" s="373" t="s">
        <v>627</v>
      </c>
      <c r="B797" s="257">
        <v>0</v>
      </c>
      <c r="C797" s="355"/>
      <c r="D797" s="371" t="str">
        <f t="shared" si="13"/>
        <v/>
      </c>
    </row>
    <row r="798" s="233" customFormat="1" ht="14.4" customHeight="1" spans="1:4">
      <c r="A798" s="370" t="s">
        <v>628</v>
      </c>
      <c r="B798" s="355">
        <v>0</v>
      </c>
      <c r="C798" s="355"/>
      <c r="D798" s="371" t="str">
        <f t="shared" si="13"/>
        <v/>
      </c>
    </row>
    <row r="799" ht="14.4" customHeight="1" spans="1:4">
      <c r="A799" s="373" t="s">
        <v>629</v>
      </c>
      <c r="B799" s="257">
        <v>0</v>
      </c>
      <c r="C799" s="355"/>
      <c r="D799" s="371" t="str">
        <f t="shared" si="13"/>
        <v/>
      </c>
    </row>
    <row r="800" ht="14.4" customHeight="1" spans="1:4">
      <c r="A800" s="373" t="s">
        <v>630</v>
      </c>
      <c r="B800" s="257">
        <v>0</v>
      </c>
      <c r="C800" s="355"/>
      <c r="D800" s="371" t="str">
        <f t="shared" si="13"/>
        <v/>
      </c>
    </row>
    <row r="801" ht="14.4" customHeight="1" spans="1:4">
      <c r="A801" s="373" t="s">
        <v>631</v>
      </c>
      <c r="B801" s="257">
        <v>0</v>
      </c>
      <c r="C801" s="355"/>
      <c r="D801" s="371" t="str">
        <f t="shared" si="13"/>
        <v/>
      </c>
    </row>
    <row r="802" ht="14.4" customHeight="1" spans="1:4">
      <c r="A802" s="373" t="s">
        <v>632</v>
      </c>
      <c r="B802" s="257">
        <v>0</v>
      </c>
      <c r="C802" s="355"/>
      <c r="D802" s="371" t="str">
        <f t="shared" si="13"/>
        <v/>
      </c>
    </row>
    <row r="803" ht="14.4" customHeight="1" spans="1:4">
      <c r="A803" s="373" t="s">
        <v>633</v>
      </c>
      <c r="B803" s="257">
        <v>0</v>
      </c>
      <c r="C803" s="355"/>
      <c r="D803" s="371" t="str">
        <f t="shared" si="13"/>
        <v/>
      </c>
    </row>
    <row r="804" s="233" customFormat="1" ht="14.4" customHeight="1" spans="1:4">
      <c r="A804" s="370" t="s">
        <v>634</v>
      </c>
      <c r="B804" s="355">
        <v>0</v>
      </c>
      <c r="C804" s="355"/>
      <c r="D804" s="371" t="str">
        <f t="shared" si="13"/>
        <v/>
      </c>
    </row>
    <row r="805" s="233" customFormat="1" ht="14.4" customHeight="1" spans="1:4">
      <c r="A805" s="373" t="s">
        <v>635</v>
      </c>
      <c r="B805" s="257">
        <v>0</v>
      </c>
      <c r="C805" s="355"/>
      <c r="D805" s="371" t="str">
        <f t="shared" si="13"/>
        <v/>
      </c>
    </row>
    <row r="806" ht="14.4" customHeight="1" spans="1:4">
      <c r="A806" s="373" t="s">
        <v>636</v>
      </c>
      <c r="B806" s="257">
        <v>0</v>
      </c>
      <c r="C806" s="355"/>
      <c r="D806" s="371" t="str">
        <f t="shared" si="13"/>
        <v/>
      </c>
    </row>
    <row r="807" s="233" customFormat="1" ht="14.4" customHeight="1" spans="1:4">
      <c r="A807" s="370" t="s">
        <v>637</v>
      </c>
      <c r="B807" s="355">
        <v>0</v>
      </c>
      <c r="C807" s="355"/>
      <c r="D807" s="371" t="str">
        <f t="shared" si="13"/>
        <v/>
      </c>
    </row>
    <row r="808" s="233" customFormat="1" ht="14.4" customHeight="1" spans="1:4">
      <c r="A808" s="373" t="s">
        <v>638</v>
      </c>
      <c r="B808" s="257">
        <v>0</v>
      </c>
      <c r="C808" s="355"/>
      <c r="D808" s="371" t="str">
        <f t="shared" si="13"/>
        <v/>
      </c>
    </row>
    <row r="809" s="233" customFormat="1" ht="14.4" customHeight="1" spans="1:4">
      <c r="A809" s="373" t="s">
        <v>639</v>
      </c>
      <c r="B809" s="257">
        <v>0</v>
      </c>
      <c r="C809" s="355"/>
      <c r="D809" s="371" t="str">
        <f t="shared" si="13"/>
        <v/>
      </c>
    </row>
    <row r="810" s="233" customFormat="1" ht="14.4" customHeight="1" spans="1:4">
      <c r="A810" s="370" t="s">
        <v>640</v>
      </c>
      <c r="B810" s="355">
        <v>0</v>
      </c>
      <c r="C810" s="355"/>
      <c r="D810" s="371" t="str">
        <f t="shared" si="13"/>
        <v/>
      </c>
    </row>
    <row r="811" s="233" customFormat="1" ht="14.4" customHeight="1" spans="1:4">
      <c r="A811" s="373" t="s">
        <v>641</v>
      </c>
      <c r="B811" s="257">
        <v>0</v>
      </c>
      <c r="C811" s="355"/>
      <c r="D811" s="371" t="str">
        <f t="shared" si="13"/>
        <v/>
      </c>
    </row>
    <row r="812" s="233" customFormat="1" ht="14.4" customHeight="1" spans="1:4">
      <c r="A812" s="370" t="s">
        <v>642</v>
      </c>
      <c r="B812" s="355">
        <v>0</v>
      </c>
      <c r="C812" s="355"/>
      <c r="D812" s="371" t="str">
        <f t="shared" si="13"/>
        <v/>
      </c>
    </row>
    <row r="813" ht="14.4" customHeight="1" spans="1:4">
      <c r="A813" s="373" t="s">
        <v>643</v>
      </c>
      <c r="B813" s="257">
        <v>0</v>
      </c>
      <c r="C813" s="355"/>
      <c r="D813" s="371" t="str">
        <f t="shared" si="13"/>
        <v/>
      </c>
    </row>
    <row r="814" s="233" customFormat="1" ht="14.4" customHeight="1" spans="1:4">
      <c r="A814" s="370" t="s">
        <v>644</v>
      </c>
      <c r="B814" s="355">
        <v>0</v>
      </c>
      <c r="C814" s="355"/>
      <c r="D814" s="371" t="str">
        <f t="shared" si="13"/>
        <v/>
      </c>
    </row>
    <row r="815" ht="14.4" customHeight="1" spans="1:4">
      <c r="A815" s="373" t="s">
        <v>645</v>
      </c>
      <c r="B815" s="257">
        <v>0</v>
      </c>
      <c r="C815" s="355"/>
      <c r="D815" s="371" t="str">
        <f t="shared" si="13"/>
        <v/>
      </c>
    </row>
    <row r="816" ht="14.4" customHeight="1" spans="1:4">
      <c r="A816" s="373" t="s">
        <v>646</v>
      </c>
      <c r="B816" s="257">
        <v>0</v>
      </c>
      <c r="C816" s="355"/>
      <c r="D816" s="371" t="str">
        <f t="shared" si="13"/>
        <v/>
      </c>
    </row>
    <row r="817" ht="14.4" customHeight="1" spans="1:4">
      <c r="A817" s="373" t="s">
        <v>647</v>
      </c>
      <c r="B817" s="257">
        <v>0</v>
      </c>
      <c r="C817" s="355"/>
      <c r="D817" s="371" t="str">
        <f t="shared" si="13"/>
        <v/>
      </c>
    </row>
    <row r="818" ht="14.4" customHeight="1" spans="1:4">
      <c r="A818" s="373" t="s">
        <v>648</v>
      </c>
      <c r="B818" s="257">
        <v>0</v>
      </c>
      <c r="C818" s="355"/>
      <c r="D818" s="371" t="str">
        <f t="shared" si="13"/>
        <v/>
      </c>
    </row>
    <row r="819" ht="14.4" customHeight="1" spans="1:4">
      <c r="A819" s="373" t="s">
        <v>649</v>
      </c>
      <c r="B819" s="257">
        <v>0</v>
      </c>
      <c r="C819" s="355"/>
      <c r="D819" s="371" t="str">
        <f t="shared" si="13"/>
        <v/>
      </c>
    </row>
    <row r="820" s="233" customFormat="1" ht="14.4" customHeight="1" spans="1:4">
      <c r="A820" s="370" t="s">
        <v>650</v>
      </c>
      <c r="B820" s="355">
        <v>0</v>
      </c>
      <c r="C820" s="355"/>
      <c r="D820" s="371" t="str">
        <f t="shared" si="13"/>
        <v/>
      </c>
    </row>
    <row r="821" ht="14.4" customHeight="1" spans="1:4">
      <c r="A821" s="373" t="s">
        <v>651</v>
      </c>
      <c r="B821" s="257">
        <v>0</v>
      </c>
      <c r="C821" s="355"/>
      <c r="D821" s="371" t="str">
        <f t="shared" si="13"/>
        <v/>
      </c>
    </row>
    <row r="822" s="233" customFormat="1" ht="14.4" customHeight="1" spans="1:4">
      <c r="A822" s="370" t="s">
        <v>652</v>
      </c>
      <c r="B822" s="355">
        <v>0</v>
      </c>
      <c r="C822" s="355"/>
      <c r="D822" s="371" t="str">
        <f t="shared" si="13"/>
        <v/>
      </c>
    </row>
    <row r="823" ht="14.4" customHeight="1" spans="1:4">
      <c r="A823" s="373" t="s">
        <v>653</v>
      </c>
      <c r="B823" s="257">
        <v>0</v>
      </c>
      <c r="C823" s="355"/>
      <c r="D823" s="371" t="str">
        <f t="shared" si="13"/>
        <v/>
      </c>
    </row>
    <row r="824" s="233" customFormat="1" ht="14.4" customHeight="1" spans="1:4">
      <c r="A824" s="370" t="s">
        <v>654</v>
      </c>
      <c r="B824" s="355">
        <v>0</v>
      </c>
      <c r="C824" s="355"/>
      <c r="D824" s="371" t="str">
        <f t="shared" si="13"/>
        <v/>
      </c>
    </row>
    <row r="825" ht="14.4" customHeight="1" spans="1:4">
      <c r="A825" s="373" t="s">
        <v>47</v>
      </c>
      <c r="B825" s="257">
        <v>0</v>
      </c>
      <c r="C825" s="355"/>
      <c r="D825" s="371" t="str">
        <f t="shared" si="13"/>
        <v/>
      </c>
    </row>
    <row r="826" ht="14.4" customHeight="1" spans="1:4">
      <c r="A826" s="373" t="s">
        <v>48</v>
      </c>
      <c r="B826" s="257">
        <v>0</v>
      </c>
      <c r="C826" s="355"/>
      <c r="D826" s="371" t="str">
        <f t="shared" si="13"/>
        <v/>
      </c>
    </row>
    <row r="827" ht="14.4" customHeight="1" spans="1:4">
      <c r="A827" s="373" t="s">
        <v>49</v>
      </c>
      <c r="B827" s="257">
        <v>0</v>
      </c>
      <c r="C827" s="355"/>
      <c r="D827" s="371" t="str">
        <f t="shared" si="13"/>
        <v/>
      </c>
    </row>
    <row r="828" ht="14.4" customHeight="1" spans="1:4">
      <c r="A828" s="373" t="s">
        <v>655</v>
      </c>
      <c r="B828" s="257"/>
      <c r="C828" s="355"/>
      <c r="D828" s="371" t="str">
        <f t="shared" si="13"/>
        <v/>
      </c>
    </row>
    <row r="829" ht="14.4" customHeight="1" spans="1:4">
      <c r="A829" s="373" t="s">
        <v>656</v>
      </c>
      <c r="B829" s="257"/>
      <c r="C829" s="355"/>
      <c r="D829" s="371" t="str">
        <f t="shared" si="13"/>
        <v/>
      </c>
    </row>
    <row r="830" ht="14.4" customHeight="1" spans="1:4">
      <c r="A830" s="373" t="s">
        <v>657</v>
      </c>
      <c r="B830" s="257">
        <v>0</v>
      </c>
      <c r="C830" s="355"/>
      <c r="D830" s="371" t="str">
        <f t="shared" si="13"/>
        <v/>
      </c>
    </row>
    <row r="831" ht="14.4" customHeight="1" spans="1:4">
      <c r="A831" s="373" t="s">
        <v>658</v>
      </c>
      <c r="B831" s="257">
        <v>0</v>
      </c>
      <c r="C831" s="355"/>
      <c r="D831" s="371" t="str">
        <f t="shared" si="13"/>
        <v/>
      </c>
    </row>
    <row r="832" ht="14.4" customHeight="1" spans="1:4">
      <c r="A832" s="373" t="s">
        <v>659</v>
      </c>
      <c r="B832" s="257">
        <v>0</v>
      </c>
      <c r="C832" s="355"/>
      <c r="D832" s="371" t="str">
        <f t="shared" si="13"/>
        <v/>
      </c>
    </row>
    <row r="833" ht="14.4" customHeight="1" spans="1:4">
      <c r="A833" s="373" t="s">
        <v>660</v>
      </c>
      <c r="B833" s="257"/>
      <c r="C833" s="355"/>
      <c r="D833" s="371" t="str">
        <f t="shared" si="13"/>
        <v/>
      </c>
    </row>
    <row r="834" ht="14.4" customHeight="1" spans="1:4">
      <c r="A834" s="373" t="s">
        <v>661</v>
      </c>
      <c r="B834" s="257"/>
      <c r="C834" s="355"/>
      <c r="D834" s="371" t="str">
        <f t="shared" si="13"/>
        <v/>
      </c>
    </row>
    <row r="835" ht="14.4" customHeight="1" spans="1:4">
      <c r="A835" s="373" t="s">
        <v>88</v>
      </c>
      <c r="B835" s="257">
        <v>0</v>
      </c>
      <c r="C835" s="355"/>
      <c r="D835" s="371" t="str">
        <f t="shared" si="13"/>
        <v/>
      </c>
    </row>
    <row r="836" ht="14.4" customHeight="1" spans="1:4">
      <c r="A836" s="373" t="s">
        <v>662</v>
      </c>
      <c r="B836" s="257">
        <v>0</v>
      </c>
      <c r="C836" s="355"/>
      <c r="D836" s="371" t="str">
        <f t="shared" si="13"/>
        <v/>
      </c>
    </row>
    <row r="837" ht="14.4" customHeight="1" spans="1:4">
      <c r="A837" s="373" t="s">
        <v>56</v>
      </c>
      <c r="B837" s="257">
        <v>0</v>
      </c>
      <c r="C837" s="355"/>
      <c r="D837" s="371" t="str">
        <f t="shared" si="13"/>
        <v/>
      </c>
    </row>
    <row r="838" s="233" customFormat="1" ht="14.4" customHeight="1" spans="1:4">
      <c r="A838" s="373" t="s">
        <v>663</v>
      </c>
      <c r="B838" s="257">
        <v>0</v>
      </c>
      <c r="C838" s="355"/>
      <c r="D838" s="371" t="str">
        <f t="shared" si="13"/>
        <v/>
      </c>
    </row>
    <row r="839" s="233" customFormat="1" ht="14.4" customHeight="1" spans="1:4">
      <c r="A839" s="370" t="s">
        <v>664</v>
      </c>
      <c r="B839" s="355">
        <f>SUM(B840)</f>
        <v>253</v>
      </c>
      <c r="C839" s="355"/>
      <c r="D839" s="371">
        <f t="shared" ref="D839:D902" si="14">IFERROR(C839/B839*100,"")</f>
        <v>0</v>
      </c>
    </row>
    <row r="840" ht="14.4" customHeight="1" spans="1:4">
      <c r="A840" s="373" t="s">
        <v>665</v>
      </c>
      <c r="B840" s="257">
        <v>253</v>
      </c>
      <c r="C840" s="355"/>
      <c r="D840" s="371">
        <f t="shared" si="14"/>
        <v>0</v>
      </c>
    </row>
    <row r="841" s="233" customFormat="1" ht="14.4" customHeight="1" spans="1:4">
      <c r="A841" s="370" t="s">
        <v>666</v>
      </c>
      <c r="B841" s="355">
        <f>B842+B853+B855+B858+B860+B862</f>
        <v>13503</v>
      </c>
      <c r="C841" s="355">
        <f>C842+C853+C855+C858+C860+C862</f>
        <v>3472</v>
      </c>
      <c r="D841" s="371">
        <f t="shared" si="14"/>
        <v>25.7128045619492</v>
      </c>
    </row>
    <row r="842" s="233" customFormat="1" ht="14.4" customHeight="1" spans="1:4">
      <c r="A842" s="370" t="s">
        <v>667</v>
      </c>
      <c r="B842" s="355">
        <f>SUM(B843:B852)</f>
        <v>2487</v>
      </c>
      <c r="C842" s="355">
        <f>SUM(C843:C852)</f>
        <v>3394</v>
      </c>
      <c r="D842" s="371">
        <f t="shared" si="14"/>
        <v>136.469642139123</v>
      </c>
    </row>
    <row r="843" ht="14.4" customHeight="1" spans="1:4">
      <c r="A843" s="373" t="s">
        <v>47</v>
      </c>
      <c r="B843" s="257">
        <v>1068</v>
      </c>
      <c r="C843" s="257">
        <v>1033</v>
      </c>
      <c r="D843" s="374">
        <f t="shared" si="14"/>
        <v>96.7228464419476</v>
      </c>
    </row>
    <row r="844" ht="14.4" customHeight="1" spans="1:4">
      <c r="A844" s="373" t="s">
        <v>48</v>
      </c>
      <c r="B844" s="257">
        <v>0</v>
      </c>
      <c r="C844" s="257"/>
      <c r="D844" s="374" t="str">
        <f t="shared" si="14"/>
        <v/>
      </c>
    </row>
    <row r="845" ht="14.4" customHeight="1" spans="1:4">
      <c r="A845" s="373" t="s">
        <v>49</v>
      </c>
      <c r="B845" s="257">
        <v>0</v>
      </c>
      <c r="C845" s="257"/>
      <c r="D845" s="374" t="str">
        <f t="shared" si="14"/>
        <v/>
      </c>
    </row>
    <row r="846" ht="14.4" customHeight="1" spans="1:4">
      <c r="A846" s="373" t="s">
        <v>668</v>
      </c>
      <c r="B846" s="257">
        <v>0</v>
      </c>
      <c r="C846" s="257">
        <v>8</v>
      </c>
      <c r="D846" s="374" t="str">
        <f t="shared" si="14"/>
        <v/>
      </c>
    </row>
    <row r="847" ht="14.4" customHeight="1" spans="1:4">
      <c r="A847" s="373" t="s">
        <v>669</v>
      </c>
      <c r="B847" s="257">
        <v>0</v>
      </c>
      <c r="C847" s="257"/>
      <c r="D847" s="374" t="str">
        <f t="shared" si="14"/>
        <v/>
      </c>
    </row>
    <row r="848" ht="14.4" customHeight="1" spans="1:4">
      <c r="A848" s="373" t="s">
        <v>670</v>
      </c>
      <c r="B848" s="257">
        <v>0</v>
      </c>
      <c r="C848" s="257"/>
      <c r="D848" s="374" t="str">
        <f t="shared" si="14"/>
        <v/>
      </c>
    </row>
    <row r="849" ht="14.4" customHeight="1" spans="1:4">
      <c r="A849" s="373" t="s">
        <v>671</v>
      </c>
      <c r="B849" s="257">
        <v>0</v>
      </c>
      <c r="C849" s="257"/>
      <c r="D849" s="374" t="str">
        <f t="shared" si="14"/>
        <v/>
      </c>
    </row>
    <row r="850" ht="14.4" customHeight="1" spans="1:4">
      <c r="A850" s="373" t="s">
        <v>672</v>
      </c>
      <c r="B850" s="257">
        <v>0</v>
      </c>
      <c r="C850" s="257"/>
      <c r="D850" s="374" t="str">
        <f t="shared" si="14"/>
        <v/>
      </c>
    </row>
    <row r="851" ht="14.4" customHeight="1" spans="1:4">
      <c r="A851" s="373" t="s">
        <v>673</v>
      </c>
      <c r="B851" s="257">
        <v>0</v>
      </c>
      <c r="C851" s="257"/>
      <c r="D851" s="374" t="str">
        <f t="shared" si="14"/>
        <v/>
      </c>
    </row>
    <row r="852" ht="14.4" customHeight="1" spans="1:4">
      <c r="A852" s="373" t="s">
        <v>674</v>
      </c>
      <c r="B852" s="257">
        <v>1419</v>
      </c>
      <c r="C852" s="257">
        <v>2353</v>
      </c>
      <c r="D852" s="374">
        <f t="shared" si="14"/>
        <v>165.821000704722</v>
      </c>
    </row>
    <row r="853" s="233" customFormat="1" ht="14.4" customHeight="1" spans="1:4">
      <c r="A853" s="370" t="s">
        <v>675</v>
      </c>
      <c r="B853" s="355">
        <v>0</v>
      </c>
      <c r="C853" s="355"/>
      <c r="D853" s="371" t="str">
        <f t="shared" si="14"/>
        <v/>
      </c>
    </row>
    <row r="854" ht="14.4" customHeight="1" spans="1:4">
      <c r="A854" s="373" t="s">
        <v>676</v>
      </c>
      <c r="B854" s="257">
        <v>0</v>
      </c>
      <c r="C854" s="355"/>
      <c r="D854" s="371" t="str">
        <f t="shared" si="14"/>
        <v/>
      </c>
    </row>
    <row r="855" s="233" customFormat="1" ht="14.4" customHeight="1" spans="1:4">
      <c r="A855" s="370" t="s">
        <v>677</v>
      </c>
      <c r="B855" s="355">
        <f>SUM(B856:B857)</f>
        <v>8198</v>
      </c>
      <c r="C855" s="355">
        <f>SUM(C856:C857)</f>
        <v>76</v>
      </c>
      <c r="D855" s="371">
        <f t="shared" si="14"/>
        <v>0.92705537936082</v>
      </c>
    </row>
    <row r="856" ht="14.4" customHeight="1" spans="1:4">
      <c r="A856" s="373" t="s">
        <v>678</v>
      </c>
      <c r="B856" s="257">
        <v>0</v>
      </c>
      <c r="C856" s="355"/>
      <c r="D856" s="371" t="str">
        <f t="shared" si="14"/>
        <v/>
      </c>
    </row>
    <row r="857" ht="14.4" customHeight="1" spans="1:4">
      <c r="A857" s="373" t="s">
        <v>679</v>
      </c>
      <c r="B857" s="257">
        <v>8198</v>
      </c>
      <c r="C857" s="257">
        <v>76</v>
      </c>
      <c r="D857" s="374">
        <f t="shared" si="14"/>
        <v>0.92705537936082</v>
      </c>
    </row>
    <row r="858" s="233" customFormat="1" ht="14.4" customHeight="1" spans="1:4">
      <c r="A858" s="370" t="s">
        <v>680</v>
      </c>
      <c r="B858" s="355">
        <v>0</v>
      </c>
      <c r="C858" s="355"/>
      <c r="D858" s="371" t="str">
        <f t="shared" si="14"/>
        <v/>
      </c>
    </row>
    <row r="859" ht="14.4" customHeight="1" spans="1:4">
      <c r="A859" s="373" t="s">
        <v>681</v>
      </c>
      <c r="B859" s="257">
        <v>0</v>
      </c>
      <c r="C859" s="355"/>
      <c r="D859" s="371" t="str">
        <f t="shared" si="14"/>
        <v/>
      </c>
    </row>
    <row r="860" s="233" customFormat="1" ht="14.4" customHeight="1" spans="1:4">
      <c r="A860" s="370" t="s">
        <v>682</v>
      </c>
      <c r="B860" s="355">
        <v>0</v>
      </c>
      <c r="C860" s="355"/>
      <c r="D860" s="371" t="str">
        <f t="shared" si="14"/>
        <v/>
      </c>
    </row>
    <row r="861" ht="14.4" customHeight="1" spans="1:4">
      <c r="A861" s="373" t="s">
        <v>683</v>
      </c>
      <c r="B861" s="257">
        <v>0</v>
      </c>
      <c r="C861" s="355"/>
      <c r="D861" s="371" t="str">
        <f t="shared" si="14"/>
        <v/>
      </c>
    </row>
    <row r="862" s="233" customFormat="1" ht="14.4" customHeight="1" spans="1:4">
      <c r="A862" s="370" t="s">
        <v>684</v>
      </c>
      <c r="B862" s="355">
        <f>B863</f>
        <v>2818</v>
      </c>
      <c r="C862" s="355">
        <f>C863</f>
        <v>2</v>
      </c>
      <c r="D862" s="371">
        <f t="shared" si="14"/>
        <v>0.07097232079489</v>
      </c>
    </row>
    <row r="863" s="233" customFormat="1" ht="14.4" customHeight="1" spans="1:4">
      <c r="A863" s="373" t="s">
        <v>685</v>
      </c>
      <c r="B863" s="257">
        <v>2818</v>
      </c>
      <c r="C863" s="257">
        <v>2</v>
      </c>
      <c r="D863" s="374">
        <f t="shared" si="14"/>
        <v>0.07097232079489</v>
      </c>
    </row>
    <row r="864" s="233" customFormat="1" ht="14.4" customHeight="1" spans="1:4">
      <c r="A864" s="370" t="s">
        <v>686</v>
      </c>
      <c r="B864" s="355">
        <f>B865+B891+B914+B942+B953+B960+B966+B969</f>
        <v>5532</v>
      </c>
      <c r="C864" s="355">
        <f>C865+C891+C914+C942+C953+C960+C966+C969</f>
        <v>1367</v>
      </c>
      <c r="D864" s="371">
        <f t="shared" si="14"/>
        <v>24.7107736804049</v>
      </c>
    </row>
    <row r="865" s="233" customFormat="1" ht="14.4" customHeight="1" spans="1:4">
      <c r="A865" s="370" t="s">
        <v>687</v>
      </c>
      <c r="B865" s="355">
        <f>SUM(B866:B890)</f>
        <v>2476</v>
      </c>
      <c r="C865" s="355">
        <f>SUM(C866:C890)</f>
        <v>532</v>
      </c>
      <c r="D865" s="371">
        <f t="shared" si="14"/>
        <v>21.486268174475</v>
      </c>
    </row>
    <row r="866" ht="14.4" customHeight="1" spans="1:4">
      <c r="A866" s="373" t="s">
        <v>47</v>
      </c>
      <c r="B866" s="257">
        <v>353</v>
      </c>
      <c r="C866" s="257">
        <v>337</v>
      </c>
      <c r="D866" s="374">
        <f t="shared" si="14"/>
        <v>95.4674220963173</v>
      </c>
    </row>
    <row r="867" ht="14.4" customHeight="1" spans="1:4">
      <c r="A867" s="373" t="s">
        <v>48</v>
      </c>
      <c r="B867" s="257">
        <v>0</v>
      </c>
      <c r="C867" s="257"/>
      <c r="D867" s="374" t="str">
        <f t="shared" si="14"/>
        <v/>
      </c>
    </row>
    <row r="868" ht="14.4" customHeight="1" spans="1:4">
      <c r="A868" s="373" t="s">
        <v>49</v>
      </c>
      <c r="B868" s="257">
        <v>0</v>
      </c>
      <c r="C868" s="257"/>
      <c r="D868" s="374" t="str">
        <f t="shared" si="14"/>
        <v/>
      </c>
    </row>
    <row r="869" ht="14.4" customHeight="1" spans="1:4">
      <c r="A869" s="373" t="s">
        <v>56</v>
      </c>
      <c r="B869" s="257">
        <v>207</v>
      </c>
      <c r="C869" s="257">
        <v>181</v>
      </c>
      <c r="D869" s="374">
        <f t="shared" si="14"/>
        <v>87.43961352657</v>
      </c>
    </row>
    <row r="870" ht="14.4" customHeight="1" spans="1:4">
      <c r="A870" s="373" t="s">
        <v>688</v>
      </c>
      <c r="B870" s="257">
        <v>0</v>
      </c>
      <c r="C870" s="257"/>
      <c r="D870" s="374" t="str">
        <f t="shared" si="14"/>
        <v/>
      </c>
    </row>
    <row r="871" ht="14.4" customHeight="1" spans="1:4">
      <c r="A871" s="373" t="s">
        <v>689</v>
      </c>
      <c r="B871" s="257">
        <v>0</v>
      </c>
      <c r="C871" s="355"/>
      <c r="D871" s="371" t="str">
        <f t="shared" si="14"/>
        <v/>
      </c>
    </row>
    <row r="872" ht="14.4" customHeight="1" spans="1:4">
      <c r="A872" s="373" t="s">
        <v>690</v>
      </c>
      <c r="B872" s="257">
        <v>6</v>
      </c>
      <c r="C872" s="257">
        <v>9</v>
      </c>
      <c r="D872" s="374">
        <f t="shared" si="14"/>
        <v>150</v>
      </c>
    </row>
    <row r="873" ht="14.4" customHeight="1" spans="1:4">
      <c r="A873" s="373" t="s">
        <v>691</v>
      </c>
      <c r="B873" s="257">
        <v>5</v>
      </c>
      <c r="C873" s="257">
        <v>5</v>
      </c>
      <c r="D873" s="374">
        <f t="shared" si="14"/>
        <v>100</v>
      </c>
    </row>
    <row r="874" ht="14.4" customHeight="1" spans="1:4">
      <c r="A874" s="373" t="s">
        <v>692</v>
      </c>
      <c r="B874" s="257">
        <v>0</v>
      </c>
      <c r="C874" s="355"/>
      <c r="D874" s="371" t="str">
        <f t="shared" si="14"/>
        <v/>
      </c>
    </row>
    <row r="875" ht="14.4" customHeight="1" spans="1:4">
      <c r="A875" s="373" t="s">
        <v>693</v>
      </c>
      <c r="B875" s="257">
        <v>0</v>
      </c>
      <c r="C875" s="355"/>
      <c r="D875" s="371" t="str">
        <f t="shared" si="14"/>
        <v/>
      </c>
    </row>
    <row r="876" ht="14.4" customHeight="1" spans="1:4">
      <c r="A876" s="373" t="s">
        <v>694</v>
      </c>
      <c r="B876" s="257">
        <v>0</v>
      </c>
      <c r="C876" s="355"/>
      <c r="D876" s="371" t="str">
        <f t="shared" si="14"/>
        <v/>
      </c>
    </row>
    <row r="877" ht="14.4" customHeight="1" spans="1:4">
      <c r="A877" s="373" t="s">
        <v>695</v>
      </c>
      <c r="B877" s="257">
        <v>0</v>
      </c>
      <c r="C877" s="355"/>
      <c r="D877" s="371" t="str">
        <f t="shared" si="14"/>
        <v/>
      </c>
    </row>
    <row r="878" ht="14.4" customHeight="1" spans="1:4">
      <c r="A878" s="373" t="s">
        <v>696</v>
      </c>
      <c r="B878" s="257">
        <v>31</v>
      </c>
      <c r="C878" s="257"/>
      <c r="D878" s="374">
        <f t="shared" si="14"/>
        <v>0</v>
      </c>
    </row>
    <row r="879" ht="14.4" customHeight="1" spans="1:4">
      <c r="A879" s="373" t="s">
        <v>697</v>
      </c>
      <c r="B879" s="257">
        <v>0</v>
      </c>
      <c r="C879" s="257"/>
      <c r="D879" s="374" t="str">
        <f t="shared" si="14"/>
        <v/>
      </c>
    </row>
    <row r="880" ht="14.4" customHeight="1" spans="1:4">
      <c r="A880" s="373" t="s">
        <v>698</v>
      </c>
      <c r="B880" s="257">
        <v>0</v>
      </c>
      <c r="C880" s="257"/>
      <c r="D880" s="374" t="str">
        <f t="shared" si="14"/>
        <v/>
      </c>
    </row>
    <row r="881" ht="14.4" customHeight="1" spans="1:4">
      <c r="A881" s="373" t="s">
        <v>699</v>
      </c>
      <c r="B881" s="257">
        <v>134</v>
      </c>
      <c r="C881" s="257"/>
      <c r="D881" s="374">
        <f t="shared" si="14"/>
        <v>0</v>
      </c>
    </row>
    <row r="882" ht="14.4" customHeight="1" spans="1:4">
      <c r="A882" s="373" t="s">
        <v>700</v>
      </c>
      <c r="B882" s="257">
        <v>0</v>
      </c>
      <c r="C882" s="355"/>
      <c r="D882" s="371" t="str">
        <f t="shared" si="14"/>
        <v/>
      </c>
    </row>
    <row r="883" ht="14.4" customHeight="1" spans="1:4">
      <c r="A883" s="373" t="s">
        <v>701</v>
      </c>
      <c r="B883" s="257">
        <v>0</v>
      </c>
      <c r="C883" s="355"/>
      <c r="D883" s="371" t="str">
        <f t="shared" si="14"/>
        <v/>
      </c>
    </row>
    <row r="884" ht="14.4" customHeight="1" spans="1:4">
      <c r="A884" s="373" t="s">
        <v>702</v>
      </c>
      <c r="B884" s="257">
        <v>1099</v>
      </c>
      <c r="C884" s="257"/>
      <c r="D884" s="374">
        <f t="shared" si="14"/>
        <v>0</v>
      </c>
    </row>
    <row r="885" ht="14.4" customHeight="1" spans="1:4">
      <c r="A885" s="373" t="s">
        <v>703</v>
      </c>
      <c r="B885" s="257">
        <v>0</v>
      </c>
      <c r="C885" s="355"/>
      <c r="D885" s="371" t="str">
        <f t="shared" si="14"/>
        <v/>
      </c>
    </row>
    <row r="886" ht="14.4" customHeight="1" spans="1:4">
      <c r="A886" s="373" t="s">
        <v>704</v>
      </c>
      <c r="B886" s="257">
        <v>0</v>
      </c>
      <c r="C886" s="355"/>
      <c r="D886" s="371" t="str">
        <f t="shared" si="14"/>
        <v/>
      </c>
    </row>
    <row r="887" ht="14.4" customHeight="1" spans="1:4">
      <c r="A887" s="373" t="s">
        <v>705</v>
      </c>
      <c r="B887" s="257">
        <v>0</v>
      </c>
      <c r="C887" s="355"/>
      <c r="D887" s="371" t="str">
        <f t="shared" si="14"/>
        <v/>
      </c>
    </row>
    <row r="888" ht="14.4" customHeight="1" spans="1:4">
      <c r="A888" s="373" t="s">
        <v>706</v>
      </c>
      <c r="B888" s="257">
        <v>5</v>
      </c>
      <c r="C888" s="355"/>
      <c r="D888" s="371">
        <f t="shared" si="14"/>
        <v>0</v>
      </c>
    </row>
    <row r="889" ht="14.4" customHeight="1" spans="1:4">
      <c r="A889" s="373" t="s">
        <v>707</v>
      </c>
      <c r="B889" s="257">
        <v>0</v>
      </c>
      <c r="C889" s="355"/>
      <c r="D889" s="371" t="str">
        <f t="shared" si="14"/>
        <v/>
      </c>
    </row>
    <row r="890" ht="14.4" customHeight="1" spans="1:4">
      <c r="A890" s="373" t="s">
        <v>708</v>
      </c>
      <c r="B890" s="257">
        <v>636</v>
      </c>
      <c r="C890" s="355"/>
      <c r="D890" s="371">
        <f t="shared" si="14"/>
        <v>0</v>
      </c>
    </row>
    <row r="891" s="233" customFormat="1" ht="14.4" customHeight="1" spans="1:4">
      <c r="A891" s="370" t="s">
        <v>709</v>
      </c>
      <c r="B891" s="355">
        <f>SUM(B892:B913)</f>
        <v>520</v>
      </c>
      <c r="C891" s="355">
        <f>SUM(C892:C913)</f>
        <v>356</v>
      </c>
      <c r="D891" s="371">
        <f t="shared" si="14"/>
        <v>68.4615384615385</v>
      </c>
    </row>
    <row r="892" ht="14.4" customHeight="1" spans="1:4">
      <c r="A892" s="373" t="s">
        <v>47</v>
      </c>
      <c r="B892" s="257">
        <v>187</v>
      </c>
      <c r="C892" s="257">
        <v>191</v>
      </c>
      <c r="D892" s="374">
        <f t="shared" si="14"/>
        <v>102.139037433155</v>
      </c>
    </row>
    <row r="893" ht="14.4" customHeight="1" spans="1:4">
      <c r="A893" s="373" t="s">
        <v>48</v>
      </c>
      <c r="B893" s="257">
        <v>0</v>
      </c>
      <c r="C893" s="257"/>
      <c r="D893" s="374" t="str">
        <f t="shared" si="14"/>
        <v/>
      </c>
    </row>
    <row r="894" ht="14.4" customHeight="1" spans="1:4">
      <c r="A894" s="373" t="s">
        <v>49</v>
      </c>
      <c r="B894" s="257">
        <v>0</v>
      </c>
      <c r="C894" s="257"/>
      <c r="D894" s="374" t="str">
        <f t="shared" si="14"/>
        <v/>
      </c>
    </row>
    <row r="895" ht="14.4" customHeight="1" spans="1:4">
      <c r="A895" s="373" t="s">
        <v>710</v>
      </c>
      <c r="B895" s="257">
        <v>152</v>
      </c>
      <c r="C895" s="257">
        <v>135</v>
      </c>
      <c r="D895" s="374">
        <f t="shared" si="14"/>
        <v>88.8157894736842</v>
      </c>
    </row>
    <row r="896" ht="14.4" customHeight="1" spans="1:4">
      <c r="A896" s="373" t="s">
        <v>711</v>
      </c>
      <c r="B896" s="257">
        <v>1</v>
      </c>
      <c r="C896" s="257">
        <v>5</v>
      </c>
      <c r="D896" s="374">
        <f t="shared" si="14"/>
        <v>500</v>
      </c>
    </row>
    <row r="897" ht="14.4" customHeight="1" spans="1:4">
      <c r="A897" s="373" t="s">
        <v>712</v>
      </c>
      <c r="B897" s="257">
        <v>0</v>
      </c>
      <c r="C897" s="355"/>
      <c r="D897" s="371" t="str">
        <f t="shared" si="14"/>
        <v/>
      </c>
    </row>
    <row r="898" ht="14.4" customHeight="1" spans="1:4">
      <c r="A898" s="373" t="s">
        <v>713</v>
      </c>
      <c r="B898" s="257">
        <v>0</v>
      </c>
      <c r="C898" s="355"/>
      <c r="D898" s="371" t="str">
        <f t="shared" si="14"/>
        <v/>
      </c>
    </row>
    <row r="899" ht="14.4" customHeight="1" spans="1:4">
      <c r="A899" s="373" t="s">
        <v>714</v>
      </c>
      <c r="B899" s="257">
        <v>9</v>
      </c>
      <c r="C899" s="355"/>
      <c r="D899" s="371">
        <f t="shared" si="14"/>
        <v>0</v>
      </c>
    </row>
    <row r="900" ht="14.4" customHeight="1" spans="1:4">
      <c r="A900" s="373" t="s">
        <v>715</v>
      </c>
      <c r="B900" s="257"/>
      <c r="C900" s="355"/>
      <c r="D900" s="371" t="str">
        <f t="shared" si="14"/>
        <v/>
      </c>
    </row>
    <row r="901" ht="14.4" customHeight="1" spans="1:4">
      <c r="A901" s="373" t="s">
        <v>716</v>
      </c>
      <c r="B901" s="257">
        <v>0</v>
      </c>
      <c r="C901" s="355"/>
      <c r="D901" s="371" t="str">
        <f t="shared" si="14"/>
        <v/>
      </c>
    </row>
    <row r="902" ht="14.4" customHeight="1" spans="1:4">
      <c r="A902" s="373" t="s">
        <v>717</v>
      </c>
      <c r="B902" s="257">
        <v>0</v>
      </c>
      <c r="C902" s="355"/>
      <c r="D902" s="371" t="str">
        <f t="shared" si="14"/>
        <v/>
      </c>
    </row>
    <row r="903" ht="14.4" customHeight="1" spans="1:4">
      <c r="A903" s="373" t="s">
        <v>718</v>
      </c>
      <c r="B903" s="257">
        <v>0</v>
      </c>
      <c r="C903" s="355"/>
      <c r="D903" s="371" t="str">
        <f t="shared" ref="D903:D966" si="15">IFERROR(C903/B903*100,"")</f>
        <v/>
      </c>
    </row>
    <row r="904" ht="14.4" customHeight="1" spans="1:4">
      <c r="A904" s="373" t="s">
        <v>719</v>
      </c>
      <c r="B904" s="257">
        <v>0</v>
      </c>
      <c r="C904" s="355"/>
      <c r="D904" s="371" t="str">
        <f t="shared" si="15"/>
        <v/>
      </c>
    </row>
    <row r="905" ht="14.4" customHeight="1" spans="1:4">
      <c r="A905" s="373" t="s">
        <v>720</v>
      </c>
      <c r="B905" s="257">
        <v>0</v>
      </c>
      <c r="C905" s="355"/>
      <c r="D905" s="371" t="str">
        <f t="shared" si="15"/>
        <v/>
      </c>
    </row>
    <row r="906" ht="14.4" customHeight="1" spans="1:4">
      <c r="A906" s="373" t="s">
        <v>721</v>
      </c>
      <c r="B906" s="257">
        <v>0</v>
      </c>
      <c r="C906" s="355"/>
      <c r="D906" s="371" t="str">
        <f t="shared" si="15"/>
        <v/>
      </c>
    </row>
    <row r="907" ht="14.4" customHeight="1" spans="1:4">
      <c r="A907" s="373" t="s">
        <v>722</v>
      </c>
      <c r="B907" s="257">
        <v>0</v>
      </c>
      <c r="C907" s="355"/>
      <c r="D907" s="371" t="str">
        <f t="shared" si="15"/>
        <v/>
      </c>
    </row>
    <row r="908" ht="14.4" customHeight="1" spans="1:4">
      <c r="A908" s="373" t="s">
        <v>723</v>
      </c>
      <c r="B908" s="257">
        <v>0</v>
      </c>
      <c r="C908" s="355"/>
      <c r="D908" s="371" t="str">
        <f t="shared" si="15"/>
        <v/>
      </c>
    </row>
    <row r="909" ht="14.4" customHeight="1" spans="1:4">
      <c r="A909" s="373" t="s">
        <v>724</v>
      </c>
      <c r="B909" s="257">
        <v>0</v>
      </c>
      <c r="C909" s="355"/>
      <c r="D909" s="371" t="str">
        <f t="shared" si="15"/>
        <v/>
      </c>
    </row>
    <row r="910" ht="14.4" customHeight="1" spans="1:4">
      <c r="A910" s="373" t="s">
        <v>726</v>
      </c>
      <c r="B910" s="257">
        <v>35</v>
      </c>
      <c r="C910" s="257">
        <v>3</v>
      </c>
      <c r="D910" s="374">
        <f t="shared" si="15"/>
        <v>8.57142857142857</v>
      </c>
    </row>
    <row r="911" ht="14.4" customHeight="1" spans="1:4">
      <c r="A911" s="373" t="s">
        <v>728</v>
      </c>
      <c r="B911" s="257">
        <v>0</v>
      </c>
      <c r="C911" s="355"/>
      <c r="D911" s="371" t="str">
        <f t="shared" si="15"/>
        <v/>
      </c>
    </row>
    <row r="912" ht="14.4" customHeight="1" spans="1:4">
      <c r="A912" s="373" t="s">
        <v>694</v>
      </c>
      <c r="B912" s="257">
        <v>0</v>
      </c>
      <c r="C912" s="355"/>
      <c r="D912" s="371" t="str">
        <f t="shared" si="15"/>
        <v/>
      </c>
    </row>
    <row r="913" ht="14.4" customHeight="1" spans="1:4">
      <c r="A913" s="373" t="s">
        <v>729</v>
      </c>
      <c r="B913" s="257">
        <v>136</v>
      </c>
      <c r="C913" s="257">
        <v>22</v>
      </c>
      <c r="D913" s="374">
        <f t="shared" si="15"/>
        <v>16.1764705882353</v>
      </c>
    </row>
    <row r="914" ht="14.4" customHeight="1" spans="1:4">
      <c r="A914" s="370" t="s">
        <v>730</v>
      </c>
      <c r="B914" s="355">
        <f>SUM(B915:B941)</f>
        <v>1256</v>
      </c>
      <c r="C914" s="355">
        <f>SUM(C915:C941)</f>
        <v>459</v>
      </c>
      <c r="D914" s="371">
        <f t="shared" si="15"/>
        <v>36.5445859872611</v>
      </c>
    </row>
    <row r="915" ht="14.4" customHeight="1" spans="1:4">
      <c r="A915" s="373" t="s">
        <v>47</v>
      </c>
      <c r="B915" s="257">
        <v>97</v>
      </c>
      <c r="C915" s="257">
        <v>93</v>
      </c>
      <c r="D915" s="374">
        <f t="shared" si="15"/>
        <v>95.8762886597938</v>
      </c>
    </row>
    <row r="916" s="233" customFormat="1" ht="14.4" customHeight="1" spans="1:4">
      <c r="A916" s="373" t="s">
        <v>48</v>
      </c>
      <c r="B916" s="257">
        <v>0</v>
      </c>
      <c r="C916" s="257"/>
      <c r="D916" s="374" t="str">
        <f t="shared" si="15"/>
        <v/>
      </c>
    </row>
    <row r="917" ht="14.4" customHeight="1" spans="1:4">
      <c r="A917" s="373" t="s">
        <v>49</v>
      </c>
      <c r="B917" s="257">
        <v>0</v>
      </c>
      <c r="C917" s="257"/>
      <c r="D917" s="374" t="str">
        <f t="shared" si="15"/>
        <v/>
      </c>
    </row>
    <row r="918" ht="14.4" customHeight="1" spans="1:4">
      <c r="A918" s="373" t="s">
        <v>731</v>
      </c>
      <c r="B918" s="257">
        <v>0</v>
      </c>
      <c r="C918" s="257"/>
      <c r="D918" s="374" t="str">
        <f t="shared" si="15"/>
        <v/>
      </c>
    </row>
    <row r="919" ht="14.4" customHeight="1" spans="1:4">
      <c r="A919" s="373" t="s">
        <v>732</v>
      </c>
      <c r="B919" s="257">
        <v>0</v>
      </c>
      <c r="C919" s="257"/>
      <c r="D919" s="374" t="str">
        <f t="shared" si="15"/>
        <v/>
      </c>
    </row>
    <row r="920" ht="14.4" customHeight="1" spans="1:4">
      <c r="A920" s="373" t="s">
        <v>733</v>
      </c>
      <c r="B920" s="257">
        <v>0</v>
      </c>
      <c r="C920" s="257"/>
      <c r="D920" s="374" t="str">
        <f t="shared" si="15"/>
        <v/>
      </c>
    </row>
    <row r="921" ht="14.4" customHeight="1" spans="1:4">
      <c r="A921" s="373" t="s">
        <v>734</v>
      </c>
      <c r="B921" s="257">
        <v>0</v>
      </c>
      <c r="C921" s="257"/>
      <c r="D921" s="374" t="str">
        <f t="shared" si="15"/>
        <v/>
      </c>
    </row>
    <row r="922" s="233" customFormat="1" ht="14.4" customHeight="1" spans="1:4">
      <c r="A922" s="373" t="s">
        <v>735</v>
      </c>
      <c r="B922" s="257">
        <v>0</v>
      </c>
      <c r="C922" s="257"/>
      <c r="D922" s="374" t="str">
        <f t="shared" si="15"/>
        <v/>
      </c>
    </row>
    <row r="923" ht="14.4" customHeight="1" spans="1:4">
      <c r="A923" s="373" t="s">
        <v>736</v>
      </c>
      <c r="B923" s="257">
        <v>0</v>
      </c>
      <c r="C923" s="257"/>
      <c r="D923" s="374" t="str">
        <f t="shared" si="15"/>
        <v/>
      </c>
    </row>
    <row r="924" ht="14.4" customHeight="1" spans="1:4">
      <c r="A924" s="373" t="s">
        <v>737</v>
      </c>
      <c r="B924" s="257">
        <v>0</v>
      </c>
      <c r="C924" s="257"/>
      <c r="D924" s="374" t="str">
        <f t="shared" si="15"/>
        <v/>
      </c>
    </row>
    <row r="925" ht="14.4" customHeight="1" spans="1:4">
      <c r="A925" s="373" t="s">
        <v>738</v>
      </c>
      <c r="B925" s="257">
        <v>349</v>
      </c>
      <c r="C925" s="257">
        <v>3</v>
      </c>
      <c r="D925" s="374">
        <f t="shared" si="15"/>
        <v>0.859598853868195</v>
      </c>
    </row>
    <row r="926" ht="14.4" customHeight="1" spans="1:4">
      <c r="A926" s="373" t="s">
        <v>739</v>
      </c>
      <c r="B926" s="257">
        <v>0</v>
      </c>
      <c r="C926" s="257"/>
      <c r="D926" s="374" t="str">
        <f t="shared" si="15"/>
        <v/>
      </c>
    </row>
    <row r="927" ht="14.4" customHeight="1" spans="1:4">
      <c r="A927" s="373" t="s">
        <v>740</v>
      </c>
      <c r="B927" s="257">
        <v>0</v>
      </c>
      <c r="C927" s="355"/>
      <c r="D927" s="371" t="str">
        <f t="shared" si="15"/>
        <v/>
      </c>
    </row>
    <row r="928" ht="14.4" customHeight="1" spans="1:4">
      <c r="A928" s="373" t="s">
        <v>741</v>
      </c>
      <c r="B928" s="257">
        <v>23</v>
      </c>
      <c r="C928" s="257">
        <v>12</v>
      </c>
      <c r="D928" s="374">
        <f t="shared" si="15"/>
        <v>52.1739130434783</v>
      </c>
    </row>
    <row r="929" ht="14.4" customHeight="1" spans="1:4">
      <c r="A929" s="373" t="s">
        <v>742</v>
      </c>
      <c r="B929" s="257">
        <v>115</v>
      </c>
      <c r="C929" s="257"/>
      <c r="D929" s="374">
        <f t="shared" si="15"/>
        <v>0</v>
      </c>
    </row>
    <row r="930" ht="14.4" customHeight="1" spans="1:4">
      <c r="A930" s="373" t="s">
        <v>743</v>
      </c>
      <c r="B930" s="257">
        <v>0</v>
      </c>
      <c r="C930" s="257"/>
      <c r="D930" s="374" t="str">
        <f t="shared" si="15"/>
        <v/>
      </c>
    </row>
    <row r="931" ht="14.4" customHeight="1" spans="1:4">
      <c r="A931" s="373" t="s">
        <v>744</v>
      </c>
      <c r="B931" s="257">
        <v>0</v>
      </c>
      <c r="C931" s="257"/>
      <c r="D931" s="374" t="str">
        <f t="shared" si="15"/>
        <v/>
      </c>
    </row>
    <row r="932" ht="14.4" customHeight="1" spans="1:4">
      <c r="A932" s="373" t="s">
        <v>745</v>
      </c>
      <c r="B932" s="257">
        <v>0</v>
      </c>
      <c r="C932" s="257"/>
      <c r="D932" s="374" t="str">
        <f t="shared" si="15"/>
        <v/>
      </c>
    </row>
    <row r="933" ht="14.4" customHeight="1" spans="1:4">
      <c r="A933" s="373" t="s">
        <v>746</v>
      </c>
      <c r="B933" s="257">
        <v>0</v>
      </c>
      <c r="C933" s="257"/>
      <c r="D933" s="374" t="str">
        <f t="shared" si="15"/>
        <v/>
      </c>
    </row>
    <row r="934" ht="14.4" customHeight="1" spans="1:4">
      <c r="A934" s="373" t="s">
        <v>747</v>
      </c>
      <c r="B934" s="257">
        <v>0</v>
      </c>
      <c r="C934" s="257"/>
      <c r="D934" s="374" t="str">
        <f t="shared" si="15"/>
        <v/>
      </c>
    </row>
    <row r="935" ht="14.4" customHeight="1" spans="1:4">
      <c r="A935" s="373" t="s">
        <v>748</v>
      </c>
      <c r="B935" s="257">
        <v>0</v>
      </c>
      <c r="C935" s="257"/>
      <c r="D935" s="374" t="str">
        <f t="shared" si="15"/>
        <v/>
      </c>
    </row>
    <row r="936" ht="14.4" customHeight="1" spans="1:4">
      <c r="A936" s="373" t="s">
        <v>722</v>
      </c>
      <c r="B936" s="257">
        <v>0</v>
      </c>
      <c r="C936" s="257"/>
      <c r="D936" s="374" t="str">
        <f t="shared" si="15"/>
        <v/>
      </c>
    </row>
    <row r="937" ht="14.4" customHeight="1" spans="1:4">
      <c r="A937" s="373" t="s">
        <v>749</v>
      </c>
      <c r="B937" s="257">
        <v>0</v>
      </c>
      <c r="C937" s="257"/>
      <c r="D937" s="374" t="str">
        <f t="shared" si="15"/>
        <v/>
      </c>
    </row>
    <row r="938" ht="14.4" customHeight="1" spans="1:4">
      <c r="A938" s="382" t="s">
        <v>1961</v>
      </c>
      <c r="B938" s="257">
        <v>0</v>
      </c>
      <c r="C938" s="257"/>
      <c r="D938" s="374" t="str">
        <f t="shared" si="15"/>
        <v/>
      </c>
    </row>
    <row r="939" ht="14.4" customHeight="1" spans="1:4">
      <c r="A939" s="373" t="s">
        <v>751</v>
      </c>
      <c r="B939" s="257">
        <v>0</v>
      </c>
      <c r="C939" s="257"/>
      <c r="D939" s="374" t="str">
        <f t="shared" si="15"/>
        <v/>
      </c>
    </row>
    <row r="940" ht="14.4" customHeight="1" spans="1:4">
      <c r="A940" s="373" t="s">
        <v>752</v>
      </c>
      <c r="B940" s="257">
        <v>0</v>
      </c>
      <c r="C940" s="257"/>
      <c r="D940" s="374" t="str">
        <f t="shared" si="15"/>
        <v/>
      </c>
    </row>
    <row r="941" ht="14.4" customHeight="1" spans="1:4">
      <c r="A941" s="373" t="s">
        <v>753</v>
      </c>
      <c r="B941" s="257">
        <v>672</v>
      </c>
      <c r="C941" s="257">
        <v>351</v>
      </c>
      <c r="D941" s="374">
        <f t="shared" si="15"/>
        <v>52.2321428571429</v>
      </c>
    </row>
    <row r="942" ht="14.4" customHeight="1" spans="1:4">
      <c r="A942" s="383" t="s">
        <v>1962</v>
      </c>
      <c r="B942" s="355">
        <f>SUM(B943:B952)</f>
        <v>70</v>
      </c>
      <c r="C942" s="355"/>
      <c r="D942" s="371">
        <f t="shared" si="15"/>
        <v>0</v>
      </c>
    </row>
    <row r="943" ht="14.4" customHeight="1" spans="1:4">
      <c r="A943" s="373" t="s">
        <v>47</v>
      </c>
      <c r="B943" s="257">
        <v>0</v>
      </c>
      <c r="C943" s="355"/>
      <c r="D943" s="371" t="str">
        <f t="shared" si="15"/>
        <v/>
      </c>
    </row>
    <row r="944" s="233" customFormat="1" ht="14.4" customHeight="1" spans="1:4">
      <c r="A944" s="373" t="s">
        <v>48</v>
      </c>
      <c r="B944" s="257">
        <v>0</v>
      </c>
      <c r="C944" s="355"/>
      <c r="D944" s="371" t="str">
        <f t="shared" si="15"/>
        <v/>
      </c>
    </row>
    <row r="945" ht="14.4" customHeight="1" spans="1:4">
      <c r="A945" s="373" t="s">
        <v>49</v>
      </c>
      <c r="B945" s="257">
        <v>0</v>
      </c>
      <c r="C945" s="355"/>
      <c r="D945" s="371" t="str">
        <f t="shared" si="15"/>
        <v/>
      </c>
    </row>
    <row r="946" ht="14.4" customHeight="1" spans="1:4">
      <c r="A946" s="373" t="s">
        <v>755</v>
      </c>
      <c r="B946" s="257">
        <v>0</v>
      </c>
      <c r="C946" s="355"/>
      <c r="D946" s="371" t="str">
        <f t="shared" si="15"/>
        <v/>
      </c>
    </row>
    <row r="947" ht="14.4" customHeight="1" spans="1:4">
      <c r="A947" s="373" t="s">
        <v>756</v>
      </c>
      <c r="B947" s="257">
        <v>0</v>
      </c>
      <c r="C947" s="355"/>
      <c r="D947" s="371" t="str">
        <f t="shared" si="15"/>
        <v/>
      </c>
    </row>
    <row r="948" ht="14.4" customHeight="1" spans="1:4">
      <c r="A948" s="373" t="s">
        <v>757</v>
      </c>
      <c r="B948" s="257">
        <v>0</v>
      </c>
      <c r="C948" s="355"/>
      <c r="D948" s="371" t="str">
        <f t="shared" si="15"/>
        <v/>
      </c>
    </row>
    <row r="949" ht="14.4" customHeight="1" spans="1:4">
      <c r="A949" s="373" t="s">
        <v>758</v>
      </c>
      <c r="B949" s="257">
        <v>0</v>
      </c>
      <c r="C949" s="355"/>
      <c r="D949" s="371" t="str">
        <f t="shared" si="15"/>
        <v/>
      </c>
    </row>
    <row r="950" ht="14.4" customHeight="1" spans="1:4">
      <c r="A950" s="373" t="s">
        <v>759</v>
      </c>
      <c r="B950" s="257">
        <v>0</v>
      </c>
      <c r="C950" s="355"/>
      <c r="D950" s="371" t="str">
        <f t="shared" si="15"/>
        <v/>
      </c>
    </row>
    <row r="951" ht="14.4" customHeight="1" spans="1:4">
      <c r="A951" s="373" t="s">
        <v>56</v>
      </c>
      <c r="B951" s="257">
        <v>0</v>
      </c>
      <c r="C951" s="355"/>
      <c r="D951" s="371" t="str">
        <f t="shared" si="15"/>
        <v/>
      </c>
    </row>
    <row r="952" ht="14.4" customHeight="1" spans="1:4">
      <c r="A952" s="373" t="s">
        <v>760</v>
      </c>
      <c r="B952" s="257">
        <v>70</v>
      </c>
      <c r="C952" s="355"/>
      <c r="D952" s="371">
        <f t="shared" si="15"/>
        <v>0</v>
      </c>
    </row>
    <row r="953" ht="14.4" customHeight="1" spans="1:4">
      <c r="A953" s="370" t="s">
        <v>761</v>
      </c>
      <c r="B953" s="355">
        <f>SUM(B954:B959)</f>
        <v>709</v>
      </c>
      <c r="C953" s="355"/>
      <c r="D953" s="371">
        <f t="shared" si="15"/>
        <v>0</v>
      </c>
    </row>
    <row r="954" ht="14.4" customHeight="1" spans="1:4">
      <c r="A954" s="373" t="s">
        <v>1963</v>
      </c>
      <c r="B954" s="257">
        <v>10</v>
      </c>
      <c r="C954" s="355"/>
      <c r="D954" s="371">
        <f t="shared" si="15"/>
        <v>0</v>
      </c>
    </row>
    <row r="955" s="233" customFormat="1" ht="14.4" customHeight="1" spans="1:4">
      <c r="A955" s="373" t="s">
        <v>763</v>
      </c>
      <c r="B955" s="257">
        <v>0</v>
      </c>
      <c r="C955" s="355"/>
      <c r="D955" s="371" t="str">
        <f t="shared" si="15"/>
        <v/>
      </c>
    </row>
    <row r="956" ht="14.4" customHeight="1" spans="1:4">
      <c r="A956" s="373" t="s">
        <v>764</v>
      </c>
      <c r="B956" s="257">
        <v>74</v>
      </c>
      <c r="C956" s="355"/>
      <c r="D956" s="371">
        <f t="shared" si="15"/>
        <v>0</v>
      </c>
    </row>
    <row r="957" ht="14.4" customHeight="1" spans="1:4">
      <c r="A957" s="373" t="s">
        <v>765</v>
      </c>
      <c r="B957" s="257">
        <v>88</v>
      </c>
      <c r="C957" s="355"/>
      <c r="D957" s="371">
        <f t="shared" si="15"/>
        <v>0</v>
      </c>
    </row>
    <row r="958" ht="14.4" customHeight="1" spans="1:4">
      <c r="A958" s="373" t="s">
        <v>766</v>
      </c>
      <c r="B958" s="257">
        <v>0</v>
      </c>
      <c r="C958" s="355"/>
      <c r="D958" s="371" t="str">
        <f t="shared" si="15"/>
        <v/>
      </c>
    </row>
    <row r="959" ht="14.4" customHeight="1" spans="1:4">
      <c r="A959" s="373" t="s">
        <v>767</v>
      </c>
      <c r="B959" s="257">
        <v>537</v>
      </c>
      <c r="C959" s="355"/>
      <c r="D959" s="371">
        <f t="shared" si="15"/>
        <v>0</v>
      </c>
    </row>
    <row r="960" ht="14.4" customHeight="1" spans="1:4">
      <c r="A960" s="370" t="s">
        <v>768</v>
      </c>
      <c r="B960" s="355">
        <v>0</v>
      </c>
      <c r="C960" s="355">
        <f>SUM(C961:C965)</f>
        <v>20</v>
      </c>
      <c r="D960" s="371" t="str">
        <f t="shared" si="15"/>
        <v/>
      </c>
    </row>
    <row r="961" ht="14.4" customHeight="1" spans="1:4">
      <c r="A961" s="373" t="s">
        <v>769</v>
      </c>
      <c r="B961" s="257">
        <v>0</v>
      </c>
      <c r="C961" s="355"/>
      <c r="D961" s="371" t="str">
        <f t="shared" si="15"/>
        <v/>
      </c>
    </row>
    <row r="962" s="233" customFormat="1" ht="14.4" customHeight="1" spans="1:4">
      <c r="A962" s="373" t="s">
        <v>771</v>
      </c>
      <c r="B962" s="257">
        <v>0</v>
      </c>
      <c r="C962" s="257">
        <v>20</v>
      </c>
      <c r="D962" s="371" t="str">
        <f t="shared" si="15"/>
        <v/>
      </c>
    </row>
    <row r="963" ht="14.4" customHeight="1" spans="1:4">
      <c r="A963" s="373" t="s">
        <v>772</v>
      </c>
      <c r="B963" s="257">
        <v>0</v>
      </c>
      <c r="C963" s="355"/>
      <c r="D963" s="371" t="str">
        <f t="shared" si="15"/>
        <v/>
      </c>
    </row>
    <row r="964" ht="14.4" customHeight="1" spans="1:4">
      <c r="A964" s="373" t="s">
        <v>773</v>
      </c>
      <c r="B964" s="257">
        <v>0</v>
      </c>
      <c r="C964" s="355"/>
      <c r="D964" s="371" t="str">
        <f t="shared" si="15"/>
        <v/>
      </c>
    </row>
    <row r="965" ht="14.4" customHeight="1" spans="1:4">
      <c r="A965" s="373" t="s">
        <v>774</v>
      </c>
      <c r="B965" s="257">
        <v>0</v>
      </c>
      <c r="C965" s="355"/>
      <c r="D965" s="371" t="str">
        <f t="shared" si="15"/>
        <v/>
      </c>
    </row>
    <row r="966" ht="14.4" customHeight="1" spans="1:4">
      <c r="A966" s="370" t="s">
        <v>775</v>
      </c>
      <c r="B966" s="355">
        <f>SUM(B967:B968)</f>
        <v>1</v>
      </c>
      <c r="C966" s="355"/>
      <c r="D966" s="371">
        <f t="shared" si="15"/>
        <v>0</v>
      </c>
    </row>
    <row r="967" ht="14.4" customHeight="1" spans="1:4">
      <c r="A967" s="373" t="s">
        <v>776</v>
      </c>
      <c r="B967" s="257">
        <v>0</v>
      </c>
      <c r="C967" s="355"/>
      <c r="D967" s="371" t="str">
        <f t="shared" ref="D967:D1030" si="16">IFERROR(C967/B967*100,"")</f>
        <v/>
      </c>
    </row>
    <row r="968" ht="14.4" customHeight="1" spans="1:4">
      <c r="A968" s="373" t="s">
        <v>777</v>
      </c>
      <c r="B968" s="257">
        <v>1</v>
      </c>
      <c r="C968" s="355"/>
      <c r="D968" s="371">
        <f t="shared" si="16"/>
        <v>0</v>
      </c>
    </row>
    <row r="969" s="233" customFormat="1" ht="14.4" customHeight="1" spans="1:4">
      <c r="A969" s="370" t="s">
        <v>778</v>
      </c>
      <c r="B969" s="355">
        <f>SUM(B970:B971)</f>
        <v>500</v>
      </c>
      <c r="C969" s="355"/>
      <c r="D969" s="371">
        <f t="shared" si="16"/>
        <v>0</v>
      </c>
    </row>
    <row r="970" ht="14.4" customHeight="1" spans="1:4">
      <c r="A970" s="373" t="s">
        <v>779</v>
      </c>
      <c r="B970" s="257">
        <v>363</v>
      </c>
      <c r="C970" s="355"/>
      <c r="D970" s="371">
        <f t="shared" si="16"/>
        <v>0</v>
      </c>
    </row>
    <row r="971" ht="14.4" customHeight="1" spans="1:4">
      <c r="A971" s="373" t="s">
        <v>780</v>
      </c>
      <c r="B971" s="257">
        <v>137</v>
      </c>
      <c r="C971" s="355"/>
      <c r="D971" s="371">
        <f t="shared" si="16"/>
        <v>0</v>
      </c>
    </row>
    <row r="972" s="233" customFormat="1" ht="14.4" customHeight="1" spans="1:4">
      <c r="A972" s="370" t="s">
        <v>781</v>
      </c>
      <c r="B972" s="355">
        <f>B973+B996+B1006+B1016+B1023+B1028</f>
        <v>501</v>
      </c>
      <c r="C972" s="355">
        <f>C973+C996+C1006+C1016+C1023+C1028</f>
        <v>67</v>
      </c>
      <c r="D972" s="371">
        <f t="shared" si="16"/>
        <v>13.373253493014</v>
      </c>
    </row>
    <row r="973" ht="14.4" customHeight="1" spans="1:4">
      <c r="A973" s="370" t="s">
        <v>782</v>
      </c>
      <c r="B973" s="355">
        <f>SUM(B974:B995)</f>
        <v>231</v>
      </c>
      <c r="C973" s="355">
        <f>SUM(C974:C995)</f>
        <v>59</v>
      </c>
      <c r="D973" s="371">
        <f t="shared" si="16"/>
        <v>25.5411255411255</v>
      </c>
    </row>
    <row r="974" ht="14.4" customHeight="1" spans="1:4">
      <c r="A974" s="373" t="s">
        <v>47</v>
      </c>
      <c r="B974" s="257">
        <v>0</v>
      </c>
      <c r="C974" s="355"/>
      <c r="D974" s="371" t="str">
        <f t="shared" si="16"/>
        <v/>
      </c>
    </row>
    <row r="975" s="233" customFormat="1" ht="14.4" customHeight="1" spans="1:4">
      <c r="A975" s="373" t="s">
        <v>48</v>
      </c>
      <c r="B975" s="257">
        <v>0</v>
      </c>
      <c r="C975" s="355"/>
      <c r="D975" s="371" t="str">
        <f t="shared" si="16"/>
        <v/>
      </c>
    </row>
    <row r="976" s="233" customFormat="1" ht="14.4" customHeight="1" spans="1:4">
      <c r="A976" s="373" t="s">
        <v>49</v>
      </c>
      <c r="B976" s="257">
        <v>0</v>
      </c>
      <c r="C976" s="355"/>
      <c r="D976" s="371" t="str">
        <f t="shared" si="16"/>
        <v/>
      </c>
    </row>
    <row r="977" ht="14.4" customHeight="1" spans="1:4">
      <c r="A977" s="373" t="s">
        <v>783</v>
      </c>
      <c r="B977" s="257">
        <v>0</v>
      </c>
      <c r="C977" s="355"/>
      <c r="D977" s="371" t="str">
        <f t="shared" si="16"/>
        <v/>
      </c>
    </row>
    <row r="978" ht="14.4" customHeight="1" spans="1:4">
      <c r="A978" s="373" t="s">
        <v>784</v>
      </c>
      <c r="B978" s="257">
        <v>0</v>
      </c>
      <c r="C978" s="355"/>
      <c r="D978" s="371" t="str">
        <f t="shared" si="16"/>
        <v/>
      </c>
    </row>
    <row r="979" ht="14.4" customHeight="1" spans="1:4">
      <c r="A979" s="373" t="s">
        <v>785</v>
      </c>
      <c r="B979" s="257">
        <v>0</v>
      </c>
      <c r="C979" s="355"/>
      <c r="D979" s="371" t="str">
        <f t="shared" si="16"/>
        <v/>
      </c>
    </row>
    <row r="980" ht="14.4" customHeight="1" spans="1:4">
      <c r="A980" s="373" t="s">
        <v>786</v>
      </c>
      <c r="B980" s="257">
        <v>0</v>
      </c>
      <c r="C980" s="355"/>
      <c r="D980" s="371" t="str">
        <f t="shared" si="16"/>
        <v/>
      </c>
    </row>
    <row r="981" ht="14.4" customHeight="1" spans="1:4">
      <c r="A981" s="373" t="s">
        <v>787</v>
      </c>
      <c r="B981" s="257">
        <v>0</v>
      </c>
      <c r="C981" s="355"/>
      <c r="D981" s="371" t="str">
        <f t="shared" si="16"/>
        <v/>
      </c>
    </row>
    <row r="982" ht="14.4" customHeight="1" spans="1:4">
      <c r="A982" s="373" t="s">
        <v>788</v>
      </c>
      <c r="B982" s="257">
        <v>0</v>
      </c>
      <c r="C982" s="355"/>
      <c r="D982" s="371" t="str">
        <f t="shared" si="16"/>
        <v/>
      </c>
    </row>
    <row r="983" ht="14.4" customHeight="1" spans="1:4">
      <c r="A983" s="373" t="s">
        <v>789</v>
      </c>
      <c r="B983" s="257">
        <v>0</v>
      </c>
      <c r="C983" s="355"/>
      <c r="D983" s="371" t="str">
        <f t="shared" si="16"/>
        <v/>
      </c>
    </row>
    <row r="984" ht="14.4" customHeight="1" spans="1:4">
      <c r="A984" s="373" t="s">
        <v>790</v>
      </c>
      <c r="B984" s="257">
        <v>0</v>
      </c>
      <c r="C984" s="355"/>
      <c r="D984" s="371" t="str">
        <f t="shared" si="16"/>
        <v/>
      </c>
    </row>
    <row r="985" ht="14.4" customHeight="1" spans="1:4">
      <c r="A985" s="373" t="s">
        <v>791</v>
      </c>
      <c r="B985" s="257">
        <v>0</v>
      </c>
      <c r="C985" s="355"/>
      <c r="D985" s="371" t="str">
        <f t="shared" si="16"/>
        <v/>
      </c>
    </row>
    <row r="986" s="233" customFormat="1" ht="14.4" customHeight="1" spans="1:4">
      <c r="A986" s="373" t="s">
        <v>792</v>
      </c>
      <c r="B986" s="257">
        <v>0</v>
      </c>
      <c r="C986" s="355"/>
      <c r="D986" s="371" t="str">
        <f t="shared" si="16"/>
        <v/>
      </c>
    </row>
    <row r="987" ht="14.4" customHeight="1" spans="1:4">
      <c r="A987" s="373" t="s">
        <v>793</v>
      </c>
      <c r="B987" s="257">
        <v>1</v>
      </c>
      <c r="C987" s="257">
        <v>3</v>
      </c>
      <c r="D987" s="374">
        <f t="shared" si="16"/>
        <v>300</v>
      </c>
    </row>
    <row r="988" ht="14.4" customHeight="1" spans="1:4">
      <c r="A988" s="373" t="s">
        <v>794</v>
      </c>
      <c r="B988" s="257">
        <v>0</v>
      </c>
      <c r="C988" s="355"/>
      <c r="D988" s="371" t="str">
        <f t="shared" si="16"/>
        <v/>
      </c>
    </row>
    <row r="989" ht="14.4" customHeight="1" spans="1:4">
      <c r="A989" s="373" t="s">
        <v>795</v>
      </c>
      <c r="B989" s="257">
        <v>0</v>
      </c>
      <c r="C989" s="355"/>
      <c r="D989" s="371" t="str">
        <f t="shared" si="16"/>
        <v/>
      </c>
    </row>
    <row r="990" ht="14.4" customHeight="1" spans="1:4">
      <c r="A990" s="373" t="s">
        <v>796</v>
      </c>
      <c r="B990" s="257">
        <v>0</v>
      </c>
      <c r="C990" s="355"/>
      <c r="D990" s="371" t="str">
        <f t="shared" si="16"/>
        <v/>
      </c>
    </row>
    <row r="991" ht="14.4" customHeight="1" spans="1:4">
      <c r="A991" s="373" t="s">
        <v>797</v>
      </c>
      <c r="B991" s="257">
        <v>0</v>
      </c>
      <c r="C991" s="355"/>
      <c r="D991" s="371" t="str">
        <f t="shared" si="16"/>
        <v/>
      </c>
    </row>
    <row r="992" ht="14.4" customHeight="1" spans="1:4">
      <c r="A992" s="373" t="s">
        <v>798</v>
      </c>
      <c r="B992" s="257">
        <v>0</v>
      </c>
      <c r="C992" s="355"/>
      <c r="D992" s="371" t="str">
        <f t="shared" si="16"/>
        <v/>
      </c>
    </row>
    <row r="993" ht="14.4" customHeight="1" spans="1:4">
      <c r="A993" s="373" t="s">
        <v>799</v>
      </c>
      <c r="B993" s="257">
        <v>0</v>
      </c>
      <c r="C993" s="355"/>
      <c r="D993" s="371" t="str">
        <f t="shared" si="16"/>
        <v/>
      </c>
    </row>
    <row r="994" ht="14.4" customHeight="1" spans="1:4">
      <c r="A994" s="373" t="s">
        <v>800</v>
      </c>
      <c r="B994" s="257"/>
      <c r="C994" s="355"/>
      <c r="D994" s="371" t="str">
        <f t="shared" si="16"/>
        <v/>
      </c>
    </row>
    <row r="995" ht="14.4" customHeight="1" spans="1:4">
      <c r="A995" s="373" t="s">
        <v>801</v>
      </c>
      <c r="B995" s="257">
        <v>230</v>
      </c>
      <c r="C995" s="257">
        <v>56</v>
      </c>
      <c r="D995" s="374">
        <f t="shared" si="16"/>
        <v>24.3478260869565</v>
      </c>
    </row>
    <row r="996" ht="14.4" customHeight="1" spans="1:4">
      <c r="A996" s="370" t="s">
        <v>802</v>
      </c>
      <c r="B996" s="355">
        <v>0</v>
      </c>
      <c r="C996" s="355"/>
      <c r="D996" s="371" t="str">
        <f t="shared" si="16"/>
        <v/>
      </c>
    </row>
    <row r="997" ht="14.4" customHeight="1" spans="1:4">
      <c r="A997" s="373" t="s">
        <v>47</v>
      </c>
      <c r="B997" s="257">
        <v>0</v>
      </c>
      <c r="C997" s="355"/>
      <c r="D997" s="371" t="str">
        <f t="shared" si="16"/>
        <v/>
      </c>
    </row>
    <row r="998" ht="14.4" customHeight="1" spans="1:4">
      <c r="A998" s="373" t="s">
        <v>48</v>
      </c>
      <c r="B998" s="257">
        <v>0</v>
      </c>
      <c r="C998" s="355"/>
      <c r="D998" s="371" t="str">
        <f t="shared" si="16"/>
        <v/>
      </c>
    </row>
    <row r="999" s="233" customFormat="1" ht="14.4" customHeight="1" spans="1:4">
      <c r="A999" s="373" t="s">
        <v>49</v>
      </c>
      <c r="B999" s="257">
        <v>0</v>
      </c>
      <c r="C999" s="355"/>
      <c r="D999" s="371" t="str">
        <f t="shared" si="16"/>
        <v/>
      </c>
    </row>
    <row r="1000" ht="14.4" customHeight="1" spans="1:4">
      <c r="A1000" s="373" t="s">
        <v>803</v>
      </c>
      <c r="B1000" s="257">
        <v>0</v>
      </c>
      <c r="C1000" s="355"/>
      <c r="D1000" s="371" t="str">
        <f t="shared" si="16"/>
        <v/>
      </c>
    </row>
    <row r="1001" ht="14.4" customHeight="1" spans="1:4">
      <c r="A1001" s="373" t="s">
        <v>804</v>
      </c>
      <c r="B1001" s="257">
        <v>0</v>
      </c>
      <c r="C1001" s="355"/>
      <c r="D1001" s="371" t="str">
        <f t="shared" si="16"/>
        <v/>
      </c>
    </row>
    <row r="1002" ht="14.4" customHeight="1" spans="1:4">
      <c r="A1002" s="373" t="s">
        <v>805</v>
      </c>
      <c r="B1002" s="257">
        <v>0</v>
      </c>
      <c r="C1002" s="355"/>
      <c r="D1002" s="371" t="str">
        <f t="shared" si="16"/>
        <v/>
      </c>
    </row>
    <row r="1003" ht="14.4" customHeight="1" spans="1:4">
      <c r="A1003" s="373" t="s">
        <v>806</v>
      </c>
      <c r="B1003" s="257">
        <v>0</v>
      </c>
      <c r="C1003" s="355"/>
      <c r="D1003" s="371" t="str">
        <f t="shared" si="16"/>
        <v/>
      </c>
    </row>
    <row r="1004" ht="14.4" customHeight="1" spans="1:4">
      <c r="A1004" s="373" t="s">
        <v>807</v>
      </c>
      <c r="B1004" s="257">
        <v>0</v>
      </c>
      <c r="C1004" s="355"/>
      <c r="D1004" s="371" t="str">
        <f t="shared" si="16"/>
        <v/>
      </c>
    </row>
    <row r="1005" ht="14.4" customHeight="1" spans="1:4">
      <c r="A1005" s="373" t="s">
        <v>808</v>
      </c>
      <c r="B1005" s="257">
        <v>0</v>
      </c>
      <c r="C1005" s="355"/>
      <c r="D1005" s="371" t="str">
        <f t="shared" si="16"/>
        <v/>
      </c>
    </row>
    <row r="1006" ht="14.4" customHeight="1" spans="1:4">
      <c r="A1006" s="370" t="s">
        <v>809</v>
      </c>
      <c r="B1006" s="355">
        <v>0</v>
      </c>
      <c r="C1006" s="355"/>
      <c r="D1006" s="371" t="str">
        <f t="shared" si="16"/>
        <v/>
      </c>
    </row>
    <row r="1007" ht="14.4" customHeight="1" spans="1:4">
      <c r="A1007" s="373" t="s">
        <v>47</v>
      </c>
      <c r="B1007" s="257">
        <v>0</v>
      </c>
      <c r="C1007" s="355"/>
      <c r="D1007" s="371" t="str">
        <f t="shared" si="16"/>
        <v/>
      </c>
    </row>
    <row r="1008" ht="14.4" customHeight="1" spans="1:4">
      <c r="A1008" s="373" t="s">
        <v>48</v>
      </c>
      <c r="B1008" s="257">
        <v>0</v>
      </c>
      <c r="C1008" s="355"/>
      <c r="D1008" s="371" t="str">
        <f t="shared" si="16"/>
        <v/>
      </c>
    </row>
    <row r="1009" s="233" customFormat="1" ht="14.4" customHeight="1" spans="1:4">
      <c r="A1009" s="373" t="s">
        <v>49</v>
      </c>
      <c r="B1009" s="257">
        <v>0</v>
      </c>
      <c r="C1009" s="355"/>
      <c r="D1009" s="371" t="str">
        <f t="shared" si="16"/>
        <v/>
      </c>
    </row>
    <row r="1010" ht="14.4" customHeight="1" spans="1:4">
      <c r="A1010" s="373" t="s">
        <v>810</v>
      </c>
      <c r="B1010" s="257">
        <v>0</v>
      </c>
      <c r="C1010" s="355"/>
      <c r="D1010" s="371" t="str">
        <f t="shared" si="16"/>
        <v/>
      </c>
    </row>
    <row r="1011" ht="14.4" customHeight="1" spans="1:4">
      <c r="A1011" s="373" t="s">
        <v>811</v>
      </c>
      <c r="B1011" s="257">
        <v>0</v>
      </c>
      <c r="C1011" s="355"/>
      <c r="D1011" s="371" t="str">
        <f t="shared" si="16"/>
        <v/>
      </c>
    </row>
    <row r="1012" ht="14.4" customHeight="1" spans="1:4">
      <c r="A1012" s="373" t="s">
        <v>812</v>
      </c>
      <c r="B1012" s="257">
        <v>0</v>
      </c>
      <c r="C1012" s="355"/>
      <c r="D1012" s="371" t="str">
        <f t="shared" si="16"/>
        <v/>
      </c>
    </row>
    <row r="1013" ht="14.4" customHeight="1" spans="1:4">
      <c r="A1013" s="373" t="s">
        <v>813</v>
      </c>
      <c r="B1013" s="257">
        <v>0</v>
      </c>
      <c r="C1013" s="355"/>
      <c r="D1013" s="371" t="str">
        <f t="shared" si="16"/>
        <v/>
      </c>
    </row>
    <row r="1014" ht="14.4" customHeight="1" spans="1:4">
      <c r="A1014" s="373" t="s">
        <v>814</v>
      </c>
      <c r="B1014" s="257">
        <v>0</v>
      </c>
      <c r="C1014" s="355"/>
      <c r="D1014" s="371" t="str">
        <f t="shared" si="16"/>
        <v/>
      </c>
    </row>
    <row r="1015" ht="14.4" customHeight="1" spans="1:4">
      <c r="A1015" s="373" t="s">
        <v>815</v>
      </c>
      <c r="B1015" s="257">
        <v>0</v>
      </c>
      <c r="C1015" s="355"/>
      <c r="D1015" s="371" t="str">
        <f t="shared" si="16"/>
        <v/>
      </c>
    </row>
    <row r="1016" ht="14.4" customHeight="1" spans="1:4">
      <c r="A1016" s="370" t="s">
        <v>821</v>
      </c>
      <c r="B1016" s="355">
        <v>0</v>
      </c>
      <c r="C1016" s="355"/>
      <c r="D1016" s="371" t="str">
        <f t="shared" si="16"/>
        <v/>
      </c>
    </row>
    <row r="1017" ht="14.4" customHeight="1" spans="1:4">
      <c r="A1017" s="373" t="s">
        <v>47</v>
      </c>
      <c r="B1017" s="257">
        <v>0</v>
      </c>
      <c r="C1017" s="355"/>
      <c r="D1017" s="371" t="str">
        <f t="shared" si="16"/>
        <v/>
      </c>
    </row>
    <row r="1018" s="233" customFormat="1" ht="14.4" customHeight="1" spans="1:4">
      <c r="A1018" s="373" t="s">
        <v>48</v>
      </c>
      <c r="B1018" s="257">
        <v>0</v>
      </c>
      <c r="C1018" s="355"/>
      <c r="D1018" s="371" t="str">
        <f t="shared" si="16"/>
        <v/>
      </c>
    </row>
    <row r="1019" s="233" customFormat="1" ht="14.4" customHeight="1" spans="1:4">
      <c r="A1019" s="373" t="s">
        <v>49</v>
      </c>
      <c r="B1019" s="257">
        <v>0</v>
      </c>
      <c r="C1019" s="355"/>
      <c r="D1019" s="371" t="str">
        <f t="shared" si="16"/>
        <v/>
      </c>
    </row>
    <row r="1020" ht="14.4" customHeight="1" spans="1:4">
      <c r="A1020" s="373" t="s">
        <v>807</v>
      </c>
      <c r="B1020" s="257">
        <v>0</v>
      </c>
      <c r="C1020" s="355"/>
      <c r="D1020" s="371" t="str">
        <f t="shared" si="16"/>
        <v/>
      </c>
    </row>
    <row r="1021" ht="14.4" customHeight="1" spans="1:4">
      <c r="A1021" s="373" t="s">
        <v>822</v>
      </c>
      <c r="B1021" s="257">
        <v>0</v>
      </c>
      <c r="C1021" s="355"/>
      <c r="D1021" s="371" t="str">
        <f t="shared" si="16"/>
        <v/>
      </c>
    </row>
    <row r="1022" ht="14.4" customHeight="1" spans="1:4">
      <c r="A1022" s="373" t="s">
        <v>823</v>
      </c>
      <c r="B1022" s="257">
        <v>0</v>
      </c>
      <c r="C1022" s="355"/>
      <c r="D1022" s="371" t="str">
        <f t="shared" si="16"/>
        <v/>
      </c>
    </row>
    <row r="1023" ht="14.4" customHeight="1" spans="1:4">
      <c r="A1023" s="370" t="s">
        <v>824</v>
      </c>
      <c r="B1023" s="355">
        <v>3</v>
      </c>
      <c r="C1023" s="355"/>
      <c r="D1023" s="371">
        <f t="shared" si="16"/>
        <v>0</v>
      </c>
    </row>
    <row r="1024" s="233" customFormat="1" ht="14.4" customHeight="1" spans="1:4">
      <c r="A1024" s="373" t="s">
        <v>825</v>
      </c>
      <c r="B1024" s="257">
        <v>0</v>
      </c>
      <c r="C1024" s="355"/>
      <c r="D1024" s="371" t="str">
        <f t="shared" si="16"/>
        <v/>
      </c>
    </row>
    <row r="1025" ht="14.4" customHeight="1" spans="1:4">
      <c r="A1025" s="373" t="s">
        <v>826</v>
      </c>
      <c r="B1025" s="257">
        <v>3</v>
      </c>
      <c r="C1025" s="355"/>
      <c r="D1025" s="371">
        <f t="shared" si="16"/>
        <v>0</v>
      </c>
    </row>
    <row r="1026" ht="14.4" customHeight="1" spans="1:4">
      <c r="A1026" s="373" t="s">
        <v>827</v>
      </c>
      <c r="B1026" s="257">
        <v>0</v>
      </c>
      <c r="C1026" s="355"/>
      <c r="D1026" s="371" t="str">
        <f t="shared" si="16"/>
        <v/>
      </c>
    </row>
    <row r="1027" ht="14.4" customHeight="1" spans="1:4">
      <c r="A1027" s="373" t="s">
        <v>828</v>
      </c>
      <c r="B1027" s="257">
        <v>0</v>
      </c>
      <c r="C1027" s="355"/>
      <c r="D1027" s="371" t="str">
        <f t="shared" si="16"/>
        <v/>
      </c>
    </row>
    <row r="1028" ht="14.4" customHeight="1" spans="1:4">
      <c r="A1028" s="370" t="s">
        <v>829</v>
      </c>
      <c r="B1028" s="355">
        <f>SUM(B1029:B1030)</f>
        <v>267</v>
      </c>
      <c r="C1028" s="355">
        <f>SUM(C1029:C1030)</f>
        <v>8</v>
      </c>
      <c r="D1028" s="371">
        <f t="shared" si="16"/>
        <v>2.99625468164794</v>
      </c>
    </row>
    <row r="1029" ht="14.4" customHeight="1" spans="1:4">
      <c r="A1029" s="373" t="s">
        <v>830</v>
      </c>
      <c r="B1029" s="257">
        <v>0</v>
      </c>
      <c r="C1029" s="355"/>
      <c r="D1029" s="371" t="str">
        <f t="shared" si="16"/>
        <v/>
      </c>
    </row>
    <row r="1030" ht="14.4" customHeight="1" spans="1:4">
      <c r="A1030" s="373" t="s">
        <v>831</v>
      </c>
      <c r="B1030" s="257">
        <v>267</v>
      </c>
      <c r="C1030" s="257">
        <v>8</v>
      </c>
      <c r="D1030" s="374">
        <f t="shared" si="16"/>
        <v>2.99625468164794</v>
      </c>
    </row>
    <row r="1031" s="233" customFormat="1" ht="14.4" customHeight="1" spans="1:4">
      <c r="A1031" s="370" t="s">
        <v>832</v>
      </c>
      <c r="B1031" s="355">
        <f>B1032+B1042+B1058+B1063+B1074+B1081+B1088</f>
        <v>687</v>
      </c>
      <c r="C1031" s="355">
        <f>C1032+C1042+C1058+C1063+C1074+C1081+C1088</f>
        <v>250</v>
      </c>
      <c r="D1031" s="371">
        <f t="shared" ref="D1031:D1094" si="17">IFERROR(C1031/B1031*100,"")</f>
        <v>36.3901018922853</v>
      </c>
    </row>
    <row r="1032" ht="14.4" customHeight="1" spans="1:4">
      <c r="A1032" s="370" t="s">
        <v>833</v>
      </c>
      <c r="B1032" s="355">
        <v>0</v>
      </c>
      <c r="C1032" s="355"/>
      <c r="D1032" s="371" t="str">
        <f t="shared" si="17"/>
        <v/>
      </c>
    </row>
    <row r="1033" ht="14.4" customHeight="1" spans="1:4">
      <c r="A1033" s="373" t="s">
        <v>47</v>
      </c>
      <c r="B1033" s="257">
        <v>0</v>
      </c>
      <c r="C1033" s="355"/>
      <c r="D1033" s="371" t="str">
        <f t="shared" si="17"/>
        <v/>
      </c>
    </row>
    <row r="1034" ht="14.4" customHeight="1" spans="1:4">
      <c r="A1034" s="373" t="s">
        <v>48</v>
      </c>
      <c r="B1034" s="257">
        <v>0</v>
      </c>
      <c r="C1034" s="355"/>
      <c r="D1034" s="371" t="str">
        <f t="shared" si="17"/>
        <v/>
      </c>
    </row>
    <row r="1035" ht="14.4" customHeight="1" spans="1:4">
      <c r="A1035" s="373" t="s">
        <v>49</v>
      </c>
      <c r="B1035" s="257">
        <v>0</v>
      </c>
      <c r="C1035" s="355"/>
      <c r="D1035" s="371" t="str">
        <f t="shared" si="17"/>
        <v/>
      </c>
    </row>
    <row r="1036" s="233" customFormat="1" ht="14.4" customHeight="1" spans="1:4">
      <c r="A1036" s="373" t="s">
        <v>834</v>
      </c>
      <c r="B1036" s="257">
        <v>0</v>
      </c>
      <c r="C1036" s="355"/>
      <c r="D1036" s="371" t="str">
        <f t="shared" si="17"/>
        <v/>
      </c>
    </row>
    <row r="1037" ht="14.4" customHeight="1" spans="1:4">
      <c r="A1037" s="373" t="s">
        <v>835</v>
      </c>
      <c r="B1037" s="257">
        <v>0</v>
      </c>
      <c r="C1037" s="355"/>
      <c r="D1037" s="371" t="str">
        <f t="shared" si="17"/>
        <v/>
      </c>
    </row>
    <row r="1038" ht="14.4" customHeight="1" spans="1:4">
      <c r="A1038" s="373" t="s">
        <v>836</v>
      </c>
      <c r="B1038" s="257">
        <v>0</v>
      </c>
      <c r="C1038" s="355"/>
      <c r="D1038" s="371" t="str">
        <f t="shared" si="17"/>
        <v/>
      </c>
    </row>
    <row r="1039" s="233" customFormat="1" ht="14.4" customHeight="1" spans="1:4">
      <c r="A1039" s="373" t="s">
        <v>837</v>
      </c>
      <c r="B1039" s="257">
        <v>0</v>
      </c>
      <c r="C1039" s="355"/>
      <c r="D1039" s="371" t="str">
        <f t="shared" si="17"/>
        <v/>
      </c>
    </row>
    <row r="1040" s="233" customFormat="1" ht="14.4" customHeight="1" spans="1:4">
      <c r="A1040" s="373" t="s">
        <v>838</v>
      </c>
      <c r="B1040" s="257">
        <v>0</v>
      </c>
      <c r="C1040" s="355"/>
      <c r="D1040" s="371" t="str">
        <f t="shared" si="17"/>
        <v/>
      </c>
    </row>
    <row r="1041" ht="14.4" customHeight="1" spans="1:4">
      <c r="A1041" s="373" t="s">
        <v>839</v>
      </c>
      <c r="B1041" s="257">
        <v>0</v>
      </c>
      <c r="C1041" s="355"/>
      <c r="D1041" s="371" t="str">
        <f t="shared" si="17"/>
        <v/>
      </c>
    </row>
    <row r="1042" ht="14.4" customHeight="1" spans="1:4">
      <c r="A1042" s="370" t="s">
        <v>840</v>
      </c>
      <c r="B1042" s="355">
        <f>SUM(B1043:B1057)</f>
        <v>328</v>
      </c>
      <c r="C1042" s="355"/>
      <c r="D1042" s="371">
        <f t="shared" si="17"/>
        <v>0</v>
      </c>
    </row>
    <row r="1043" ht="14.4" customHeight="1" spans="1:4">
      <c r="A1043" s="373" t="s">
        <v>47</v>
      </c>
      <c r="B1043" s="257">
        <v>0</v>
      </c>
      <c r="C1043" s="355"/>
      <c r="D1043" s="371" t="str">
        <f t="shared" si="17"/>
        <v/>
      </c>
    </row>
    <row r="1044" ht="14.4" customHeight="1" spans="1:4">
      <c r="A1044" s="373" t="s">
        <v>48</v>
      </c>
      <c r="B1044" s="257">
        <v>0</v>
      </c>
      <c r="C1044" s="355"/>
      <c r="D1044" s="371" t="str">
        <f t="shared" si="17"/>
        <v/>
      </c>
    </row>
    <row r="1045" ht="14.4" customHeight="1" spans="1:4">
      <c r="A1045" s="373" t="s">
        <v>49</v>
      </c>
      <c r="B1045" s="257">
        <v>0</v>
      </c>
      <c r="C1045" s="355"/>
      <c r="D1045" s="371" t="str">
        <f t="shared" si="17"/>
        <v/>
      </c>
    </row>
    <row r="1046" ht="14.4" customHeight="1" spans="1:4">
      <c r="A1046" s="373" t="s">
        <v>841</v>
      </c>
      <c r="B1046" s="257">
        <v>0</v>
      </c>
      <c r="C1046" s="355"/>
      <c r="D1046" s="371" t="str">
        <f t="shared" si="17"/>
        <v/>
      </c>
    </row>
    <row r="1047" ht="14.4" customHeight="1" spans="1:4">
      <c r="A1047" s="373" t="s">
        <v>842</v>
      </c>
      <c r="B1047" s="257">
        <v>0</v>
      </c>
      <c r="C1047" s="355"/>
      <c r="D1047" s="371" t="str">
        <f t="shared" si="17"/>
        <v/>
      </c>
    </row>
    <row r="1048" ht="14.4" customHeight="1" spans="1:4">
      <c r="A1048" s="373" t="s">
        <v>843</v>
      </c>
      <c r="B1048" s="257">
        <v>0</v>
      </c>
      <c r="C1048" s="355"/>
      <c r="D1048" s="371" t="str">
        <f t="shared" si="17"/>
        <v/>
      </c>
    </row>
    <row r="1049" ht="14.4" customHeight="1" spans="1:4">
      <c r="A1049" s="373" t="s">
        <v>844</v>
      </c>
      <c r="B1049" s="257">
        <v>0</v>
      </c>
      <c r="C1049" s="355"/>
      <c r="D1049" s="371" t="str">
        <f t="shared" si="17"/>
        <v/>
      </c>
    </row>
    <row r="1050" s="233" customFormat="1" ht="14.4" customHeight="1" spans="1:4">
      <c r="A1050" s="373" t="s">
        <v>845</v>
      </c>
      <c r="B1050" s="257">
        <v>0</v>
      </c>
      <c r="C1050" s="355"/>
      <c r="D1050" s="371" t="str">
        <f t="shared" si="17"/>
        <v/>
      </c>
    </row>
    <row r="1051" ht="14.4" customHeight="1" spans="1:4">
      <c r="A1051" s="373" t="s">
        <v>846</v>
      </c>
      <c r="B1051" s="257">
        <v>0</v>
      </c>
      <c r="C1051" s="355"/>
      <c r="D1051" s="371" t="str">
        <f t="shared" si="17"/>
        <v/>
      </c>
    </row>
    <row r="1052" s="233" customFormat="1" ht="14.4" customHeight="1" spans="1:4">
      <c r="A1052" s="373" t="s">
        <v>847</v>
      </c>
      <c r="B1052" s="257">
        <v>0</v>
      </c>
      <c r="C1052" s="355"/>
      <c r="D1052" s="371" t="str">
        <f t="shared" si="17"/>
        <v/>
      </c>
    </row>
    <row r="1053" s="233" customFormat="1" ht="14.4" customHeight="1" spans="1:4">
      <c r="A1053" s="373" t="s">
        <v>848</v>
      </c>
      <c r="B1053" s="257">
        <v>0</v>
      </c>
      <c r="C1053" s="355"/>
      <c r="D1053" s="371" t="str">
        <f t="shared" si="17"/>
        <v/>
      </c>
    </row>
    <row r="1054" ht="14.4" customHeight="1" spans="1:4">
      <c r="A1054" s="373" t="s">
        <v>849</v>
      </c>
      <c r="B1054" s="257">
        <v>0</v>
      </c>
      <c r="C1054" s="355"/>
      <c r="D1054" s="371" t="str">
        <f t="shared" si="17"/>
        <v/>
      </c>
    </row>
    <row r="1055" ht="14.4" customHeight="1" spans="1:4">
      <c r="A1055" s="373" t="s">
        <v>850</v>
      </c>
      <c r="B1055" s="257">
        <v>0</v>
      </c>
      <c r="C1055" s="355"/>
      <c r="D1055" s="371" t="str">
        <f t="shared" si="17"/>
        <v/>
      </c>
    </row>
    <row r="1056" ht="14.4" customHeight="1" spans="1:4">
      <c r="A1056" s="373" t="s">
        <v>851</v>
      </c>
      <c r="B1056" s="257">
        <v>0</v>
      </c>
      <c r="C1056" s="355"/>
      <c r="D1056" s="371" t="str">
        <f t="shared" si="17"/>
        <v/>
      </c>
    </row>
    <row r="1057" ht="14.4" customHeight="1" spans="1:4">
      <c r="A1057" s="373" t="s">
        <v>852</v>
      </c>
      <c r="B1057" s="257">
        <v>328</v>
      </c>
      <c r="C1057" s="355"/>
      <c r="D1057" s="371">
        <f t="shared" si="17"/>
        <v>0</v>
      </c>
    </row>
    <row r="1058" ht="14.4" customHeight="1" spans="1:4">
      <c r="A1058" s="370" t="s">
        <v>853</v>
      </c>
      <c r="B1058" s="355">
        <v>0</v>
      </c>
      <c r="C1058" s="355"/>
      <c r="D1058" s="371" t="str">
        <f t="shared" si="17"/>
        <v/>
      </c>
    </row>
    <row r="1059" ht="14.4" customHeight="1" spans="1:4">
      <c r="A1059" s="373" t="s">
        <v>47</v>
      </c>
      <c r="B1059" s="257">
        <v>0</v>
      </c>
      <c r="C1059" s="355"/>
      <c r="D1059" s="371" t="str">
        <f t="shared" si="17"/>
        <v/>
      </c>
    </row>
    <row r="1060" ht="14.4" customHeight="1" spans="1:4">
      <c r="A1060" s="373" t="s">
        <v>48</v>
      </c>
      <c r="B1060" s="257">
        <v>0</v>
      </c>
      <c r="C1060" s="355"/>
      <c r="D1060" s="371" t="str">
        <f t="shared" si="17"/>
        <v/>
      </c>
    </row>
    <row r="1061" ht="14.4" customHeight="1" spans="1:4">
      <c r="A1061" s="373" t="s">
        <v>49</v>
      </c>
      <c r="B1061" s="257">
        <v>0</v>
      </c>
      <c r="C1061" s="355"/>
      <c r="D1061" s="371" t="str">
        <f t="shared" si="17"/>
        <v/>
      </c>
    </row>
    <row r="1062" ht="14.4" customHeight="1" spans="1:4">
      <c r="A1062" s="373" t="s">
        <v>854</v>
      </c>
      <c r="B1062" s="257">
        <v>0</v>
      </c>
      <c r="C1062" s="355"/>
      <c r="D1062" s="371" t="str">
        <f t="shared" si="17"/>
        <v/>
      </c>
    </row>
    <row r="1063" s="233" customFormat="1" ht="14.4" customHeight="1" spans="1:4">
      <c r="A1063" s="370" t="s">
        <v>855</v>
      </c>
      <c r="B1063" s="355">
        <f>SUM(B1064:B1073)</f>
        <v>296</v>
      </c>
      <c r="C1063" s="355">
        <f>SUM(C1064:C1073)</f>
        <v>250</v>
      </c>
      <c r="D1063" s="371">
        <f t="shared" si="17"/>
        <v>84.4594594594595</v>
      </c>
    </row>
    <row r="1064" ht="14.4" customHeight="1" spans="1:4">
      <c r="A1064" s="373" t="s">
        <v>47</v>
      </c>
      <c r="B1064" s="257">
        <v>106</v>
      </c>
      <c r="C1064" s="257">
        <v>94</v>
      </c>
      <c r="D1064" s="374">
        <f t="shared" si="17"/>
        <v>88.6792452830189</v>
      </c>
    </row>
    <row r="1065" ht="14.4" customHeight="1" spans="1:4">
      <c r="A1065" s="373" t="s">
        <v>48</v>
      </c>
      <c r="B1065" s="257">
        <v>19</v>
      </c>
      <c r="C1065" s="257"/>
      <c r="D1065" s="374">
        <f t="shared" si="17"/>
        <v>0</v>
      </c>
    </row>
    <row r="1066" s="233" customFormat="1" ht="14.4" customHeight="1" spans="1:4">
      <c r="A1066" s="373" t="s">
        <v>49</v>
      </c>
      <c r="B1066" s="257">
        <v>0</v>
      </c>
      <c r="C1066" s="257"/>
      <c r="D1066" s="374" t="str">
        <f t="shared" si="17"/>
        <v/>
      </c>
    </row>
    <row r="1067" ht="14.4" customHeight="1" spans="1:4">
      <c r="A1067" s="373" t="s">
        <v>856</v>
      </c>
      <c r="B1067" s="257">
        <v>0</v>
      </c>
      <c r="C1067" s="257"/>
      <c r="D1067" s="374" t="str">
        <f t="shared" si="17"/>
        <v/>
      </c>
    </row>
    <row r="1068" ht="14.4" customHeight="1" spans="1:4">
      <c r="A1068" s="373" t="s">
        <v>858</v>
      </c>
      <c r="B1068" s="257">
        <v>0</v>
      </c>
      <c r="C1068" s="257"/>
      <c r="D1068" s="374" t="str">
        <f t="shared" si="17"/>
        <v/>
      </c>
    </row>
    <row r="1069" s="233" customFormat="1" ht="14.4" customHeight="1" spans="1:4">
      <c r="A1069" s="373" t="s">
        <v>1964</v>
      </c>
      <c r="B1069" s="257">
        <v>0</v>
      </c>
      <c r="C1069" s="257"/>
      <c r="D1069" s="374" t="str">
        <f t="shared" si="17"/>
        <v/>
      </c>
    </row>
    <row r="1070" ht="14.4" customHeight="1" spans="1:4">
      <c r="A1070" s="382" t="s">
        <v>1965</v>
      </c>
      <c r="B1070" s="257">
        <v>0</v>
      </c>
      <c r="C1070" s="257"/>
      <c r="D1070" s="374" t="str">
        <f t="shared" si="17"/>
        <v/>
      </c>
    </row>
    <row r="1071" s="233" customFormat="1" ht="14.4" customHeight="1" spans="1:4">
      <c r="A1071" s="373" t="s">
        <v>1966</v>
      </c>
      <c r="B1071" s="257">
        <v>0</v>
      </c>
      <c r="C1071" s="257"/>
      <c r="D1071" s="374" t="str">
        <f t="shared" si="17"/>
        <v/>
      </c>
    </row>
    <row r="1072" s="233" customFormat="1" ht="14.4" customHeight="1" spans="1:4">
      <c r="A1072" s="373" t="s">
        <v>56</v>
      </c>
      <c r="B1072" s="257">
        <v>0</v>
      </c>
      <c r="C1072" s="257">
        <v>156</v>
      </c>
      <c r="D1072" s="374" t="str">
        <f t="shared" si="17"/>
        <v/>
      </c>
    </row>
    <row r="1073" ht="14.4" customHeight="1" spans="1:4">
      <c r="A1073" s="373" t="s">
        <v>864</v>
      </c>
      <c r="B1073" s="257">
        <v>171</v>
      </c>
      <c r="C1073" s="257"/>
      <c r="D1073" s="374">
        <f t="shared" si="17"/>
        <v>0</v>
      </c>
    </row>
    <row r="1074" ht="14.4" customHeight="1" spans="1:4">
      <c r="A1074" s="370" t="s">
        <v>865</v>
      </c>
      <c r="B1074" s="355">
        <v>0</v>
      </c>
      <c r="C1074" s="355"/>
      <c r="D1074" s="371" t="str">
        <f t="shared" si="17"/>
        <v/>
      </c>
    </row>
    <row r="1075" ht="14.4" customHeight="1" spans="1:4">
      <c r="A1075" s="373" t="s">
        <v>47</v>
      </c>
      <c r="B1075" s="257">
        <v>0</v>
      </c>
      <c r="C1075" s="355"/>
      <c r="D1075" s="371" t="str">
        <f t="shared" si="17"/>
        <v/>
      </c>
    </row>
    <row r="1076" ht="14.4" customHeight="1" spans="1:4">
      <c r="A1076" s="373" t="s">
        <v>48</v>
      </c>
      <c r="B1076" s="257">
        <v>0</v>
      </c>
      <c r="C1076" s="355"/>
      <c r="D1076" s="371" t="str">
        <f t="shared" si="17"/>
        <v/>
      </c>
    </row>
    <row r="1077" ht="14.4" customHeight="1" spans="1:4">
      <c r="A1077" s="373" t="s">
        <v>49</v>
      </c>
      <c r="B1077" s="257">
        <v>0</v>
      </c>
      <c r="C1077" s="355"/>
      <c r="D1077" s="371" t="str">
        <f t="shared" si="17"/>
        <v/>
      </c>
    </row>
    <row r="1078" ht="14.4" customHeight="1" spans="1:4">
      <c r="A1078" s="373" t="s">
        <v>866</v>
      </c>
      <c r="B1078" s="257">
        <v>0</v>
      </c>
      <c r="C1078" s="355"/>
      <c r="D1078" s="371" t="str">
        <f t="shared" si="17"/>
        <v/>
      </c>
    </row>
    <row r="1079" ht="14.4" customHeight="1" spans="1:4">
      <c r="A1079" s="373" t="s">
        <v>867</v>
      </c>
      <c r="B1079" s="257">
        <v>0</v>
      </c>
      <c r="C1079" s="355"/>
      <c r="D1079" s="371" t="str">
        <f t="shared" si="17"/>
        <v/>
      </c>
    </row>
    <row r="1080" ht="14.4" customHeight="1" spans="1:4">
      <c r="A1080" s="373" t="s">
        <v>868</v>
      </c>
      <c r="B1080" s="257">
        <v>0</v>
      </c>
      <c r="C1080" s="355"/>
      <c r="D1080" s="371" t="str">
        <f t="shared" si="17"/>
        <v/>
      </c>
    </row>
    <row r="1081" ht="14.4" customHeight="1" spans="1:4">
      <c r="A1081" s="370" t="s">
        <v>869</v>
      </c>
      <c r="B1081" s="355">
        <f>SUM(B1082:B1087)</f>
        <v>63</v>
      </c>
      <c r="C1081" s="355"/>
      <c r="D1081" s="371">
        <f t="shared" si="17"/>
        <v>0</v>
      </c>
    </row>
    <row r="1082" ht="14.4" customHeight="1" spans="1:4">
      <c r="A1082" s="373" t="s">
        <v>47</v>
      </c>
      <c r="B1082" s="257">
        <v>0</v>
      </c>
      <c r="C1082" s="355"/>
      <c r="D1082" s="371" t="str">
        <f t="shared" si="17"/>
        <v/>
      </c>
    </row>
    <row r="1083" ht="14.4" customHeight="1" spans="1:4">
      <c r="A1083" s="373" t="s">
        <v>48</v>
      </c>
      <c r="B1083" s="257">
        <v>0</v>
      </c>
      <c r="C1083" s="355"/>
      <c r="D1083" s="371" t="str">
        <f t="shared" si="17"/>
        <v/>
      </c>
    </row>
    <row r="1084" ht="14.4" customHeight="1" spans="1:4">
      <c r="A1084" s="373" t="s">
        <v>49</v>
      </c>
      <c r="B1084" s="257">
        <v>0</v>
      </c>
      <c r="C1084" s="355"/>
      <c r="D1084" s="371" t="str">
        <f t="shared" si="17"/>
        <v/>
      </c>
    </row>
    <row r="1085" s="233" customFormat="1" ht="14.4" customHeight="1" spans="1:4">
      <c r="A1085" s="373" t="s">
        <v>870</v>
      </c>
      <c r="B1085" s="257">
        <v>0</v>
      </c>
      <c r="C1085" s="355"/>
      <c r="D1085" s="371" t="str">
        <f t="shared" si="17"/>
        <v/>
      </c>
    </row>
    <row r="1086" ht="14.4" customHeight="1" spans="1:4">
      <c r="A1086" s="373" t="s">
        <v>871</v>
      </c>
      <c r="B1086" s="257">
        <v>63</v>
      </c>
      <c r="C1086" s="355"/>
      <c r="D1086" s="371">
        <f t="shared" si="17"/>
        <v>0</v>
      </c>
    </row>
    <row r="1087" s="233" customFormat="1" ht="14.4" customHeight="1" spans="1:4">
      <c r="A1087" s="373" t="s">
        <v>872</v>
      </c>
      <c r="B1087" s="257">
        <v>0</v>
      </c>
      <c r="C1087" s="355"/>
      <c r="D1087" s="371" t="str">
        <f t="shared" si="17"/>
        <v/>
      </c>
    </row>
    <row r="1088" ht="14.4" customHeight="1" spans="1:4">
      <c r="A1088" s="370" t="s">
        <v>873</v>
      </c>
      <c r="B1088" s="355">
        <v>0</v>
      </c>
      <c r="C1088" s="355"/>
      <c r="D1088" s="371" t="str">
        <f t="shared" si="17"/>
        <v/>
      </c>
    </row>
    <row r="1089" ht="14.4" customHeight="1" spans="1:4">
      <c r="A1089" s="373" t="s">
        <v>874</v>
      </c>
      <c r="B1089" s="257">
        <v>0</v>
      </c>
      <c r="C1089" s="355"/>
      <c r="D1089" s="371" t="str">
        <f t="shared" si="17"/>
        <v/>
      </c>
    </row>
    <row r="1090" ht="14.4" customHeight="1" spans="1:4">
      <c r="A1090" s="373" t="s">
        <v>875</v>
      </c>
      <c r="B1090" s="257">
        <v>0</v>
      </c>
      <c r="C1090" s="355"/>
      <c r="D1090" s="371" t="str">
        <f t="shared" si="17"/>
        <v/>
      </c>
    </row>
    <row r="1091" ht="14.4" customHeight="1" spans="1:4">
      <c r="A1091" s="373" t="s">
        <v>876</v>
      </c>
      <c r="B1091" s="257">
        <v>0</v>
      </c>
      <c r="C1091" s="355"/>
      <c r="D1091" s="371" t="str">
        <f t="shared" si="17"/>
        <v/>
      </c>
    </row>
    <row r="1092" s="233" customFormat="1" ht="14.4" customHeight="1" spans="1:4">
      <c r="A1092" s="373" t="s">
        <v>877</v>
      </c>
      <c r="B1092" s="257">
        <v>0</v>
      </c>
      <c r="C1092" s="355"/>
      <c r="D1092" s="371" t="str">
        <f t="shared" si="17"/>
        <v/>
      </c>
    </row>
    <row r="1093" ht="14.4" customHeight="1" spans="1:4">
      <c r="A1093" s="373" t="s">
        <v>878</v>
      </c>
      <c r="B1093" s="257">
        <v>0</v>
      </c>
      <c r="C1093" s="355"/>
      <c r="D1093" s="371" t="str">
        <f t="shared" si="17"/>
        <v/>
      </c>
    </row>
    <row r="1094" ht="14.4" customHeight="1" spans="1:4">
      <c r="A1094" s="370" t="s">
        <v>879</v>
      </c>
      <c r="B1094" s="355">
        <v>39</v>
      </c>
      <c r="C1094" s="355"/>
      <c r="D1094" s="371">
        <f t="shared" si="17"/>
        <v>0</v>
      </c>
    </row>
    <row r="1095" ht="14.4" customHeight="1" spans="1:4">
      <c r="A1095" s="370" t="s">
        <v>880</v>
      </c>
      <c r="B1095" s="355">
        <v>0</v>
      </c>
      <c r="C1095" s="355"/>
      <c r="D1095" s="371" t="str">
        <f t="shared" ref="D1095:D1158" si="18">IFERROR(C1095/B1095*100,"")</f>
        <v/>
      </c>
    </row>
    <row r="1096" ht="14.4" customHeight="1" spans="1:4">
      <c r="A1096" s="373" t="s">
        <v>47</v>
      </c>
      <c r="B1096" s="257">
        <v>0</v>
      </c>
      <c r="C1096" s="355"/>
      <c r="D1096" s="371" t="str">
        <f t="shared" si="18"/>
        <v/>
      </c>
    </row>
    <row r="1097" s="233" customFormat="1" ht="14.4" customHeight="1" spans="1:4">
      <c r="A1097" s="373" t="s">
        <v>48</v>
      </c>
      <c r="B1097" s="257">
        <v>0</v>
      </c>
      <c r="C1097" s="355"/>
      <c r="D1097" s="371" t="str">
        <f t="shared" si="18"/>
        <v/>
      </c>
    </row>
    <row r="1098" s="233" customFormat="1" ht="14.4" customHeight="1" spans="1:4">
      <c r="A1098" s="373" t="s">
        <v>49</v>
      </c>
      <c r="B1098" s="257">
        <v>0</v>
      </c>
      <c r="C1098" s="355"/>
      <c r="D1098" s="371" t="str">
        <f t="shared" si="18"/>
        <v/>
      </c>
    </row>
    <row r="1099" s="233" customFormat="1" ht="14.4" customHeight="1" spans="1:4">
      <c r="A1099" s="373" t="s">
        <v>881</v>
      </c>
      <c r="B1099" s="257">
        <v>0</v>
      </c>
      <c r="C1099" s="355"/>
      <c r="D1099" s="371" t="str">
        <f t="shared" si="18"/>
        <v/>
      </c>
    </row>
    <row r="1100" ht="14.4" customHeight="1" spans="1:4">
      <c r="A1100" s="373" t="s">
        <v>882</v>
      </c>
      <c r="B1100" s="257">
        <v>0</v>
      </c>
      <c r="C1100" s="355"/>
      <c r="D1100" s="371" t="str">
        <f t="shared" si="18"/>
        <v/>
      </c>
    </row>
    <row r="1101" ht="14.4" customHeight="1" spans="1:4">
      <c r="A1101" s="373" t="s">
        <v>883</v>
      </c>
      <c r="B1101" s="257">
        <v>0</v>
      </c>
      <c r="C1101" s="355"/>
      <c r="D1101" s="371" t="str">
        <f t="shared" si="18"/>
        <v/>
      </c>
    </row>
    <row r="1102" ht="14.4" customHeight="1" spans="1:4">
      <c r="A1102" s="373" t="s">
        <v>884</v>
      </c>
      <c r="B1102" s="257">
        <v>0</v>
      </c>
      <c r="C1102" s="355"/>
      <c r="D1102" s="371" t="str">
        <f t="shared" si="18"/>
        <v/>
      </c>
    </row>
    <row r="1103" ht="14.4" customHeight="1" spans="1:4">
      <c r="A1103" s="373" t="s">
        <v>56</v>
      </c>
      <c r="B1103" s="257">
        <v>0</v>
      </c>
      <c r="C1103" s="355"/>
      <c r="D1103" s="371" t="str">
        <f t="shared" si="18"/>
        <v/>
      </c>
    </row>
    <row r="1104" ht="14.4" customHeight="1" spans="1:4">
      <c r="A1104" s="373" t="s">
        <v>885</v>
      </c>
      <c r="B1104" s="257">
        <v>0</v>
      </c>
      <c r="C1104" s="355"/>
      <c r="D1104" s="371" t="str">
        <f t="shared" si="18"/>
        <v/>
      </c>
    </row>
    <row r="1105" s="233" customFormat="1" ht="14.4" customHeight="1" spans="1:4">
      <c r="A1105" s="370" t="s">
        <v>886</v>
      </c>
      <c r="B1105" s="355">
        <f>SUM(B1106:B1110)</f>
        <v>30</v>
      </c>
      <c r="C1105" s="355"/>
      <c r="D1105" s="371">
        <f t="shared" si="18"/>
        <v>0</v>
      </c>
    </row>
    <row r="1106" s="233" customFormat="1" ht="14.4" customHeight="1" spans="1:4">
      <c r="A1106" s="373" t="s">
        <v>47</v>
      </c>
      <c r="B1106" s="257">
        <v>0</v>
      </c>
      <c r="C1106" s="355"/>
      <c r="D1106" s="371" t="str">
        <f t="shared" si="18"/>
        <v/>
      </c>
    </row>
    <row r="1107" ht="14.4" customHeight="1" spans="1:4">
      <c r="A1107" s="373" t="s">
        <v>48</v>
      </c>
      <c r="B1107" s="257">
        <v>0</v>
      </c>
      <c r="C1107" s="355"/>
      <c r="D1107" s="371" t="str">
        <f t="shared" si="18"/>
        <v/>
      </c>
    </row>
    <row r="1108" ht="14.4" customHeight="1" spans="1:4">
      <c r="A1108" s="373" t="s">
        <v>49</v>
      </c>
      <c r="B1108" s="257">
        <v>0</v>
      </c>
      <c r="C1108" s="355"/>
      <c r="D1108" s="371" t="str">
        <f t="shared" si="18"/>
        <v/>
      </c>
    </row>
    <row r="1109" ht="14.4" customHeight="1" spans="1:4">
      <c r="A1109" s="373" t="s">
        <v>887</v>
      </c>
      <c r="B1109" s="257">
        <v>0</v>
      </c>
      <c r="C1109" s="355"/>
      <c r="D1109" s="371" t="str">
        <f t="shared" si="18"/>
        <v/>
      </c>
    </row>
    <row r="1110" ht="14.4" customHeight="1" spans="1:4">
      <c r="A1110" s="373" t="s">
        <v>888</v>
      </c>
      <c r="B1110" s="257">
        <v>30</v>
      </c>
      <c r="C1110" s="355"/>
      <c r="D1110" s="371">
        <f t="shared" si="18"/>
        <v>0</v>
      </c>
    </row>
    <row r="1111" ht="14.4" customHeight="1" spans="1:4">
      <c r="A1111" s="370" t="s">
        <v>889</v>
      </c>
      <c r="B1111" s="355">
        <f>SUM(B1112:B1113)</f>
        <v>9</v>
      </c>
      <c r="C1111" s="355"/>
      <c r="D1111" s="371">
        <f t="shared" si="18"/>
        <v>0</v>
      </c>
    </row>
    <row r="1112" ht="14.4" customHeight="1" spans="1:4">
      <c r="A1112" s="373" t="s">
        <v>890</v>
      </c>
      <c r="B1112" s="257">
        <v>0</v>
      </c>
      <c r="C1112" s="355"/>
      <c r="D1112" s="371" t="str">
        <f t="shared" si="18"/>
        <v/>
      </c>
    </row>
    <row r="1113" ht="14.4" customHeight="1" spans="1:4">
      <c r="A1113" s="373" t="s">
        <v>891</v>
      </c>
      <c r="B1113" s="257">
        <v>9</v>
      </c>
      <c r="C1113" s="355"/>
      <c r="D1113" s="371">
        <f t="shared" si="18"/>
        <v>0</v>
      </c>
    </row>
    <row r="1114" ht="14.4" customHeight="1" spans="1:4">
      <c r="A1114" s="370" t="s">
        <v>892</v>
      </c>
      <c r="B1114" s="355">
        <v>0</v>
      </c>
      <c r="C1114" s="355"/>
      <c r="D1114" s="371" t="str">
        <f t="shared" si="18"/>
        <v/>
      </c>
    </row>
    <row r="1115" ht="14.4" customHeight="1" spans="1:4">
      <c r="A1115" s="370" t="s">
        <v>893</v>
      </c>
      <c r="B1115" s="355">
        <v>0</v>
      </c>
      <c r="C1115" s="355"/>
      <c r="D1115" s="371" t="str">
        <f t="shared" si="18"/>
        <v/>
      </c>
    </row>
    <row r="1116" s="233" customFormat="1" ht="14.4" customHeight="1" spans="1:4">
      <c r="A1116" s="373" t="s">
        <v>47</v>
      </c>
      <c r="B1116" s="257">
        <v>0</v>
      </c>
      <c r="C1116" s="355"/>
      <c r="D1116" s="371" t="str">
        <f t="shared" si="18"/>
        <v/>
      </c>
    </row>
    <row r="1117" ht="14.4" customHeight="1" spans="1:4">
      <c r="A1117" s="373" t="s">
        <v>48</v>
      </c>
      <c r="B1117" s="257">
        <v>0</v>
      </c>
      <c r="C1117" s="355"/>
      <c r="D1117" s="371" t="str">
        <f t="shared" si="18"/>
        <v/>
      </c>
    </row>
    <row r="1118" ht="14.4" customHeight="1" spans="1:4">
      <c r="A1118" s="373" t="s">
        <v>49</v>
      </c>
      <c r="B1118" s="257">
        <v>0</v>
      </c>
      <c r="C1118" s="355"/>
      <c r="D1118" s="371" t="str">
        <f t="shared" si="18"/>
        <v/>
      </c>
    </row>
    <row r="1119" ht="14.4" customHeight="1" spans="1:4">
      <c r="A1119" s="373" t="s">
        <v>894</v>
      </c>
      <c r="B1119" s="257">
        <v>0</v>
      </c>
      <c r="C1119" s="355"/>
      <c r="D1119" s="371" t="str">
        <f t="shared" si="18"/>
        <v/>
      </c>
    </row>
    <row r="1120" ht="14.4" customHeight="1" spans="1:4">
      <c r="A1120" s="373" t="s">
        <v>56</v>
      </c>
      <c r="B1120" s="257">
        <v>0</v>
      </c>
      <c r="C1120" s="355"/>
      <c r="D1120" s="371" t="str">
        <f t="shared" si="18"/>
        <v/>
      </c>
    </row>
    <row r="1121" ht="14.4" customHeight="1" spans="1:4">
      <c r="A1121" s="373" t="s">
        <v>895</v>
      </c>
      <c r="B1121" s="257">
        <v>0</v>
      </c>
      <c r="C1121" s="355"/>
      <c r="D1121" s="371" t="str">
        <f t="shared" si="18"/>
        <v/>
      </c>
    </row>
    <row r="1122" s="233" customFormat="1" ht="14.4" customHeight="1" spans="1:4">
      <c r="A1122" s="370" t="s">
        <v>896</v>
      </c>
      <c r="B1122" s="355">
        <v>0</v>
      </c>
      <c r="C1122" s="355"/>
      <c r="D1122" s="371" t="str">
        <f t="shared" si="18"/>
        <v/>
      </c>
    </row>
    <row r="1123" ht="14.4" customHeight="1" spans="1:4">
      <c r="A1123" s="373" t="s">
        <v>897</v>
      </c>
      <c r="B1123" s="257">
        <v>0</v>
      </c>
      <c r="C1123" s="355"/>
      <c r="D1123" s="371" t="str">
        <f t="shared" si="18"/>
        <v/>
      </c>
    </row>
    <row r="1124" ht="14.4" customHeight="1" spans="1:4">
      <c r="A1124" s="373" t="s">
        <v>898</v>
      </c>
      <c r="B1124" s="257">
        <v>0</v>
      </c>
      <c r="C1124" s="355"/>
      <c r="D1124" s="371" t="str">
        <f t="shared" si="18"/>
        <v/>
      </c>
    </row>
    <row r="1125" s="233" customFormat="1" ht="14.4" customHeight="1" spans="1:4">
      <c r="A1125" s="373" t="s">
        <v>899</v>
      </c>
      <c r="B1125" s="257">
        <v>0</v>
      </c>
      <c r="C1125" s="355"/>
      <c r="D1125" s="371" t="str">
        <f t="shared" si="18"/>
        <v/>
      </c>
    </row>
    <row r="1126" s="233" customFormat="1" ht="14.4" customHeight="1" spans="1:4">
      <c r="A1126" s="373" t="s">
        <v>900</v>
      </c>
      <c r="B1126" s="257">
        <v>0</v>
      </c>
      <c r="C1126" s="355"/>
      <c r="D1126" s="371" t="str">
        <f t="shared" si="18"/>
        <v/>
      </c>
    </row>
    <row r="1127" ht="14.4" customHeight="1" spans="1:4">
      <c r="A1127" s="373" t="s">
        <v>901</v>
      </c>
      <c r="B1127" s="257">
        <v>0</v>
      </c>
      <c r="C1127" s="355"/>
      <c r="D1127" s="371" t="str">
        <f t="shared" si="18"/>
        <v/>
      </c>
    </row>
    <row r="1128" ht="14.4" customHeight="1" spans="1:4">
      <c r="A1128" s="373" t="s">
        <v>902</v>
      </c>
      <c r="B1128" s="257">
        <v>0</v>
      </c>
      <c r="C1128" s="355"/>
      <c r="D1128" s="371" t="str">
        <f t="shared" si="18"/>
        <v/>
      </c>
    </row>
    <row r="1129" ht="14.4" customHeight="1" spans="1:4">
      <c r="A1129" s="373" t="s">
        <v>903</v>
      </c>
      <c r="B1129" s="257">
        <v>0</v>
      </c>
      <c r="C1129" s="355"/>
      <c r="D1129" s="371" t="str">
        <f t="shared" si="18"/>
        <v/>
      </c>
    </row>
    <row r="1130" ht="14.4" customHeight="1" spans="1:4">
      <c r="A1130" s="373" t="s">
        <v>904</v>
      </c>
      <c r="B1130" s="257">
        <v>0</v>
      </c>
      <c r="C1130" s="355"/>
      <c r="D1130" s="371" t="str">
        <f t="shared" si="18"/>
        <v/>
      </c>
    </row>
    <row r="1131" ht="14.4" customHeight="1" spans="1:4">
      <c r="A1131" s="373" t="s">
        <v>905</v>
      </c>
      <c r="B1131" s="257">
        <v>0</v>
      </c>
      <c r="C1131" s="355"/>
      <c r="D1131" s="371" t="str">
        <f t="shared" si="18"/>
        <v/>
      </c>
    </row>
    <row r="1132" ht="14.4" customHeight="1" spans="1:4">
      <c r="A1132" s="370" t="s">
        <v>906</v>
      </c>
      <c r="B1132" s="355">
        <v>0</v>
      </c>
      <c r="C1132" s="355"/>
      <c r="D1132" s="371" t="str">
        <f t="shared" si="18"/>
        <v/>
      </c>
    </row>
    <row r="1133" s="233" customFormat="1" ht="14.4" customHeight="1" spans="1:4">
      <c r="A1133" s="373" t="s">
        <v>907</v>
      </c>
      <c r="B1133" s="257">
        <v>0</v>
      </c>
      <c r="C1133" s="355"/>
      <c r="D1133" s="371" t="str">
        <f t="shared" si="18"/>
        <v/>
      </c>
    </row>
    <row r="1134" ht="14.4" customHeight="1" spans="1:4">
      <c r="A1134" s="373" t="s">
        <v>908</v>
      </c>
      <c r="B1134" s="257">
        <v>0</v>
      </c>
      <c r="C1134" s="355"/>
      <c r="D1134" s="371" t="str">
        <f t="shared" si="18"/>
        <v/>
      </c>
    </row>
    <row r="1135" ht="14.4" customHeight="1" spans="1:4">
      <c r="A1135" s="373" t="s">
        <v>909</v>
      </c>
      <c r="B1135" s="257">
        <v>0</v>
      </c>
      <c r="C1135" s="355"/>
      <c r="D1135" s="371" t="str">
        <f t="shared" si="18"/>
        <v/>
      </c>
    </row>
    <row r="1136" ht="14.4" customHeight="1" spans="1:4">
      <c r="A1136" s="373" t="s">
        <v>910</v>
      </c>
      <c r="B1136" s="257">
        <v>0</v>
      </c>
      <c r="C1136" s="355"/>
      <c r="D1136" s="371" t="str">
        <f t="shared" si="18"/>
        <v/>
      </c>
    </row>
    <row r="1137" ht="14.4" customHeight="1" spans="1:4">
      <c r="A1137" s="373" t="s">
        <v>911</v>
      </c>
      <c r="B1137" s="257">
        <v>0</v>
      </c>
      <c r="C1137" s="355"/>
      <c r="D1137" s="371" t="str">
        <f t="shared" si="18"/>
        <v/>
      </c>
    </row>
    <row r="1138" ht="14.4" customHeight="1" spans="1:4">
      <c r="A1138" s="370" t="s">
        <v>912</v>
      </c>
      <c r="B1138" s="355">
        <v>0</v>
      </c>
      <c r="C1138" s="355"/>
      <c r="D1138" s="371" t="str">
        <f t="shared" si="18"/>
        <v/>
      </c>
    </row>
    <row r="1139" ht="14.4" customHeight="1" spans="1:4">
      <c r="A1139" s="373" t="s">
        <v>913</v>
      </c>
      <c r="B1139" s="257">
        <v>0</v>
      </c>
      <c r="C1139" s="355"/>
      <c r="D1139" s="371" t="str">
        <f t="shared" si="18"/>
        <v/>
      </c>
    </row>
    <row r="1140" ht="14.4" customHeight="1" spans="1:4">
      <c r="A1140" s="373" t="s">
        <v>914</v>
      </c>
      <c r="B1140" s="257">
        <v>0</v>
      </c>
      <c r="C1140" s="355"/>
      <c r="D1140" s="371" t="str">
        <f t="shared" si="18"/>
        <v/>
      </c>
    </row>
    <row r="1141" s="233" customFormat="1" ht="14.4" customHeight="1" spans="1:4">
      <c r="A1141" s="370" t="s">
        <v>915</v>
      </c>
      <c r="B1141" s="355">
        <v>0</v>
      </c>
      <c r="C1141" s="355"/>
      <c r="D1141" s="371" t="str">
        <f t="shared" si="18"/>
        <v/>
      </c>
    </row>
    <row r="1142" s="233" customFormat="1" ht="14.4" customHeight="1" spans="1:4">
      <c r="A1142" s="373" t="s">
        <v>916</v>
      </c>
      <c r="B1142" s="257">
        <v>0</v>
      </c>
      <c r="C1142" s="355"/>
      <c r="D1142" s="371" t="str">
        <f t="shared" si="18"/>
        <v/>
      </c>
    </row>
    <row r="1143" s="233" customFormat="1" ht="14.4" customHeight="1" spans="1:4">
      <c r="A1143" s="370" t="s">
        <v>917</v>
      </c>
      <c r="B1143" s="355">
        <v>0</v>
      </c>
      <c r="C1143" s="355"/>
      <c r="D1143" s="371" t="str">
        <f t="shared" si="18"/>
        <v/>
      </c>
    </row>
    <row r="1144" ht="14.4" customHeight="1" spans="1:4">
      <c r="A1144" s="373" t="s">
        <v>918</v>
      </c>
      <c r="B1144" s="355">
        <v>0</v>
      </c>
      <c r="C1144" s="355"/>
      <c r="D1144" s="371" t="str">
        <f t="shared" si="18"/>
        <v/>
      </c>
    </row>
    <row r="1145" ht="14.4" customHeight="1" spans="1:4">
      <c r="A1145" s="373" t="s">
        <v>919</v>
      </c>
      <c r="B1145" s="355">
        <v>0</v>
      </c>
      <c r="C1145" s="355"/>
      <c r="D1145" s="371" t="str">
        <f t="shared" si="18"/>
        <v/>
      </c>
    </row>
    <row r="1146" ht="14.4" customHeight="1" spans="1:4">
      <c r="A1146" s="373" t="s">
        <v>920</v>
      </c>
      <c r="B1146" s="355">
        <v>0</v>
      </c>
      <c r="C1146" s="355"/>
      <c r="D1146" s="371" t="str">
        <f t="shared" si="18"/>
        <v/>
      </c>
    </row>
    <row r="1147" ht="14.4" customHeight="1" spans="1:4">
      <c r="A1147" s="373" t="s">
        <v>921</v>
      </c>
      <c r="B1147" s="355">
        <v>0</v>
      </c>
      <c r="C1147" s="355"/>
      <c r="D1147" s="371" t="str">
        <f t="shared" si="18"/>
        <v/>
      </c>
    </row>
    <row r="1148" ht="14.4" customHeight="1" spans="1:4">
      <c r="A1148" s="373" t="s">
        <v>922</v>
      </c>
      <c r="B1148" s="355">
        <v>0</v>
      </c>
      <c r="C1148" s="355"/>
      <c r="D1148" s="371" t="str">
        <f t="shared" si="18"/>
        <v/>
      </c>
    </row>
    <row r="1149" s="233" customFormat="1" ht="14.4" customHeight="1" spans="1:4">
      <c r="A1149" s="373" t="s">
        <v>923</v>
      </c>
      <c r="B1149" s="355">
        <v>0</v>
      </c>
      <c r="C1149" s="355"/>
      <c r="D1149" s="371" t="str">
        <f t="shared" si="18"/>
        <v/>
      </c>
    </row>
    <row r="1150" ht="14.4" customHeight="1" spans="1:4">
      <c r="A1150" s="373" t="s">
        <v>924</v>
      </c>
      <c r="B1150" s="355">
        <v>0</v>
      </c>
      <c r="C1150" s="355"/>
      <c r="D1150" s="371" t="str">
        <f t="shared" si="18"/>
        <v/>
      </c>
    </row>
    <row r="1151" ht="14.4" customHeight="1" spans="1:4">
      <c r="A1151" s="373" t="s">
        <v>925</v>
      </c>
      <c r="B1151" s="355">
        <v>0</v>
      </c>
      <c r="C1151" s="355"/>
      <c r="D1151" s="371" t="str">
        <f t="shared" si="18"/>
        <v/>
      </c>
    </row>
    <row r="1152" s="233" customFormat="1" ht="14.4" customHeight="1" spans="1:4">
      <c r="A1152" s="373" t="s">
        <v>926</v>
      </c>
      <c r="B1152" s="355">
        <v>0</v>
      </c>
      <c r="C1152" s="355"/>
      <c r="D1152" s="371" t="str">
        <f t="shared" si="18"/>
        <v/>
      </c>
    </row>
    <row r="1153" s="233" customFormat="1" ht="14.4" customHeight="1" spans="1:4">
      <c r="A1153" s="370" t="s">
        <v>927</v>
      </c>
      <c r="B1153" s="355">
        <f>B1154+B1181+B1196</f>
        <v>2032</v>
      </c>
      <c r="C1153" s="355">
        <f>C1154+C1181+C1196</f>
        <v>186</v>
      </c>
      <c r="D1153" s="371">
        <f t="shared" si="18"/>
        <v>9.15354330708661</v>
      </c>
    </row>
    <row r="1154" s="233" customFormat="1" ht="14.4" customHeight="1" spans="1:4">
      <c r="A1154" s="370" t="s">
        <v>928</v>
      </c>
      <c r="B1154" s="355">
        <f>SUM(B1155:B1180)</f>
        <v>2032</v>
      </c>
      <c r="C1154" s="355">
        <f>SUM(C1155:C1180)</f>
        <v>186</v>
      </c>
      <c r="D1154" s="371">
        <f t="shared" si="18"/>
        <v>9.15354330708661</v>
      </c>
    </row>
    <row r="1155" s="233" customFormat="1" ht="14.4" customHeight="1" spans="1:4">
      <c r="A1155" s="373" t="s">
        <v>47</v>
      </c>
      <c r="B1155" s="257">
        <v>25</v>
      </c>
      <c r="C1155" s="257">
        <v>25</v>
      </c>
      <c r="D1155" s="374">
        <f t="shared" si="18"/>
        <v>100</v>
      </c>
    </row>
    <row r="1156" s="233" customFormat="1" ht="14.4" customHeight="1" spans="1:4">
      <c r="A1156" s="373" t="s">
        <v>48</v>
      </c>
      <c r="B1156" s="257">
        <v>0</v>
      </c>
      <c r="C1156" s="257"/>
      <c r="D1156" s="374" t="str">
        <f t="shared" si="18"/>
        <v/>
      </c>
    </row>
    <row r="1157" s="233" customFormat="1" ht="14.4" customHeight="1" spans="1:4">
      <c r="A1157" s="373" t="s">
        <v>49</v>
      </c>
      <c r="B1157" s="257">
        <v>0</v>
      </c>
      <c r="C1157" s="257"/>
      <c r="D1157" s="374" t="str">
        <f t="shared" si="18"/>
        <v/>
      </c>
    </row>
    <row r="1158" s="233" customFormat="1" ht="14.4" customHeight="1" spans="1:4">
      <c r="A1158" s="373" t="s">
        <v>929</v>
      </c>
      <c r="B1158" s="257">
        <v>0</v>
      </c>
      <c r="C1158" s="257"/>
      <c r="D1158" s="374" t="str">
        <f t="shared" si="18"/>
        <v/>
      </c>
    </row>
    <row r="1159" s="233" customFormat="1" ht="14.4" customHeight="1" spans="1:4">
      <c r="A1159" s="373" t="s">
        <v>930</v>
      </c>
      <c r="B1159" s="257">
        <v>0</v>
      </c>
      <c r="C1159" s="257"/>
      <c r="D1159" s="374" t="str">
        <f t="shared" ref="D1159:D1222" si="19">IFERROR(C1159/B1159*100,"")</f>
        <v/>
      </c>
    </row>
    <row r="1160" s="233" customFormat="1" ht="14.4" customHeight="1" spans="1:4">
      <c r="A1160" s="373" t="s">
        <v>931</v>
      </c>
      <c r="B1160" s="257">
        <v>0</v>
      </c>
      <c r="C1160" s="257"/>
      <c r="D1160" s="374" t="str">
        <f t="shared" si="19"/>
        <v/>
      </c>
    </row>
    <row r="1161" s="233" customFormat="1" ht="14.4" customHeight="1" spans="1:4">
      <c r="A1161" s="373" t="s">
        <v>932</v>
      </c>
      <c r="B1161" s="257">
        <v>0</v>
      </c>
      <c r="C1161" s="257"/>
      <c r="D1161" s="374" t="str">
        <f t="shared" si="19"/>
        <v/>
      </c>
    </row>
    <row r="1162" s="233" customFormat="1" ht="14.4" customHeight="1" spans="1:4">
      <c r="A1162" s="373" t="s">
        <v>933</v>
      </c>
      <c r="B1162" s="257">
        <v>0</v>
      </c>
      <c r="C1162" s="257"/>
      <c r="D1162" s="374" t="str">
        <f t="shared" si="19"/>
        <v/>
      </c>
    </row>
    <row r="1163" s="233" customFormat="1" ht="14.4" customHeight="1" spans="1:4">
      <c r="A1163" s="373" t="s">
        <v>934</v>
      </c>
      <c r="B1163" s="257">
        <v>1824</v>
      </c>
      <c r="C1163" s="257"/>
      <c r="D1163" s="374">
        <f t="shared" si="19"/>
        <v>0</v>
      </c>
    </row>
    <row r="1164" s="233" customFormat="1" ht="14.4" customHeight="1" spans="1:4">
      <c r="A1164" s="373" t="s">
        <v>935</v>
      </c>
      <c r="B1164" s="257">
        <v>0</v>
      </c>
      <c r="C1164" s="257"/>
      <c r="D1164" s="374" t="str">
        <f t="shared" si="19"/>
        <v/>
      </c>
    </row>
    <row r="1165" s="233" customFormat="1" ht="14.4" customHeight="1" spans="1:4">
      <c r="A1165" s="373" t="s">
        <v>936</v>
      </c>
      <c r="B1165" s="257">
        <v>0</v>
      </c>
      <c r="C1165" s="257"/>
      <c r="D1165" s="374" t="str">
        <f t="shared" si="19"/>
        <v/>
      </c>
    </row>
    <row r="1166" ht="14.4" customHeight="1" spans="1:4">
      <c r="A1166" s="373" t="s">
        <v>937</v>
      </c>
      <c r="B1166" s="257">
        <v>0</v>
      </c>
      <c r="C1166" s="257"/>
      <c r="D1166" s="374" t="str">
        <f t="shared" si="19"/>
        <v/>
      </c>
    </row>
    <row r="1167" ht="14.4" customHeight="1" spans="1:4">
      <c r="A1167" s="373" t="s">
        <v>938</v>
      </c>
      <c r="B1167" s="257">
        <v>0</v>
      </c>
      <c r="C1167" s="257"/>
      <c r="D1167" s="374" t="str">
        <f t="shared" si="19"/>
        <v/>
      </c>
    </row>
    <row r="1168" ht="14.4" customHeight="1" spans="1:4">
      <c r="A1168" s="373" t="s">
        <v>939</v>
      </c>
      <c r="B1168" s="257">
        <v>0</v>
      </c>
      <c r="C1168" s="257"/>
      <c r="D1168" s="374" t="str">
        <f t="shared" si="19"/>
        <v/>
      </c>
    </row>
    <row r="1169" ht="14.4" customHeight="1" spans="1:4">
      <c r="A1169" s="373" t="s">
        <v>940</v>
      </c>
      <c r="B1169" s="257">
        <v>0</v>
      </c>
      <c r="C1169" s="257"/>
      <c r="D1169" s="374" t="str">
        <f t="shared" si="19"/>
        <v/>
      </c>
    </row>
    <row r="1170" ht="14.4" customHeight="1" spans="1:4">
      <c r="A1170" s="373" t="s">
        <v>941</v>
      </c>
      <c r="B1170" s="257">
        <v>0</v>
      </c>
      <c r="C1170" s="257"/>
      <c r="D1170" s="374" t="str">
        <f t="shared" si="19"/>
        <v/>
      </c>
    </row>
    <row r="1171" ht="14.4" customHeight="1" spans="1:4">
      <c r="A1171" s="373" t="s">
        <v>942</v>
      </c>
      <c r="B1171" s="257">
        <v>0</v>
      </c>
      <c r="C1171" s="257"/>
      <c r="D1171" s="374" t="str">
        <f t="shared" si="19"/>
        <v/>
      </c>
    </row>
    <row r="1172" ht="14.4" customHeight="1" spans="1:4">
      <c r="A1172" s="373" t="s">
        <v>943</v>
      </c>
      <c r="B1172" s="257">
        <v>0</v>
      </c>
      <c r="C1172" s="257"/>
      <c r="D1172" s="374" t="str">
        <f t="shared" si="19"/>
        <v/>
      </c>
    </row>
    <row r="1173" ht="14.4" customHeight="1" spans="1:4">
      <c r="A1173" s="373" t="s">
        <v>944</v>
      </c>
      <c r="B1173" s="257">
        <v>0</v>
      </c>
      <c r="C1173" s="257"/>
      <c r="D1173" s="374" t="str">
        <f t="shared" si="19"/>
        <v/>
      </c>
    </row>
    <row r="1174" ht="14.4" customHeight="1" spans="1:4">
      <c r="A1174" s="373" t="s">
        <v>945</v>
      </c>
      <c r="B1174" s="257">
        <v>0</v>
      </c>
      <c r="C1174" s="257"/>
      <c r="D1174" s="374" t="str">
        <f t="shared" si="19"/>
        <v/>
      </c>
    </row>
    <row r="1175" ht="14.4" customHeight="1" spans="1:4">
      <c r="A1175" s="373" t="s">
        <v>946</v>
      </c>
      <c r="B1175" s="257">
        <v>0</v>
      </c>
      <c r="C1175" s="257"/>
      <c r="D1175" s="374" t="str">
        <f t="shared" si="19"/>
        <v/>
      </c>
    </row>
    <row r="1176" ht="14.4" customHeight="1" spans="1:4">
      <c r="A1176" s="373" t="s">
        <v>947</v>
      </c>
      <c r="B1176" s="257">
        <v>0</v>
      </c>
      <c r="C1176" s="257"/>
      <c r="D1176" s="374" t="str">
        <f t="shared" si="19"/>
        <v/>
      </c>
    </row>
    <row r="1177" ht="14.4" customHeight="1" spans="1:4">
      <c r="A1177" s="373" t="s">
        <v>948</v>
      </c>
      <c r="B1177" s="257">
        <v>0</v>
      </c>
      <c r="C1177" s="257"/>
      <c r="D1177" s="374" t="str">
        <f t="shared" si="19"/>
        <v/>
      </c>
    </row>
    <row r="1178" ht="14.4" customHeight="1" spans="1:4">
      <c r="A1178" s="373" t="s">
        <v>949</v>
      </c>
      <c r="B1178" s="257">
        <v>0</v>
      </c>
      <c r="C1178" s="257"/>
      <c r="D1178" s="374" t="str">
        <f t="shared" si="19"/>
        <v/>
      </c>
    </row>
    <row r="1179" ht="14.4" customHeight="1" spans="1:4">
      <c r="A1179" s="373" t="s">
        <v>56</v>
      </c>
      <c r="B1179" s="257">
        <v>163</v>
      </c>
      <c r="C1179" s="257">
        <v>161</v>
      </c>
      <c r="D1179" s="374">
        <f t="shared" si="19"/>
        <v>98.7730061349693</v>
      </c>
    </row>
    <row r="1180" ht="14.4" customHeight="1" spans="1:4">
      <c r="A1180" s="373" t="s">
        <v>950</v>
      </c>
      <c r="B1180" s="257">
        <v>20</v>
      </c>
      <c r="C1180" s="355"/>
      <c r="D1180" s="371">
        <f t="shared" si="19"/>
        <v>0</v>
      </c>
    </row>
    <row r="1181" ht="14.4" customHeight="1" spans="1:4">
      <c r="A1181" s="370" t="s">
        <v>951</v>
      </c>
      <c r="B1181" s="355">
        <v>0</v>
      </c>
      <c r="C1181" s="355"/>
      <c r="D1181" s="371" t="str">
        <f t="shared" si="19"/>
        <v/>
      </c>
    </row>
    <row r="1182" ht="14.4" customHeight="1" spans="1:4">
      <c r="A1182" s="373" t="s">
        <v>47</v>
      </c>
      <c r="B1182" s="257">
        <v>0</v>
      </c>
      <c r="C1182" s="355"/>
      <c r="D1182" s="371" t="str">
        <f t="shared" si="19"/>
        <v/>
      </c>
    </row>
    <row r="1183" ht="14.4" customHeight="1" spans="1:4">
      <c r="A1183" s="373" t="s">
        <v>48</v>
      </c>
      <c r="B1183" s="257">
        <v>0</v>
      </c>
      <c r="C1183" s="355"/>
      <c r="D1183" s="371" t="str">
        <f t="shared" si="19"/>
        <v/>
      </c>
    </row>
    <row r="1184" ht="14.4" customHeight="1" spans="1:4">
      <c r="A1184" s="373" t="s">
        <v>49</v>
      </c>
      <c r="B1184" s="257">
        <v>0</v>
      </c>
      <c r="C1184" s="355"/>
      <c r="D1184" s="371" t="str">
        <f t="shared" si="19"/>
        <v/>
      </c>
    </row>
    <row r="1185" ht="14.4" customHeight="1" spans="1:4">
      <c r="A1185" s="373" t="s">
        <v>952</v>
      </c>
      <c r="B1185" s="257">
        <v>0</v>
      </c>
      <c r="C1185" s="355"/>
      <c r="D1185" s="371" t="str">
        <f t="shared" si="19"/>
        <v/>
      </c>
    </row>
    <row r="1186" ht="14.4" customHeight="1" spans="1:4">
      <c r="A1186" s="373" t="s">
        <v>953</v>
      </c>
      <c r="B1186" s="257">
        <v>0</v>
      </c>
      <c r="C1186" s="355"/>
      <c r="D1186" s="371" t="str">
        <f t="shared" si="19"/>
        <v/>
      </c>
    </row>
    <row r="1187" ht="14.4" customHeight="1" spans="1:4">
      <c r="A1187" s="373" t="s">
        <v>954</v>
      </c>
      <c r="B1187" s="257">
        <v>0</v>
      </c>
      <c r="C1187" s="355"/>
      <c r="D1187" s="371" t="str">
        <f t="shared" si="19"/>
        <v/>
      </c>
    </row>
    <row r="1188" ht="14.4" customHeight="1" spans="1:4">
      <c r="A1188" s="373" t="s">
        <v>955</v>
      </c>
      <c r="B1188" s="257">
        <v>0</v>
      </c>
      <c r="C1188" s="355"/>
      <c r="D1188" s="371" t="str">
        <f t="shared" si="19"/>
        <v/>
      </c>
    </row>
    <row r="1189" ht="14.4" customHeight="1" spans="1:4">
      <c r="A1189" s="373" t="s">
        <v>956</v>
      </c>
      <c r="B1189" s="257">
        <v>0</v>
      </c>
      <c r="C1189" s="355"/>
      <c r="D1189" s="371" t="str">
        <f t="shared" si="19"/>
        <v/>
      </c>
    </row>
    <row r="1190" ht="14.4" customHeight="1" spans="1:4">
      <c r="A1190" s="373" t="s">
        <v>957</v>
      </c>
      <c r="B1190" s="257">
        <v>0</v>
      </c>
      <c r="C1190" s="355"/>
      <c r="D1190" s="371" t="str">
        <f t="shared" si="19"/>
        <v/>
      </c>
    </row>
    <row r="1191" ht="14.4" customHeight="1" spans="1:4">
      <c r="A1191" s="373" t="s">
        <v>958</v>
      </c>
      <c r="B1191" s="257">
        <v>0</v>
      </c>
      <c r="C1191" s="355"/>
      <c r="D1191" s="371" t="str">
        <f t="shared" si="19"/>
        <v/>
      </c>
    </row>
    <row r="1192" s="233" customFormat="1" ht="14.4" customHeight="1" spans="1:4">
      <c r="A1192" s="373" t="s">
        <v>959</v>
      </c>
      <c r="B1192" s="257">
        <v>0</v>
      </c>
      <c r="C1192" s="355"/>
      <c r="D1192" s="371" t="str">
        <f t="shared" si="19"/>
        <v/>
      </c>
    </row>
    <row r="1193" ht="14.4" customHeight="1" spans="1:4">
      <c r="A1193" s="373" t="s">
        <v>960</v>
      </c>
      <c r="B1193" s="257">
        <v>0</v>
      </c>
      <c r="C1193" s="355"/>
      <c r="D1193" s="371" t="str">
        <f t="shared" si="19"/>
        <v/>
      </c>
    </row>
    <row r="1194" ht="14.4" customHeight="1" spans="1:4">
      <c r="A1194" s="373" t="s">
        <v>961</v>
      </c>
      <c r="B1194" s="257">
        <v>0</v>
      </c>
      <c r="C1194" s="355"/>
      <c r="D1194" s="371" t="str">
        <f t="shared" si="19"/>
        <v/>
      </c>
    </row>
    <row r="1195" ht="14.4" customHeight="1" spans="1:4">
      <c r="A1195" s="373" t="s">
        <v>962</v>
      </c>
      <c r="B1195" s="257">
        <v>0</v>
      </c>
      <c r="C1195" s="355"/>
      <c r="D1195" s="371" t="str">
        <f t="shared" si="19"/>
        <v/>
      </c>
    </row>
    <row r="1196" ht="14.4" customHeight="1" spans="1:4">
      <c r="A1196" s="370" t="s">
        <v>963</v>
      </c>
      <c r="B1196" s="355">
        <v>0</v>
      </c>
      <c r="C1196" s="355"/>
      <c r="D1196" s="371" t="str">
        <f t="shared" si="19"/>
        <v/>
      </c>
    </row>
    <row r="1197" ht="14.4" customHeight="1" spans="1:4">
      <c r="A1197" s="373" t="s">
        <v>964</v>
      </c>
      <c r="B1197" s="257">
        <v>0</v>
      </c>
      <c r="C1197" s="355"/>
      <c r="D1197" s="371" t="str">
        <f t="shared" si="19"/>
        <v/>
      </c>
    </row>
    <row r="1198" ht="14.4" customHeight="1" spans="1:4">
      <c r="A1198" s="370" t="s">
        <v>965</v>
      </c>
      <c r="B1198" s="355">
        <f>SUM(B1199,B1210,B1214)</f>
        <v>5341</v>
      </c>
      <c r="C1198" s="355">
        <f>SUM(C1199,C1210,C1214)</f>
        <v>3232</v>
      </c>
      <c r="D1198" s="371">
        <f t="shared" si="19"/>
        <v>60.5130125444673</v>
      </c>
    </row>
    <row r="1199" ht="14.4" customHeight="1" spans="1:4">
      <c r="A1199" s="370" t="s">
        <v>966</v>
      </c>
      <c r="B1199" s="355">
        <f>SUM(B1200:B1209)</f>
        <v>1932</v>
      </c>
      <c r="C1199" s="355">
        <f>SUM(C1200:C1209)</f>
        <v>0</v>
      </c>
      <c r="D1199" s="371">
        <f t="shared" si="19"/>
        <v>0</v>
      </c>
    </row>
    <row r="1200" ht="14.4" customHeight="1" spans="1:4">
      <c r="A1200" s="373" t="s">
        <v>967</v>
      </c>
      <c r="B1200" s="257">
        <v>0</v>
      </c>
      <c r="C1200" s="355"/>
      <c r="D1200" s="371" t="str">
        <f t="shared" si="19"/>
        <v/>
      </c>
    </row>
    <row r="1201" ht="14.4" customHeight="1" spans="1:4">
      <c r="A1201" s="373" t="s">
        <v>968</v>
      </c>
      <c r="B1201" s="257">
        <v>0</v>
      </c>
      <c r="C1201" s="355"/>
      <c r="D1201" s="371" t="str">
        <f t="shared" si="19"/>
        <v/>
      </c>
    </row>
    <row r="1202" ht="14.4" customHeight="1" spans="1:4">
      <c r="A1202" s="373" t="s">
        <v>969</v>
      </c>
      <c r="B1202" s="257">
        <v>0</v>
      </c>
      <c r="C1202" s="355"/>
      <c r="D1202" s="371" t="str">
        <f t="shared" si="19"/>
        <v/>
      </c>
    </row>
    <row r="1203" ht="14.4" customHeight="1" spans="1:4">
      <c r="A1203" s="373" t="s">
        <v>970</v>
      </c>
      <c r="B1203" s="257">
        <v>0</v>
      </c>
      <c r="C1203" s="355"/>
      <c r="D1203" s="371" t="str">
        <f t="shared" si="19"/>
        <v/>
      </c>
    </row>
    <row r="1204" ht="14.4" customHeight="1" spans="1:4">
      <c r="A1204" s="373" t="s">
        <v>971</v>
      </c>
      <c r="B1204" s="257">
        <v>0</v>
      </c>
      <c r="C1204" s="355"/>
      <c r="D1204" s="371" t="str">
        <f t="shared" si="19"/>
        <v/>
      </c>
    </row>
    <row r="1205" ht="14.4" customHeight="1" spans="1:4">
      <c r="A1205" s="373" t="s">
        <v>972</v>
      </c>
      <c r="B1205" s="257">
        <v>26</v>
      </c>
      <c r="C1205" s="355"/>
      <c r="D1205" s="371">
        <f t="shared" si="19"/>
        <v>0</v>
      </c>
    </row>
    <row r="1206" ht="14.4" customHeight="1" spans="1:4">
      <c r="A1206" s="373" t="s">
        <v>973</v>
      </c>
      <c r="B1206" s="257">
        <v>0</v>
      </c>
      <c r="C1206" s="355"/>
      <c r="D1206" s="371" t="str">
        <f t="shared" si="19"/>
        <v/>
      </c>
    </row>
    <row r="1207" s="233" customFormat="1" ht="14.4" customHeight="1" spans="1:4">
      <c r="A1207" s="373" t="s">
        <v>974</v>
      </c>
      <c r="B1207" s="257">
        <v>1906</v>
      </c>
      <c r="C1207" s="355"/>
      <c r="D1207" s="371">
        <f t="shared" si="19"/>
        <v>0</v>
      </c>
    </row>
    <row r="1208" ht="14.4" customHeight="1" spans="1:4">
      <c r="A1208" s="373" t="s">
        <v>975</v>
      </c>
      <c r="B1208" s="257">
        <v>0</v>
      </c>
      <c r="C1208" s="355"/>
      <c r="D1208" s="371" t="str">
        <f t="shared" si="19"/>
        <v/>
      </c>
    </row>
    <row r="1209" s="233" customFormat="1" ht="14.4" customHeight="1" spans="1:4">
      <c r="A1209" s="373" t="s">
        <v>976</v>
      </c>
      <c r="B1209" s="257">
        <v>0</v>
      </c>
      <c r="C1209" s="355"/>
      <c r="D1209" s="371" t="str">
        <f t="shared" si="19"/>
        <v/>
      </c>
    </row>
    <row r="1210" s="233" customFormat="1" ht="14.4" customHeight="1" spans="1:4">
      <c r="A1210" s="370" t="s">
        <v>977</v>
      </c>
      <c r="B1210" s="355">
        <f>SUM(B1211:B1213)</f>
        <v>3409</v>
      </c>
      <c r="C1210" s="355">
        <f>SUM(C1211:C1213)</f>
        <v>3232</v>
      </c>
      <c r="D1210" s="371">
        <f t="shared" si="19"/>
        <v>94.8078615429745</v>
      </c>
    </row>
    <row r="1211" ht="14.4" customHeight="1" spans="1:4">
      <c r="A1211" s="373" t="s">
        <v>978</v>
      </c>
      <c r="B1211" s="257">
        <v>3409</v>
      </c>
      <c r="C1211" s="257">
        <v>3232</v>
      </c>
      <c r="D1211" s="374">
        <f t="shared" si="19"/>
        <v>94.8078615429745</v>
      </c>
    </row>
    <row r="1212" ht="14.4" customHeight="1" spans="1:4">
      <c r="A1212" s="373" t="s">
        <v>979</v>
      </c>
      <c r="B1212" s="257">
        <v>0</v>
      </c>
      <c r="C1212" s="355"/>
      <c r="D1212" s="371" t="str">
        <f t="shared" si="19"/>
        <v/>
      </c>
    </row>
    <row r="1213" ht="14.4" customHeight="1" spans="1:4">
      <c r="A1213" s="373" t="s">
        <v>980</v>
      </c>
      <c r="B1213" s="257">
        <v>0</v>
      </c>
      <c r="C1213" s="355"/>
      <c r="D1213" s="371" t="str">
        <f t="shared" si="19"/>
        <v/>
      </c>
    </row>
    <row r="1214" s="233" customFormat="1" ht="14.4" customHeight="1" spans="1:4">
      <c r="A1214" s="370" t="s">
        <v>981</v>
      </c>
      <c r="B1214" s="355">
        <v>0</v>
      </c>
      <c r="C1214" s="355"/>
      <c r="D1214" s="371" t="str">
        <f t="shared" si="19"/>
        <v/>
      </c>
    </row>
    <row r="1215" s="233" customFormat="1" ht="14.4" customHeight="1" spans="1:4">
      <c r="A1215" s="373" t="s">
        <v>982</v>
      </c>
      <c r="B1215" s="257">
        <v>0</v>
      </c>
      <c r="C1215" s="355"/>
      <c r="D1215" s="371" t="str">
        <f t="shared" si="19"/>
        <v/>
      </c>
    </row>
    <row r="1216" ht="14.4" customHeight="1" spans="1:4">
      <c r="A1216" s="373" t="s">
        <v>983</v>
      </c>
      <c r="B1216" s="257">
        <v>0</v>
      </c>
      <c r="C1216" s="355"/>
      <c r="D1216" s="371" t="str">
        <f t="shared" si="19"/>
        <v/>
      </c>
    </row>
    <row r="1217" ht="14.4" customHeight="1" spans="1:4">
      <c r="A1217" s="373" t="s">
        <v>984</v>
      </c>
      <c r="B1217" s="257">
        <v>0</v>
      </c>
      <c r="C1217" s="355"/>
      <c r="D1217" s="371" t="str">
        <f t="shared" si="19"/>
        <v/>
      </c>
    </row>
    <row r="1218" ht="14.4" customHeight="1" spans="1:4">
      <c r="A1218" s="370" t="s">
        <v>985</v>
      </c>
      <c r="B1218" s="355">
        <v>0</v>
      </c>
      <c r="C1218" s="355"/>
      <c r="D1218" s="371" t="str">
        <f t="shared" si="19"/>
        <v/>
      </c>
    </row>
    <row r="1219" ht="14.4" customHeight="1" spans="1:4">
      <c r="A1219" s="370" t="s">
        <v>986</v>
      </c>
      <c r="B1219" s="355">
        <v>0</v>
      </c>
      <c r="C1219" s="355">
        <f>SUM(C1220:C1233)</f>
        <v>0</v>
      </c>
      <c r="D1219" s="371" t="str">
        <f t="shared" si="19"/>
        <v/>
      </c>
    </row>
    <row r="1220" ht="14.4" customHeight="1" spans="1:4">
      <c r="A1220" s="373" t="s">
        <v>47</v>
      </c>
      <c r="B1220" s="257">
        <v>0</v>
      </c>
      <c r="C1220" s="355"/>
      <c r="D1220" s="371" t="str">
        <f t="shared" si="19"/>
        <v/>
      </c>
    </row>
    <row r="1221" s="233" customFormat="1" ht="14.4" customHeight="1" spans="1:4">
      <c r="A1221" s="373" t="s">
        <v>48</v>
      </c>
      <c r="B1221" s="257">
        <v>0</v>
      </c>
      <c r="C1221" s="355"/>
      <c r="D1221" s="371" t="str">
        <f t="shared" si="19"/>
        <v/>
      </c>
    </row>
    <row r="1222" ht="14.4" customHeight="1" spans="1:4">
      <c r="A1222" s="373" t="s">
        <v>49</v>
      </c>
      <c r="B1222" s="257">
        <v>0</v>
      </c>
      <c r="C1222" s="355"/>
      <c r="D1222" s="371" t="str">
        <f t="shared" si="19"/>
        <v/>
      </c>
    </row>
    <row r="1223" ht="14.4" customHeight="1" spans="1:4">
      <c r="A1223" s="373" t="s">
        <v>987</v>
      </c>
      <c r="B1223" s="257">
        <v>0</v>
      </c>
      <c r="C1223" s="355"/>
      <c r="D1223" s="371" t="str">
        <f t="shared" ref="D1223:D1273" si="20">IFERROR(C1223/B1223*100,"")</f>
        <v/>
      </c>
    </row>
    <row r="1224" ht="14.4" customHeight="1" spans="1:4">
      <c r="A1224" s="373" t="s">
        <v>988</v>
      </c>
      <c r="B1224" s="257">
        <v>0</v>
      </c>
      <c r="C1224" s="355"/>
      <c r="D1224" s="371" t="str">
        <f t="shared" si="20"/>
        <v/>
      </c>
    </row>
    <row r="1225" s="233" customFormat="1" ht="14.4" customHeight="1" spans="1:4">
      <c r="A1225" s="373" t="s">
        <v>65</v>
      </c>
      <c r="B1225" s="257">
        <v>0</v>
      </c>
      <c r="C1225" s="355"/>
      <c r="D1225" s="371" t="str">
        <f t="shared" si="20"/>
        <v/>
      </c>
    </row>
    <row r="1226" ht="14.4" customHeight="1" spans="1:4">
      <c r="A1226" s="373" t="s">
        <v>989</v>
      </c>
      <c r="B1226" s="257">
        <v>0</v>
      </c>
      <c r="C1226" s="355"/>
      <c r="D1226" s="371" t="str">
        <f t="shared" si="20"/>
        <v/>
      </c>
    </row>
    <row r="1227" ht="14.4" customHeight="1" spans="1:4">
      <c r="A1227" s="373" t="s">
        <v>990</v>
      </c>
      <c r="B1227" s="257">
        <v>0</v>
      </c>
      <c r="C1227" s="355"/>
      <c r="D1227" s="371" t="str">
        <f t="shared" si="20"/>
        <v/>
      </c>
    </row>
    <row r="1228" ht="14.4" customHeight="1" spans="1:4">
      <c r="A1228" s="373" t="s">
        <v>991</v>
      </c>
      <c r="B1228" s="257">
        <v>0</v>
      </c>
      <c r="C1228" s="355"/>
      <c r="D1228" s="371" t="str">
        <f t="shared" si="20"/>
        <v/>
      </c>
    </row>
    <row r="1229" s="233" customFormat="1" ht="14.4" customHeight="1" spans="1:4">
      <c r="A1229" s="373" t="s">
        <v>992</v>
      </c>
      <c r="B1229" s="257">
        <v>0</v>
      </c>
      <c r="C1229" s="355"/>
      <c r="D1229" s="371" t="str">
        <f t="shared" si="20"/>
        <v/>
      </c>
    </row>
    <row r="1230" s="233" customFormat="1" ht="14.4" customHeight="1" spans="1:4">
      <c r="A1230" s="373" t="s">
        <v>993</v>
      </c>
      <c r="B1230" s="257">
        <v>0</v>
      </c>
      <c r="C1230" s="355"/>
      <c r="D1230" s="371" t="str">
        <f t="shared" si="20"/>
        <v/>
      </c>
    </row>
    <row r="1231" ht="14.4" customHeight="1" spans="1:4">
      <c r="A1231" s="373" t="s">
        <v>994</v>
      </c>
      <c r="B1231" s="257">
        <v>0</v>
      </c>
      <c r="C1231" s="355"/>
      <c r="D1231" s="371" t="str">
        <f t="shared" si="20"/>
        <v/>
      </c>
    </row>
    <row r="1232" ht="14.4" customHeight="1" spans="1:4">
      <c r="A1232" s="373" t="s">
        <v>56</v>
      </c>
      <c r="B1232" s="257">
        <v>0</v>
      </c>
      <c r="C1232" s="355"/>
      <c r="D1232" s="371" t="str">
        <f t="shared" si="20"/>
        <v/>
      </c>
    </row>
    <row r="1233" ht="14.4" customHeight="1" spans="1:4">
      <c r="A1233" s="373" t="s">
        <v>995</v>
      </c>
      <c r="B1233" s="257">
        <v>0</v>
      </c>
      <c r="C1233" s="355"/>
      <c r="D1233" s="371" t="str">
        <f t="shared" si="20"/>
        <v/>
      </c>
    </row>
    <row r="1234" ht="14.4" customHeight="1" spans="1:4">
      <c r="A1234" s="370" t="s">
        <v>1006</v>
      </c>
      <c r="B1234" s="355">
        <v>0</v>
      </c>
      <c r="C1234" s="355"/>
      <c r="D1234" s="371" t="str">
        <f t="shared" si="20"/>
        <v/>
      </c>
    </row>
    <row r="1235" ht="14.4" customHeight="1" spans="1:4">
      <c r="A1235" s="373" t="s">
        <v>1007</v>
      </c>
      <c r="B1235" s="257">
        <v>0</v>
      </c>
      <c r="C1235" s="355"/>
      <c r="D1235" s="371" t="str">
        <f t="shared" si="20"/>
        <v/>
      </c>
    </row>
    <row r="1236" ht="14.4" customHeight="1" spans="1:4">
      <c r="A1236" s="373" t="s">
        <v>1008</v>
      </c>
      <c r="B1236" s="257">
        <v>0</v>
      </c>
      <c r="C1236" s="355"/>
      <c r="D1236" s="371" t="str">
        <f t="shared" si="20"/>
        <v/>
      </c>
    </row>
    <row r="1237" ht="14.4" customHeight="1" spans="1:4">
      <c r="A1237" s="373" t="s">
        <v>1009</v>
      </c>
      <c r="B1237" s="257">
        <v>0</v>
      </c>
      <c r="C1237" s="355"/>
      <c r="D1237" s="371" t="str">
        <f t="shared" si="20"/>
        <v/>
      </c>
    </row>
    <row r="1238" ht="14.4" customHeight="1" spans="1:4">
      <c r="A1238" s="373" t="s">
        <v>1010</v>
      </c>
      <c r="B1238" s="257">
        <v>0</v>
      </c>
      <c r="C1238" s="355"/>
      <c r="D1238" s="371" t="str">
        <f t="shared" si="20"/>
        <v/>
      </c>
    </row>
    <row r="1239" s="233" customFormat="1" ht="14.4" customHeight="1" spans="1:4">
      <c r="A1239" s="370" t="s">
        <v>1011</v>
      </c>
      <c r="B1239" s="355">
        <v>0</v>
      </c>
      <c r="C1239" s="355"/>
      <c r="D1239" s="371" t="str">
        <f t="shared" si="20"/>
        <v/>
      </c>
    </row>
    <row r="1240" ht="14.4" customHeight="1" spans="1:4">
      <c r="A1240" s="373" t="s">
        <v>1012</v>
      </c>
      <c r="B1240" s="257">
        <v>0</v>
      </c>
      <c r="C1240" s="355"/>
      <c r="D1240" s="371" t="str">
        <f t="shared" si="20"/>
        <v/>
      </c>
    </row>
    <row r="1241" ht="14.4" customHeight="1" spans="1:4">
      <c r="A1241" s="373" t="s">
        <v>1013</v>
      </c>
      <c r="B1241" s="257">
        <v>0</v>
      </c>
      <c r="C1241" s="355"/>
      <c r="D1241" s="371" t="str">
        <f t="shared" si="20"/>
        <v/>
      </c>
    </row>
    <row r="1242" ht="14.4" customHeight="1" spans="1:4">
      <c r="A1242" s="373" t="s">
        <v>1014</v>
      </c>
      <c r="B1242" s="257">
        <v>0</v>
      </c>
      <c r="C1242" s="355"/>
      <c r="D1242" s="371" t="str">
        <f t="shared" si="20"/>
        <v/>
      </c>
    </row>
    <row r="1243" ht="14.4" customHeight="1" spans="1:4">
      <c r="A1243" s="373" t="s">
        <v>1015</v>
      </c>
      <c r="B1243" s="257">
        <v>0</v>
      </c>
      <c r="C1243" s="355"/>
      <c r="D1243" s="371" t="str">
        <f t="shared" si="20"/>
        <v/>
      </c>
    </row>
    <row r="1244" ht="14.4" customHeight="1" spans="1:4">
      <c r="A1244" s="373" t="s">
        <v>1016</v>
      </c>
      <c r="B1244" s="257">
        <v>0</v>
      </c>
      <c r="C1244" s="355"/>
      <c r="D1244" s="371" t="str">
        <f t="shared" si="20"/>
        <v/>
      </c>
    </row>
    <row r="1245" s="233" customFormat="1" ht="14.4" customHeight="1" spans="1:4">
      <c r="A1245" s="370" t="s">
        <v>1017</v>
      </c>
      <c r="B1245" s="355">
        <v>0</v>
      </c>
      <c r="C1245" s="355"/>
      <c r="D1245" s="371" t="str">
        <f t="shared" si="20"/>
        <v/>
      </c>
    </row>
    <row r="1246" ht="14.4" customHeight="1" spans="1:4">
      <c r="A1246" s="373" t="s">
        <v>1018</v>
      </c>
      <c r="B1246" s="257">
        <v>0</v>
      </c>
      <c r="C1246" s="355"/>
      <c r="D1246" s="371" t="str">
        <f t="shared" si="20"/>
        <v/>
      </c>
    </row>
    <row r="1247" ht="14.4" customHeight="1" spans="1:4">
      <c r="A1247" s="373" t="s">
        <v>1019</v>
      </c>
      <c r="B1247" s="257">
        <v>0</v>
      </c>
      <c r="C1247" s="355"/>
      <c r="D1247" s="371" t="str">
        <f t="shared" si="20"/>
        <v/>
      </c>
    </row>
    <row r="1248" ht="14.4" customHeight="1" spans="1:4">
      <c r="A1248" s="373" t="s">
        <v>1020</v>
      </c>
      <c r="B1248" s="257">
        <v>0</v>
      </c>
      <c r="C1248" s="355"/>
      <c r="D1248" s="371" t="str">
        <f t="shared" si="20"/>
        <v/>
      </c>
    </row>
    <row r="1249" ht="14.4" customHeight="1" spans="1:4">
      <c r="A1249" s="373" t="s">
        <v>1021</v>
      </c>
      <c r="B1249" s="257">
        <v>0</v>
      </c>
      <c r="C1249" s="355"/>
      <c r="D1249" s="371" t="str">
        <f t="shared" si="20"/>
        <v/>
      </c>
    </row>
    <row r="1250" ht="14.4" customHeight="1" spans="1:4">
      <c r="A1250" s="373" t="s">
        <v>1022</v>
      </c>
      <c r="B1250" s="257">
        <v>0</v>
      </c>
      <c r="C1250" s="355"/>
      <c r="D1250" s="371" t="str">
        <f t="shared" si="20"/>
        <v/>
      </c>
    </row>
    <row r="1251" ht="14.4" customHeight="1" spans="1:4">
      <c r="A1251" s="373" t="s">
        <v>1023</v>
      </c>
      <c r="B1251" s="257">
        <v>0</v>
      </c>
      <c r="C1251" s="355"/>
      <c r="D1251" s="371" t="str">
        <f t="shared" si="20"/>
        <v/>
      </c>
    </row>
    <row r="1252" ht="14.4" customHeight="1" spans="1:4">
      <c r="A1252" s="373" t="s">
        <v>1024</v>
      </c>
      <c r="B1252" s="257">
        <v>0</v>
      </c>
      <c r="C1252" s="355"/>
      <c r="D1252" s="371" t="str">
        <f t="shared" si="20"/>
        <v/>
      </c>
    </row>
    <row r="1253" ht="14.4" customHeight="1" spans="1:4">
      <c r="A1253" s="373" t="s">
        <v>1025</v>
      </c>
      <c r="B1253" s="257">
        <v>0</v>
      </c>
      <c r="C1253" s="355"/>
      <c r="D1253" s="371" t="str">
        <f t="shared" si="20"/>
        <v/>
      </c>
    </row>
    <row r="1254" ht="14.4" customHeight="1" spans="1:4">
      <c r="A1254" s="373" t="s">
        <v>1026</v>
      </c>
      <c r="B1254" s="257">
        <v>0</v>
      </c>
      <c r="C1254" s="355"/>
      <c r="D1254" s="371" t="str">
        <f t="shared" si="20"/>
        <v/>
      </c>
    </row>
    <row r="1255" ht="14.4" customHeight="1" spans="1:4">
      <c r="A1255" s="373" t="s">
        <v>1027</v>
      </c>
      <c r="B1255" s="257">
        <v>0</v>
      </c>
      <c r="C1255" s="355"/>
      <c r="D1255" s="371" t="str">
        <f t="shared" si="20"/>
        <v/>
      </c>
    </row>
    <row r="1256" ht="14.4" customHeight="1" spans="1:4">
      <c r="A1256" s="373" t="s">
        <v>1028</v>
      </c>
      <c r="B1256" s="257">
        <v>0</v>
      </c>
      <c r="C1256" s="355"/>
      <c r="D1256" s="371" t="str">
        <f t="shared" si="20"/>
        <v/>
      </c>
    </row>
    <row r="1257" ht="14.4" customHeight="1" spans="1:4">
      <c r="A1257" s="370" t="s">
        <v>1029</v>
      </c>
      <c r="B1257" s="355">
        <f>B1258+B1269+B1276+B1284+B1297+B1301+B1305</f>
        <v>993</v>
      </c>
      <c r="C1257" s="355">
        <f>C1258+C1269+C1276+C1284+C1297+C1301+C1305</f>
        <v>1148</v>
      </c>
      <c r="D1257" s="371">
        <f t="shared" si="20"/>
        <v>115.609264853978</v>
      </c>
    </row>
    <row r="1258" ht="14.4" customHeight="1" spans="1:4">
      <c r="A1258" s="370" t="s">
        <v>1030</v>
      </c>
      <c r="B1258" s="355">
        <f>SUM(B1259:B1268)</f>
        <v>636</v>
      </c>
      <c r="C1258" s="355">
        <f>SUM(C1259:C1268)</f>
        <v>628</v>
      </c>
      <c r="D1258" s="371">
        <f t="shared" si="20"/>
        <v>98.7421383647799</v>
      </c>
    </row>
    <row r="1259" s="233" customFormat="1" ht="14.4" customHeight="1" spans="1:4">
      <c r="A1259" s="373" t="s">
        <v>47</v>
      </c>
      <c r="B1259" s="257">
        <v>459</v>
      </c>
      <c r="C1259" s="257">
        <v>446</v>
      </c>
      <c r="D1259" s="374">
        <f t="shared" si="20"/>
        <v>97.1677559912854</v>
      </c>
    </row>
    <row r="1260" ht="14.4" customHeight="1" spans="1:4">
      <c r="A1260" s="373" t="s">
        <v>48</v>
      </c>
      <c r="B1260" s="257">
        <v>0</v>
      </c>
      <c r="C1260" s="355"/>
      <c r="D1260" s="371" t="str">
        <f t="shared" si="20"/>
        <v/>
      </c>
    </row>
    <row r="1261" ht="14.4" customHeight="1" spans="1:4">
      <c r="A1261" s="373" t="s">
        <v>49</v>
      </c>
      <c r="B1261" s="257">
        <v>0</v>
      </c>
      <c r="C1261" s="355"/>
      <c r="D1261" s="371" t="str">
        <f t="shared" si="20"/>
        <v/>
      </c>
    </row>
    <row r="1262" ht="14.4" customHeight="1" spans="1:4">
      <c r="A1262" s="373" t="s">
        <v>1031</v>
      </c>
      <c r="B1262" s="257">
        <v>0</v>
      </c>
      <c r="C1262" s="355"/>
      <c r="D1262" s="371" t="str">
        <f t="shared" si="20"/>
        <v/>
      </c>
    </row>
    <row r="1263" ht="14.4" customHeight="1" spans="1:4">
      <c r="A1263" s="373" t="s">
        <v>1032</v>
      </c>
      <c r="B1263" s="257">
        <v>0</v>
      </c>
      <c r="C1263" s="355"/>
      <c r="D1263" s="371" t="str">
        <f t="shared" si="20"/>
        <v/>
      </c>
    </row>
    <row r="1264" s="233" customFormat="1" ht="14.4" customHeight="1" spans="1:4">
      <c r="A1264" s="373" t="s">
        <v>1033</v>
      </c>
      <c r="B1264" s="257">
        <v>0</v>
      </c>
      <c r="C1264" s="355"/>
      <c r="D1264" s="371" t="str">
        <f t="shared" si="20"/>
        <v/>
      </c>
    </row>
    <row r="1265" ht="14.4" customHeight="1" spans="1:4">
      <c r="A1265" s="373" t="s">
        <v>1035</v>
      </c>
      <c r="B1265" s="257">
        <v>0</v>
      </c>
      <c r="C1265" s="257"/>
      <c r="D1265" s="374" t="str">
        <f t="shared" si="20"/>
        <v/>
      </c>
    </row>
    <row r="1266" ht="14.4" customHeight="1" spans="1:4">
      <c r="A1266" s="373" t="s">
        <v>1036</v>
      </c>
      <c r="B1266" s="257">
        <v>5</v>
      </c>
      <c r="C1266" s="257">
        <v>10</v>
      </c>
      <c r="D1266" s="374">
        <f t="shared" si="20"/>
        <v>200</v>
      </c>
    </row>
    <row r="1267" ht="14.4" customHeight="1" spans="1:4">
      <c r="A1267" s="373" t="s">
        <v>56</v>
      </c>
      <c r="B1267" s="257">
        <v>168</v>
      </c>
      <c r="C1267" s="257">
        <v>146</v>
      </c>
      <c r="D1267" s="374">
        <f t="shared" si="20"/>
        <v>86.9047619047619</v>
      </c>
    </row>
    <row r="1268" ht="14.4" customHeight="1" spans="1:4">
      <c r="A1268" s="373" t="s">
        <v>1037</v>
      </c>
      <c r="B1268" s="257">
        <v>4</v>
      </c>
      <c r="C1268" s="257">
        <v>26</v>
      </c>
      <c r="D1268" s="374">
        <f t="shared" si="20"/>
        <v>650</v>
      </c>
    </row>
    <row r="1269" ht="14.4" customHeight="1" spans="1:4">
      <c r="A1269" s="370" t="s">
        <v>1967</v>
      </c>
      <c r="B1269" s="355">
        <f>SUM(B1270:B1275)</f>
        <v>181</v>
      </c>
      <c r="C1269" s="355">
        <f>SUM(C1270:C1275)</f>
        <v>329</v>
      </c>
      <c r="D1269" s="371">
        <f t="shared" si="20"/>
        <v>181.767955801105</v>
      </c>
    </row>
    <row r="1270" s="233" customFormat="1" ht="14.4" customHeight="1" spans="1:4">
      <c r="A1270" s="373" t="s">
        <v>47</v>
      </c>
      <c r="B1270" s="257">
        <v>87</v>
      </c>
      <c r="C1270" s="257">
        <v>45</v>
      </c>
      <c r="D1270" s="374">
        <f t="shared" si="20"/>
        <v>51.7241379310345</v>
      </c>
    </row>
    <row r="1271" s="233" customFormat="1" ht="14.4" customHeight="1" spans="1:4">
      <c r="A1271" s="373" t="s">
        <v>48</v>
      </c>
      <c r="B1271" s="257">
        <v>0</v>
      </c>
      <c r="C1271" s="355"/>
      <c r="D1271" s="371" t="str">
        <f t="shared" si="20"/>
        <v/>
      </c>
    </row>
    <row r="1272" s="233" customFormat="1" ht="14.4" customHeight="1" spans="1:4">
      <c r="A1272" s="373" t="s">
        <v>49</v>
      </c>
      <c r="B1272" s="257">
        <v>0</v>
      </c>
      <c r="C1272" s="355"/>
      <c r="D1272" s="371" t="str">
        <f t="shared" si="20"/>
        <v/>
      </c>
    </row>
    <row r="1273" ht="14.4" customHeight="1" spans="1:4">
      <c r="A1273" s="373" t="s">
        <v>1039</v>
      </c>
      <c r="B1273" s="257">
        <v>0</v>
      </c>
      <c r="C1273" s="257">
        <v>284</v>
      </c>
      <c r="D1273" s="371" t="str">
        <f t="shared" si="20"/>
        <v/>
      </c>
    </row>
    <row r="1274" ht="14.4" customHeight="1" spans="1:4">
      <c r="A1274" s="373" t="s">
        <v>56</v>
      </c>
      <c r="B1274" s="257">
        <v>94</v>
      </c>
      <c r="C1274" s="257"/>
      <c r="D1274" s="371"/>
    </row>
    <row r="1275" ht="14.4" customHeight="1" spans="1:4">
      <c r="A1275" s="373" t="s">
        <v>1041</v>
      </c>
      <c r="B1275" s="257">
        <v>0</v>
      </c>
      <c r="C1275" s="355"/>
      <c r="D1275" s="371" t="str">
        <f t="shared" ref="D1275:D1319" si="21">IFERROR(C1275/B1275*100,"")</f>
        <v/>
      </c>
    </row>
    <row r="1276" ht="14.4" customHeight="1" spans="1:4">
      <c r="A1276" s="370" t="s">
        <v>1045</v>
      </c>
      <c r="B1276" s="355">
        <f>SUM(B1277:B1283)</f>
        <v>174</v>
      </c>
      <c r="C1276" s="355">
        <f>SUM(C1277:C1283)</f>
        <v>190</v>
      </c>
      <c r="D1276" s="371">
        <f t="shared" si="21"/>
        <v>109.195402298851</v>
      </c>
    </row>
    <row r="1277" ht="14.4" customHeight="1" spans="1:4">
      <c r="A1277" s="373" t="s">
        <v>47</v>
      </c>
      <c r="B1277" s="257">
        <v>0</v>
      </c>
      <c r="C1277" s="355"/>
      <c r="D1277" s="371" t="str">
        <f t="shared" si="21"/>
        <v/>
      </c>
    </row>
    <row r="1278" s="233" customFormat="1" ht="14.4" customHeight="1" spans="1:4">
      <c r="A1278" s="373" t="s">
        <v>48</v>
      </c>
      <c r="B1278" s="257">
        <v>0</v>
      </c>
      <c r="C1278" s="355"/>
      <c r="D1278" s="371" t="str">
        <f t="shared" si="21"/>
        <v/>
      </c>
    </row>
    <row r="1279" ht="14.4" customHeight="1" spans="1:4">
      <c r="A1279" s="373" t="s">
        <v>49</v>
      </c>
      <c r="B1279" s="257">
        <v>0</v>
      </c>
      <c r="C1279" s="355"/>
      <c r="D1279" s="371" t="str">
        <f t="shared" si="21"/>
        <v/>
      </c>
    </row>
    <row r="1280" s="233" customFormat="1" ht="14.4" customHeight="1" spans="1:4">
      <c r="A1280" s="373" t="s">
        <v>1046</v>
      </c>
      <c r="B1280" s="257">
        <v>0</v>
      </c>
      <c r="C1280" s="355"/>
      <c r="D1280" s="371" t="str">
        <f t="shared" si="21"/>
        <v/>
      </c>
    </row>
    <row r="1281" ht="14.4" customHeight="1" spans="1:4">
      <c r="A1281" s="373" t="s">
        <v>1047</v>
      </c>
      <c r="B1281" s="257">
        <v>0</v>
      </c>
      <c r="C1281" s="355"/>
      <c r="D1281" s="371" t="str">
        <f t="shared" si="21"/>
        <v/>
      </c>
    </row>
    <row r="1282" s="233" customFormat="1" ht="14.4" customHeight="1" spans="1:4">
      <c r="A1282" s="373" t="s">
        <v>56</v>
      </c>
      <c r="B1282" s="257">
        <v>156</v>
      </c>
      <c r="C1282" s="257">
        <v>160</v>
      </c>
      <c r="D1282" s="374">
        <f t="shared" si="21"/>
        <v>102.564102564103</v>
      </c>
    </row>
    <row r="1283" s="233" customFormat="1" ht="14.4" customHeight="1" spans="1:4">
      <c r="A1283" s="373" t="s">
        <v>1048</v>
      </c>
      <c r="B1283" s="257">
        <v>18</v>
      </c>
      <c r="C1283" s="257">
        <v>30</v>
      </c>
      <c r="D1283" s="374">
        <f t="shared" si="21"/>
        <v>166.666666666667</v>
      </c>
    </row>
    <row r="1284" ht="14.4" customHeight="1" spans="1:4">
      <c r="A1284" s="370" t="s">
        <v>1049</v>
      </c>
      <c r="B1284" s="355">
        <v>0</v>
      </c>
      <c r="C1284" s="355"/>
      <c r="D1284" s="371" t="str">
        <f t="shared" si="21"/>
        <v/>
      </c>
    </row>
    <row r="1285" s="361" customFormat="1" ht="14.4" customHeight="1" spans="1:4">
      <c r="A1285" s="373" t="s">
        <v>47</v>
      </c>
      <c r="B1285" s="257">
        <v>0</v>
      </c>
      <c r="C1285" s="355"/>
      <c r="D1285" s="371" t="str">
        <f t="shared" si="21"/>
        <v/>
      </c>
    </row>
    <row r="1286" ht="14.4" customHeight="1" spans="1:4">
      <c r="A1286" s="373" t="s">
        <v>48</v>
      </c>
      <c r="B1286" s="257">
        <v>0</v>
      </c>
      <c r="C1286" s="355"/>
      <c r="D1286" s="371" t="str">
        <f t="shared" si="21"/>
        <v/>
      </c>
    </row>
    <row r="1287" ht="14.4" customHeight="1" spans="1:4">
      <c r="A1287" s="373" t="s">
        <v>49</v>
      </c>
      <c r="B1287" s="257">
        <v>0</v>
      </c>
      <c r="C1287" s="355"/>
      <c r="D1287" s="371" t="str">
        <f t="shared" si="21"/>
        <v/>
      </c>
    </row>
    <row r="1288" ht="14.4" customHeight="1" spans="1:4">
      <c r="A1288" s="373" t="s">
        <v>1050</v>
      </c>
      <c r="B1288" s="257">
        <v>0</v>
      </c>
      <c r="C1288" s="355"/>
      <c r="D1288" s="371" t="str">
        <f t="shared" si="21"/>
        <v/>
      </c>
    </row>
    <row r="1289" ht="14.4" customHeight="1" spans="1:4">
      <c r="A1289" s="373" t="s">
        <v>1051</v>
      </c>
      <c r="B1289" s="257">
        <v>0</v>
      </c>
      <c r="C1289" s="355"/>
      <c r="D1289" s="371" t="str">
        <f t="shared" si="21"/>
        <v/>
      </c>
    </row>
    <row r="1290" ht="14.4" customHeight="1" spans="1:4">
      <c r="A1290" s="373" t="s">
        <v>1052</v>
      </c>
      <c r="B1290" s="257">
        <v>0</v>
      </c>
      <c r="C1290" s="355"/>
      <c r="D1290" s="371" t="str">
        <f t="shared" si="21"/>
        <v/>
      </c>
    </row>
    <row r="1291" ht="14.4" customHeight="1" spans="1:4">
      <c r="A1291" s="373" t="s">
        <v>1053</v>
      </c>
      <c r="B1291" s="257">
        <v>0</v>
      </c>
      <c r="C1291" s="355"/>
      <c r="D1291" s="371" t="str">
        <f t="shared" si="21"/>
        <v/>
      </c>
    </row>
    <row r="1292" ht="14.4" customHeight="1" spans="1:4">
      <c r="A1292" s="373" t="s">
        <v>1054</v>
      </c>
      <c r="B1292" s="257">
        <v>0</v>
      </c>
      <c r="C1292" s="355"/>
      <c r="D1292" s="371" t="str">
        <f t="shared" si="21"/>
        <v/>
      </c>
    </row>
    <row r="1293" ht="14.4" customHeight="1" spans="1:4">
      <c r="A1293" s="373" t="s">
        <v>1055</v>
      </c>
      <c r="B1293" s="257">
        <v>0</v>
      </c>
      <c r="C1293" s="355"/>
      <c r="D1293" s="371" t="str">
        <f t="shared" si="21"/>
        <v/>
      </c>
    </row>
    <row r="1294" ht="14.4" customHeight="1" spans="1:4">
      <c r="A1294" s="373" t="s">
        <v>1056</v>
      </c>
      <c r="B1294" s="257">
        <v>0</v>
      </c>
      <c r="C1294" s="355"/>
      <c r="D1294" s="371" t="str">
        <f t="shared" si="21"/>
        <v/>
      </c>
    </row>
    <row r="1295" s="233" customFormat="1" ht="14.4" customHeight="1" spans="1:4">
      <c r="A1295" s="373" t="s">
        <v>1057</v>
      </c>
      <c r="B1295" s="257">
        <v>0</v>
      </c>
      <c r="C1295" s="355"/>
      <c r="D1295" s="371" t="str">
        <f t="shared" si="21"/>
        <v/>
      </c>
    </row>
    <row r="1296" ht="14.4" customHeight="1" spans="1:4">
      <c r="A1296" s="373" t="s">
        <v>1058</v>
      </c>
      <c r="B1296" s="257">
        <v>0</v>
      </c>
      <c r="C1296" s="355"/>
      <c r="D1296" s="371" t="str">
        <f t="shared" si="21"/>
        <v/>
      </c>
    </row>
    <row r="1297" ht="14.4" customHeight="1" spans="1:4">
      <c r="A1297" s="370" t="s">
        <v>1059</v>
      </c>
      <c r="B1297" s="355">
        <v>0</v>
      </c>
      <c r="C1297" s="355"/>
      <c r="D1297" s="371" t="str">
        <f t="shared" si="21"/>
        <v/>
      </c>
    </row>
    <row r="1298" ht="14.4" customHeight="1" spans="1:4">
      <c r="A1298" s="373" t="s">
        <v>1060</v>
      </c>
      <c r="B1298" s="257">
        <v>0</v>
      </c>
      <c r="C1298" s="355"/>
      <c r="D1298" s="371" t="str">
        <f t="shared" si="21"/>
        <v/>
      </c>
    </row>
    <row r="1299" ht="14.4" customHeight="1" spans="1:4">
      <c r="A1299" s="373" t="s">
        <v>1061</v>
      </c>
      <c r="B1299" s="257">
        <v>0</v>
      </c>
      <c r="C1299" s="355"/>
      <c r="D1299" s="371" t="str">
        <f t="shared" si="21"/>
        <v/>
      </c>
    </row>
    <row r="1300" ht="14.4" customHeight="1" spans="1:4">
      <c r="A1300" s="373" t="s">
        <v>1062</v>
      </c>
      <c r="B1300" s="257">
        <v>0</v>
      </c>
      <c r="C1300" s="355"/>
      <c r="D1300" s="371" t="str">
        <f t="shared" si="21"/>
        <v/>
      </c>
    </row>
    <row r="1301" ht="14.4" customHeight="1" spans="1:4">
      <c r="A1301" s="370" t="s">
        <v>1063</v>
      </c>
      <c r="B1301" s="355">
        <f>SUM(B1302:B1304)</f>
        <v>2</v>
      </c>
      <c r="C1301" s="355">
        <f>SUM(C1302:C1304)</f>
        <v>1</v>
      </c>
      <c r="D1301" s="371">
        <f t="shared" si="21"/>
        <v>50</v>
      </c>
    </row>
    <row r="1302" s="233" customFormat="1" ht="14.4" customHeight="1" spans="1:4">
      <c r="A1302" s="373" t="s">
        <v>1066</v>
      </c>
      <c r="B1302" s="257">
        <v>2</v>
      </c>
      <c r="C1302" s="257">
        <v>1</v>
      </c>
      <c r="D1302" s="374">
        <f t="shared" si="21"/>
        <v>50</v>
      </c>
    </row>
    <row r="1303" ht="14.4" customHeight="1" spans="1:4">
      <c r="A1303" s="373" t="s">
        <v>1067</v>
      </c>
      <c r="B1303" s="257">
        <v>0</v>
      </c>
      <c r="C1303" s="355"/>
      <c r="D1303" s="371" t="str">
        <f t="shared" si="21"/>
        <v/>
      </c>
    </row>
    <row r="1304" ht="14.4" customHeight="1" spans="1:4">
      <c r="A1304" s="373" t="s">
        <v>1068</v>
      </c>
      <c r="B1304" s="257">
        <v>0</v>
      </c>
      <c r="C1304" s="355"/>
      <c r="D1304" s="371" t="str">
        <f t="shared" si="21"/>
        <v/>
      </c>
    </row>
    <row r="1305" ht="14.4" customHeight="1" spans="1:4">
      <c r="A1305" s="370" t="s">
        <v>1069</v>
      </c>
      <c r="B1305" s="355">
        <v>0</v>
      </c>
      <c r="C1305" s="355"/>
      <c r="D1305" s="371" t="str">
        <f t="shared" si="21"/>
        <v/>
      </c>
    </row>
    <row r="1306" ht="14.4" customHeight="1" spans="1:4">
      <c r="A1306" s="370" t="s">
        <v>1070</v>
      </c>
      <c r="B1306" s="355"/>
      <c r="C1306" s="355">
        <v>800</v>
      </c>
      <c r="D1306" s="371" t="str">
        <f t="shared" si="21"/>
        <v/>
      </c>
    </row>
    <row r="1307" ht="14.4" customHeight="1" spans="1:4">
      <c r="A1307" s="370" t="s">
        <v>1071</v>
      </c>
      <c r="B1307" s="355">
        <f>B1308</f>
        <v>193</v>
      </c>
      <c r="C1307" s="355">
        <f>C1308</f>
        <v>0</v>
      </c>
      <c r="D1307" s="371">
        <f t="shared" si="21"/>
        <v>0</v>
      </c>
    </row>
    <row r="1308" s="233" customFormat="1" ht="14.4" customHeight="1" spans="1:4">
      <c r="A1308" s="370" t="s">
        <v>1072</v>
      </c>
      <c r="B1308" s="355">
        <f>SUM(B1309)</f>
        <v>193</v>
      </c>
      <c r="C1308" s="355">
        <f>SUM(C1309:C1309)</f>
        <v>0</v>
      </c>
      <c r="D1308" s="371">
        <f t="shared" si="21"/>
        <v>0</v>
      </c>
    </row>
    <row r="1309" ht="14.4" customHeight="1" spans="1:4">
      <c r="A1309" s="373" t="s">
        <v>211</v>
      </c>
      <c r="B1309" s="257">
        <v>193</v>
      </c>
      <c r="C1309" s="355"/>
      <c r="D1309" s="371">
        <f t="shared" si="21"/>
        <v>0</v>
      </c>
    </row>
    <row r="1310" ht="14.4" customHeight="1" spans="1:4">
      <c r="A1310" s="370" t="s">
        <v>1073</v>
      </c>
      <c r="B1310" s="355">
        <f>SUM(B1311:B1313)</f>
        <v>4333</v>
      </c>
      <c r="C1310" s="355">
        <f>SUM(C1311:C1313)</f>
        <v>4600</v>
      </c>
      <c r="D1310" s="371">
        <f t="shared" si="21"/>
        <v>106.162012462497</v>
      </c>
    </row>
    <row r="1311" ht="14.4" customHeight="1" spans="1:4">
      <c r="A1311" s="370" t="s">
        <v>1074</v>
      </c>
      <c r="B1311" s="355">
        <v>0</v>
      </c>
      <c r="C1311" s="355"/>
      <c r="D1311" s="371" t="str">
        <f t="shared" si="21"/>
        <v/>
      </c>
    </row>
    <row r="1312" ht="14.4" customHeight="1" spans="1:4">
      <c r="A1312" s="370" t="s">
        <v>1075</v>
      </c>
      <c r="B1312" s="355"/>
      <c r="C1312" s="355"/>
      <c r="D1312" s="371" t="str">
        <f t="shared" si="21"/>
        <v/>
      </c>
    </row>
    <row r="1313" ht="14.4" customHeight="1" spans="1:4">
      <c r="A1313" s="370" t="s">
        <v>1076</v>
      </c>
      <c r="B1313" s="355">
        <f>SUM(B1314:B1317)</f>
        <v>4333</v>
      </c>
      <c r="C1313" s="355">
        <f>SUM(C1314:C1317)</f>
        <v>4600</v>
      </c>
      <c r="D1313" s="371">
        <f t="shared" si="21"/>
        <v>106.162012462497</v>
      </c>
    </row>
    <row r="1314" ht="14.4" customHeight="1" spans="1:4">
      <c r="A1314" s="373" t="s">
        <v>1077</v>
      </c>
      <c r="B1314" s="257">
        <v>4333</v>
      </c>
      <c r="C1314" s="257">
        <v>4600</v>
      </c>
      <c r="D1314" s="374">
        <f t="shared" si="21"/>
        <v>106.162012462497</v>
      </c>
    </row>
    <row r="1315" ht="14.4" customHeight="1" spans="1:4">
      <c r="A1315" s="373" t="s">
        <v>1078</v>
      </c>
      <c r="B1315" s="257">
        <v>0</v>
      </c>
      <c r="C1315" s="355"/>
      <c r="D1315" s="371" t="str">
        <f t="shared" si="21"/>
        <v/>
      </c>
    </row>
    <row r="1316" s="233" customFormat="1" ht="14.4" customHeight="1" spans="1:4">
      <c r="A1316" s="373" t="s">
        <v>1079</v>
      </c>
      <c r="B1316" s="384">
        <v>0</v>
      </c>
      <c r="C1316" s="355"/>
      <c r="D1316" s="371" t="str">
        <f t="shared" si="21"/>
        <v/>
      </c>
    </row>
    <row r="1317" ht="14.4" customHeight="1" spans="1:4">
      <c r="A1317" s="373" t="s">
        <v>1080</v>
      </c>
      <c r="B1317" s="384">
        <v>0</v>
      </c>
      <c r="C1317" s="355"/>
      <c r="D1317" s="371" t="str">
        <f t="shared" si="21"/>
        <v/>
      </c>
    </row>
    <row r="1318" ht="14.4" customHeight="1" spans="1:4">
      <c r="A1318" s="370" t="s">
        <v>1081</v>
      </c>
      <c r="B1318" s="355">
        <f>SUM(B1319:B1321)</f>
        <v>16</v>
      </c>
      <c r="C1318" s="355"/>
      <c r="D1318" s="371">
        <f t="shared" si="21"/>
        <v>0</v>
      </c>
    </row>
    <row r="1319" ht="14.4" customHeight="1" spans="1:4">
      <c r="A1319" s="370" t="s">
        <v>1082</v>
      </c>
      <c r="B1319" s="355">
        <v>0</v>
      </c>
      <c r="C1319" s="355"/>
      <c r="D1319" s="371" t="str">
        <f t="shared" si="21"/>
        <v/>
      </c>
    </row>
    <row r="1320" ht="14.4" customHeight="1" spans="1:4">
      <c r="A1320" s="370" t="s">
        <v>1083</v>
      </c>
      <c r="B1320" s="355">
        <v>0</v>
      </c>
      <c r="D1320" s="371" t="str">
        <f>IFERROR(C1321/B1320*100,"")</f>
        <v/>
      </c>
    </row>
    <row r="1321" ht="14.4" customHeight="1" spans="1:4">
      <c r="A1321" s="370" t="s">
        <v>1084</v>
      </c>
      <c r="B1321" s="355">
        <v>16</v>
      </c>
      <c r="C1321" s="355"/>
      <c r="D1321" s="371" t="str">
        <f>IFERROR(#REF!/B1321*100,"")</f>
        <v/>
      </c>
    </row>
    <row r="1322" ht="14.4" customHeight="1" spans="1:4">
      <c r="A1322" s="385" t="s">
        <v>1968</v>
      </c>
      <c r="B1322" s="386">
        <f>B5+B255+B295+B313+B405+B457+B511+B568+B691+B763+B841+B864+B972+B1031+B1094+B1114+B1143+B1153+B1198+B1218+B1257+B1306+B1307+B1310+B1318</f>
        <v>93848</v>
      </c>
      <c r="C1322" s="386">
        <f>C5+C255+C295+C313+C405+C457+C511+C568+C691+C763+C841+C864+C972+C1031+C1094+C1114+C1143+C1153+C1198+C1218+C1257+C1306+C1307+C1310+C1318</f>
        <v>73956</v>
      </c>
      <c r="D1322" s="371">
        <f>IFERROR(C1322/B1322*100,"")</f>
        <v>78.804023527406</v>
      </c>
    </row>
    <row r="1323" ht="21" customHeight="1"/>
    <row r="1324" ht="21" customHeight="1"/>
    <row r="1325" ht="21" customHeight="1"/>
    <row r="1326" ht="21" customHeight="1"/>
    <row r="1327" ht="21" customHeight="1"/>
    <row r="1328" ht="21" customHeight="1"/>
    <row r="1329" s="233" customFormat="1" ht="21" customHeight="1" spans="1:4">
      <c r="A1329" s="362"/>
      <c r="B1329" s="363"/>
      <c r="C1329" s="4"/>
      <c r="D1329" s="364"/>
    </row>
    <row r="1330" ht="21" customHeight="1"/>
    <row r="1331" ht="21" customHeight="1"/>
    <row r="1332" ht="21" customHeight="1"/>
    <row r="1333" s="233" customFormat="1" ht="21" customHeight="1" spans="1:4">
      <c r="A1333" s="362"/>
      <c r="B1333" s="363"/>
      <c r="C1333" s="4"/>
      <c r="D1333" s="364"/>
    </row>
    <row r="1334" ht="21" customHeight="1"/>
    <row r="1335" ht="21" customHeight="1"/>
    <row r="1336" ht="21" customHeight="1"/>
    <row r="1337" ht="21" customHeight="1"/>
    <row r="1338" ht="21" customHeight="1"/>
    <row r="1339" s="233" customFormat="1" ht="21" customHeight="1" spans="1:4">
      <c r="A1339" s="362"/>
      <c r="B1339" s="363"/>
      <c r="C1339" s="4"/>
      <c r="D1339" s="364"/>
    </row>
    <row r="1340" s="233" customFormat="1" ht="21" customHeight="1" spans="1:4">
      <c r="A1340" s="362"/>
      <c r="B1340" s="363"/>
      <c r="C1340" s="4"/>
      <c r="D1340" s="364"/>
    </row>
    <row r="1341" s="233" customFormat="1" ht="21" customHeight="1" spans="1:4">
      <c r="A1341" s="362"/>
      <c r="B1341" s="363"/>
      <c r="C1341" s="4"/>
      <c r="D1341" s="364"/>
    </row>
    <row r="1342" s="233" customFormat="1" ht="21" customHeight="1" spans="1:4">
      <c r="A1342" s="362"/>
      <c r="B1342" s="363"/>
      <c r="C1342" s="4"/>
      <c r="D1342" s="364"/>
    </row>
    <row r="1343" ht="21" customHeight="1"/>
    <row r="1344" s="233" customFormat="1" ht="21" customHeight="1" spans="1:4">
      <c r="A1344" s="362"/>
      <c r="B1344" s="363"/>
      <c r="C1344" s="4"/>
      <c r="D1344" s="364"/>
    </row>
    <row r="1345" s="233" customFormat="1" ht="21" customHeight="1" spans="1:4">
      <c r="A1345" s="362"/>
      <c r="B1345" s="363"/>
      <c r="C1345" s="4"/>
      <c r="D1345" s="364"/>
    </row>
    <row r="1346" s="233" customFormat="1" ht="21" customHeight="1" spans="1:4">
      <c r="A1346" s="362"/>
      <c r="B1346" s="363"/>
      <c r="C1346" s="4"/>
      <c r="D1346" s="364"/>
    </row>
    <row r="1347" s="233" customFormat="1" ht="21" customHeight="1" spans="1:4">
      <c r="A1347" s="362"/>
      <c r="B1347" s="363"/>
      <c r="C1347" s="4"/>
      <c r="D1347" s="364"/>
    </row>
    <row r="1348" ht="21" customHeight="1"/>
    <row r="1349" ht="21" customHeight="1"/>
    <row r="1350" ht="21" customHeight="1"/>
    <row r="1351" ht="21" customHeight="1"/>
    <row r="1352" s="233" customFormat="1" ht="21" customHeight="1" spans="1:4">
      <c r="A1352" s="362"/>
      <c r="B1352" s="363"/>
      <c r="C1352" s="4"/>
      <c r="D1352" s="364"/>
    </row>
    <row r="1353" s="233" customFormat="1" ht="21" customHeight="1" spans="1:4">
      <c r="A1353" s="362"/>
      <c r="B1353" s="363"/>
      <c r="C1353" s="4"/>
      <c r="D1353" s="364"/>
    </row>
    <row r="1354" s="233" customFormat="1" ht="21" customHeight="1" spans="1:4">
      <c r="A1354" s="362"/>
      <c r="B1354" s="363"/>
      <c r="C1354" s="4"/>
      <c r="D1354" s="364"/>
    </row>
    <row r="1355" s="233" customFormat="1" ht="21" customHeight="1" spans="1:4">
      <c r="A1355" s="362"/>
      <c r="B1355" s="363"/>
      <c r="C1355" s="4"/>
      <c r="D1355" s="364"/>
    </row>
    <row r="1356" s="233" customFormat="1" ht="21" customHeight="1" spans="1:4">
      <c r="A1356" s="362"/>
      <c r="B1356" s="363"/>
      <c r="C1356" s="4"/>
      <c r="D1356" s="364"/>
    </row>
  </sheetData>
  <mergeCells count="1">
    <mergeCell ref="A2:D2"/>
  </mergeCells>
  <printOptions horizontalCentered="1"/>
  <pageMargins left="0.707638888888889" right="0.707638888888889" top="0.751388888888889" bottom="0.751388888888889" header="0.310416666666667" footer="0.310416666666667"/>
  <pageSetup paperSize="9" orientation="portrait" horizontalDpi="600" verticalDpi="600"/>
  <headerFooter>
    <oddFooter>&amp;C- &amp;P -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I23" sqref="I23"/>
    </sheetView>
  </sheetViews>
  <sheetFormatPr defaultColWidth="8.88333333333333" defaultRowHeight="14.25" outlineLevelCol="6"/>
  <cols>
    <col min="1" max="1" width="33.3833333333333" style="5" customWidth="1"/>
    <col min="2" max="2" width="9.63333333333333" style="5" customWidth="1"/>
    <col min="3" max="3" width="33.8833333333333" style="5" customWidth="1"/>
    <col min="4" max="4" width="9.63333333333333" style="5" customWidth="1"/>
    <col min="5" max="32" width="9" style="229"/>
    <col min="33" max="16384" width="8.88333333333333" style="229"/>
  </cols>
  <sheetData>
    <row r="1" ht="15" customHeight="1" spans="1:1">
      <c r="A1" s="335" t="s">
        <v>1969</v>
      </c>
    </row>
    <row r="2" ht="27" customHeight="1" spans="1:5">
      <c r="A2" s="232" t="s">
        <v>1970</v>
      </c>
      <c r="B2" s="232"/>
      <c r="C2" s="232"/>
      <c r="D2" s="232"/>
      <c r="E2" s="245"/>
    </row>
    <row r="3" ht="15" customHeight="1" spans="1:4">
      <c r="A3" s="31" t="s">
        <v>1088</v>
      </c>
      <c r="B3" s="31"/>
      <c r="C3" s="31"/>
      <c r="D3" s="31"/>
    </row>
    <row r="4" ht="14.4" customHeight="1" spans="1:4">
      <c r="A4" s="236" t="s">
        <v>1089</v>
      </c>
      <c r="B4" s="236" t="s">
        <v>1971</v>
      </c>
      <c r="C4" s="120" t="s">
        <v>1091</v>
      </c>
      <c r="D4" s="236" t="s">
        <v>1971</v>
      </c>
    </row>
    <row r="5" s="352" customFormat="1" ht="14.4" customHeight="1" spans="1:6">
      <c r="A5" s="354" t="s">
        <v>1092</v>
      </c>
      <c r="B5" s="355">
        <v>30300</v>
      </c>
      <c r="C5" s="354" t="s">
        <v>1093</v>
      </c>
      <c r="D5" s="355">
        <v>73956</v>
      </c>
      <c r="F5" s="358"/>
    </row>
    <row r="6" s="352" customFormat="1" ht="14.4" customHeight="1" spans="1:4">
      <c r="A6" s="354" t="s">
        <v>1094</v>
      </c>
      <c r="B6" s="355">
        <f>B8+B7+B9</f>
        <v>60219</v>
      </c>
      <c r="C6" s="356" t="s">
        <v>1095</v>
      </c>
      <c r="D6" s="355"/>
    </row>
    <row r="7" s="352" customFormat="1" ht="14.4" customHeight="1" spans="1:4">
      <c r="A7" s="94" t="s">
        <v>1096</v>
      </c>
      <c r="B7" s="257">
        <v>2504</v>
      </c>
      <c r="C7" s="357" t="s">
        <v>1097</v>
      </c>
      <c r="D7" s="355"/>
    </row>
    <row r="8" s="352" customFormat="1" ht="14.4" customHeight="1" spans="1:4">
      <c r="A8" s="94" t="s">
        <v>1098</v>
      </c>
      <c r="B8" s="257">
        <v>57715</v>
      </c>
      <c r="C8" s="357" t="s">
        <v>1099</v>
      </c>
      <c r="D8" s="355"/>
    </row>
    <row r="9" s="352" customFormat="1" ht="14.4" customHeight="1" spans="1:4">
      <c r="A9" s="94" t="s">
        <v>1100</v>
      </c>
      <c r="B9" s="257"/>
      <c r="C9" s="357" t="s">
        <v>1101</v>
      </c>
      <c r="D9" s="355"/>
    </row>
    <row r="10" s="352" customFormat="1" ht="14.4" customHeight="1" spans="1:4">
      <c r="A10" s="354" t="s">
        <v>1102</v>
      </c>
      <c r="B10" s="355"/>
      <c r="C10" s="356" t="s">
        <v>1103</v>
      </c>
      <c r="D10" s="355">
        <f>D12</f>
        <v>14563</v>
      </c>
    </row>
    <row r="11" s="353" customFormat="1" ht="14.4" customHeight="1" spans="1:4">
      <c r="A11" s="94" t="s">
        <v>1104</v>
      </c>
      <c r="B11" s="257"/>
      <c r="C11" s="357" t="s">
        <v>1105</v>
      </c>
      <c r="D11" s="257"/>
    </row>
    <row r="12" s="353" customFormat="1" ht="14.4" customHeight="1" spans="1:4">
      <c r="A12" s="94" t="s">
        <v>1106</v>
      </c>
      <c r="B12" s="257"/>
      <c r="C12" s="357" t="s">
        <v>1107</v>
      </c>
      <c r="D12" s="257">
        <v>14563</v>
      </c>
    </row>
    <row r="13" s="352" customFormat="1" ht="14.4" customHeight="1" spans="1:7">
      <c r="A13" s="354" t="s">
        <v>1108</v>
      </c>
      <c r="B13" s="355"/>
      <c r="C13" s="356"/>
      <c r="D13" s="355"/>
      <c r="G13" s="359"/>
    </row>
    <row r="14" s="352" customFormat="1" ht="14.4" customHeight="1" spans="1:4">
      <c r="A14" s="354" t="s">
        <v>1109</v>
      </c>
      <c r="B14" s="355"/>
      <c r="C14" s="356" t="s">
        <v>1110</v>
      </c>
      <c r="D14" s="355"/>
    </row>
    <row r="15" s="352" customFormat="1" ht="14.4" customHeight="1" spans="1:4">
      <c r="A15" s="354" t="s">
        <v>1111</v>
      </c>
      <c r="B15" s="355"/>
      <c r="C15" s="356" t="s">
        <v>1112</v>
      </c>
      <c r="D15" s="355">
        <f>D16</f>
        <v>2000</v>
      </c>
    </row>
    <row r="16" s="352" customFormat="1" ht="14.4" customHeight="1" spans="1:4">
      <c r="A16" s="354" t="s">
        <v>1113</v>
      </c>
      <c r="B16" s="355"/>
      <c r="C16" s="356" t="s">
        <v>1114</v>
      </c>
      <c r="D16" s="355">
        <f>D18+D17+D19+D20</f>
        <v>2000</v>
      </c>
    </row>
    <row r="17" s="353" customFormat="1" ht="14.4" customHeight="1" spans="1:4">
      <c r="A17" s="94" t="s">
        <v>1115</v>
      </c>
      <c r="B17" s="257"/>
      <c r="C17" s="357" t="s">
        <v>1116</v>
      </c>
      <c r="D17" s="257">
        <v>2000</v>
      </c>
    </row>
    <row r="18" s="353" customFormat="1" ht="14.4" customHeight="1" spans="1:4">
      <c r="A18" s="94" t="s">
        <v>1117</v>
      </c>
      <c r="B18" s="257"/>
      <c r="C18" s="357" t="s">
        <v>1118</v>
      </c>
      <c r="D18" s="257"/>
    </row>
    <row r="19" s="353" customFormat="1" ht="14.4" customHeight="1" spans="1:4">
      <c r="A19" s="94" t="s">
        <v>1119</v>
      </c>
      <c r="B19" s="257"/>
      <c r="C19" s="357" t="s">
        <v>1120</v>
      </c>
      <c r="D19" s="257"/>
    </row>
    <row r="20" s="353" customFormat="1" ht="14.4" customHeight="1" spans="1:4">
      <c r="A20" s="94" t="s">
        <v>1121</v>
      </c>
      <c r="B20" s="257"/>
      <c r="C20" s="357" t="s">
        <v>1122</v>
      </c>
      <c r="D20" s="257"/>
    </row>
    <row r="21" s="353" customFormat="1" ht="14.4" customHeight="1" spans="1:4">
      <c r="A21" s="94" t="s">
        <v>1123</v>
      </c>
      <c r="B21" s="257"/>
      <c r="C21" s="357"/>
      <c r="D21" s="257"/>
    </row>
    <row r="22" s="352" customFormat="1" ht="14.4" customHeight="1" spans="1:4">
      <c r="A22" s="354" t="s">
        <v>1124</v>
      </c>
      <c r="B22" s="355"/>
      <c r="C22" s="356" t="s">
        <v>1125</v>
      </c>
      <c r="D22" s="355"/>
    </row>
    <row r="23" s="353" customFormat="1" ht="14.4" customHeight="1" spans="1:4">
      <c r="A23" s="94" t="s">
        <v>1126</v>
      </c>
      <c r="B23" s="257"/>
      <c r="C23" s="357" t="s">
        <v>1127</v>
      </c>
      <c r="D23" s="257"/>
    </row>
    <row r="24" s="352" customFormat="1" ht="14.4" customHeight="1" spans="1:4">
      <c r="A24" s="354" t="s">
        <v>1128</v>
      </c>
      <c r="B24" s="355"/>
      <c r="C24" s="356" t="s">
        <v>1129</v>
      </c>
      <c r="D24" s="355"/>
    </row>
    <row r="25" s="352" customFormat="1" ht="14.4" customHeight="1" spans="1:4">
      <c r="A25" s="354" t="s">
        <v>1130</v>
      </c>
      <c r="B25" s="355"/>
      <c r="C25" s="356" t="s">
        <v>1131</v>
      </c>
      <c r="D25" s="355"/>
    </row>
    <row r="26" s="352" customFormat="1" ht="14.4" customHeight="1" spans="1:4">
      <c r="A26" s="354"/>
      <c r="B26" s="355"/>
      <c r="C26" s="356" t="s">
        <v>1132</v>
      </c>
      <c r="D26" s="355"/>
    </row>
    <row r="27" s="352" customFormat="1" ht="14.4" customHeight="1" spans="1:4">
      <c r="A27" s="253" t="s">
        <v>1972</v>
      </c>
      <c r="B27" s="355">
        <f>SUM(B5:B6,B10,B13:B14,B15,B22,B24:B25)</f>
        <v>90519</v>
      </c>
      <c r="C27" s="253" t="s">
        <v>1136</v>
      </c>
      <c r="D27" s="355">
        <f>SUM(D5:D6,D10,D14,D15,D22,D24:D25,D26:D26)</f>
        <v>90519</v>
      </c>
    </row>
  </sheetData>
  <mergeCells count="2">
    <mergeCell ref="A2:D2"/>
    <mergeCell ref="A3:D3"/>
  </mergeCells>
  <printOptions horizontalCentered="1"/>
  <pageMargins left="0.707638888888889" right="0.707638888888889" top="0.751388888888889" bottom="0.751388888888889" header="0.310416666666667" footer="0.310416666666667"/>
  <pageSetup paperSize="9" orientation="portrait" horizontalDpi="600" verticalDpi="600"/>
  <headerFooter>
    <oddFooter>&amp;C- &amp;P -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D11" sqref="D11"/>
    </sheetView>
  </sheetViews>
  <sheetFormatPr defaultColWidth="8.88333333333333" defaultRowHeight="19.5" customHeight="1" outlineLevelCol="4"/>
  <cols>
    <col min="1" max="1" width="48.225" style="5" customWidth="1"/>
    <col min="2" max="2" width="25.6666666666667" style="31" customWidth="1"/>
    <col min="3" max="3" width="14.6333333333333" style="5" customWidth="1"/>
    <col min="4" max="4" width="14.6333333333333" style="387" customWidth="1"/>
    <col min="5" max="32" width="9" style="5"/>
    <col min="33" max="16384" width="8.88333333333333" style="5"/>
  </cols>
  <sheetData>
    <row r="1" ht="15" customHeight="1" spans="1:1">
      <c r="A1" s="335" t="s">
        <v>1973</v>
      </c>
    </row>
    <row r="2" ht="27" customHeight="1" spans="1:5">
      <c r="A2" s="232" t="s">
        <v>1974</v>
      </c>
      <c r="B2" s="232"/>
      <c r="C2" s="388"/>
      <c r="D2" s="388"/>
      <c r="E2" s="392"/>
    </row>
    <row r="3" ht="16" customHeight="1" spans="2:2">
      <c r="B3" s="389" t="s">
        <v>1922</v>
      </c>
    </row>
    <row r="4" ht="14.4" customHeight="1" spans="1:4">
      <c r="A4" s="120" t="s">
        <v>1091</v>
      </c>
      <c r="B4" s="390" t="s">
        <v>1923</v>
      </c>
      <c r="D4" s="5"/>
    </row>
    <row r="5" s="5" customFormat="1" ht="14.4" customHeight="1" spans="1:2">
      <c r="A5" s="115" t="s">
        <v>1924</v>
      </c>
      <c r="B5" s="23">
        <f>SUM(B6:B20)</f>
        <v>12700</v>
      </c>
    </row>
    <row r="6" s="5" customFormat="1" ht="14.4" customHeight="1" spans="1:2">
      <c r="A6" s="34" t="s">
        <v>1925</v>
      </c>
      <c r="B6" s="26">
        <v>6500</v>
      </c>
    </row>
    <row r="7" s="5" customFormat="1" ht="14.4" customHeight="1" spans="1:2">
      <c r="A7" s="34" t="s">
        <v>1926</v>
      </c>
      <c r="B7" s="26">
        <v>970</v>
      </c>
    </row>
    <row r="8" s="5" customFormat="1" ht="14.4" customHeight="1" spans="1:2">
      <c r="A8" s="34" t="s">
        <v>1927</v>
      </c>
      <c r="B8" s="26">
        <v>230</v>
      </c>
    </row>
    <row r="9" s="5" customFormat="1" ht="14.4" customHeight="1" spans="1:2">
      <c r="A9" s="34" t="s">
        <v>1928</v>
      </c>
      <c r="B9" s="26">
        <v>330</v>
      </c>
    </row>
    <row r="10" s="5" customFormat="1" ht="14.4" customHeight="1" spans="1:2">
      <c r="A10" s="34" t="s">
        <v>1929</v>
      </c>
      <c r="B10" s="26">
        <v>790</v>
      </c>
    </row>
    <row r="11" s="5" customFormat="1" ht="14.4" customHeight="1" spans="1:2">
      <c r="A11" s="34" t="s">
        <v>1930</v>
      </c>
      <c r="B11" s="26">
        <v>310</v>
      </c>
    </row>
    <row r="12" s="5" customFormat="1" ht="14.4" customHeight="1" spans="1:2">
      <c r="A12" s="34" t="s">
        <v>1931</v>
      </c>
      <c r="B12" s="26">
        <v>310</v>
      </c>
    </row>
    <row r="13" s="5" customFormat="1" ht="14.4" customHeight="1" spans="1:2">
      <c r="A13" s="34" t="s">
        <v>1932</v>
      </c>
      <c r="B13" s="26">
        <v>1300</v>
      </c>
    </row>
    <row r="14" s="5" customFormat="1" ht="14.4" customHeight="1" spans="1:2">
      <c r="A14" s="34" t="s">
        <v>1933</v>
      </c>
      <c r="B14" s="26"/>
    </row>
    <row r="15" s="5" customFormat="1" ht="14.4" customHeight="1" spans="1:2">
      <c r="A15" s="34" t="s">
        <v>1934</v>
      </c>
      <c r="B15" s="26">
        <v>710</v>
      </c>
    </row>
    <row r="16" s="5" customFormat="1" ht="14.4" customHeight="1" spans="1:2">
      <c r="A16" s="34" t="s">
        <v>1935</v>
      </c>
      <c r="B16" s="26">
        <v>370</v>
      </c>
    </row>
    <row r="17" s="5" customFormat="1" ht="14.4" customHeight="1" spans="1:2">
      <c r="A17" s="34" t="s">
        <v>1936</v>
      </c>
      <c r="B17" s="26">
        <v>820</v>
      </c>
    </row>
    <row r="18" s="5" customFormat="1" ht="14.4" customHeight="1" spans="1:2">
      <c r="A18" s="34" t="s">
        <v>1937</v>
      </c>
      <c r="B18" s="26"/>
    </row>
    <row r="19" s="5" customFormat="1" ht="14.4" customHeight="1" spans="1:2">
      <c r="A19" s="34" t="s">
        <v>1938</v>
      </c>
      <c r="B19" s="26">
        <v>60</v>
      </c>
    </row>
    <row r="20" s="5" customFormat="1" ht="14.4" customHeight="1" spans="1:2">
      <c r="A20" s="34" t="s">
        <v>1939</v>
      </c>
      <c r="B20" s="26"/>
    </row>
    <row r="21" s="5" customFormat="1" ht="14.4" customHeight="1" spans="1:2">
      <c r="A21" s="115" t="s">
        <v>1940</v>
      </c>
      <c r="B21" s="23">
        <f>SUM(B22:B28)</f>
        <v>17600</v>
      </c>
    </row>
    <row r="22" s="5" customFormat="1" ht="14.4" customHeight="1" spans="1:2">
      <c r="A22" s="34" t="s">
        <v>1941</v>
      </c>
      <c r="B22" s="26">
        <v>1200</v>
      </c>
    </row>
    <row r="23" s="5" customFormat="1" ht="14.4" customHeight="1" spans="1:2">
      <c r="A23" s="34" t="s">
        <v>1942</v>
      </c>
      <c r="B23" s="26">
        <v>150</v>
      </c>
    </row>
    <row r="24" s="5" customFormat="1" ht="14.4" customHeight="1" spans="1:2">
      <c r="A24" s="34" t="s">
        <v>1943</v>
      </c>
      <c r="B24" s="26">
        <v>400</v>
      </c>
    </row>
    <row r="25" s="5" customFormat="1" ht="14.4" customHeight="1" spans="1:2">
      <c r="A25" s="34" t="s">
        <v>1944</v>
      </c>
      <c r="B25" s="26"/>
    </row>
    <row r="26" s="5" customFormat="1" ht="14.4" customHeight="1" spans="1:2">
      <c r="A26" s="340" t="s">
        <v>1945</v>
      </c>
      <c r="B26" s="26">
        <v>15100</v>
      </c>
    </row>
    <row r="27" s="5" customFormat="1" ht="14.4" customHeight="1" spans="1:2">
      <c r="A27" s="391" t="s">
        <v>1946</v>
      </c>
      <c r="B27" s="26">
        <v>50</v>
      </c>
    </row>
    <row r="28" s="5" customFormat="1" ht="14.4" customHeight="1" spans="1:2">
      <c r="A28" s="34" t="s">
        <v>1947</v>
      </c>
      <c r="B28" s="26">
        <v>700</v>
      </c>
    </row>
    <row r="29" s="5" customFormat="1" ht="14.4" customHeight="1" spans="1:2">
      <c r="A29" s="120" t="s">
        <v>1948</v>
      </c>
      <c r="B29" s="321">
        <f>B5+B21</f>
        <v>30300</v>
      </c>
    </row>
  </sheetData>
  <mergeCells count="1">
    <mergeCell ref="A2:B2"/>
  </mergeCells>
  <printOptions horizontalCentered="1"/>
  <pageMargins left="0.707638888888889" right="0.707638888888889" top="0.751388888888889" bottom="0.751388888888889" header="0.310416666666667" footer="0.310416666666667"/>
  <pageSetup paperSize="9" orientation="portrait" horizontalDpi="600" verticalDpi="600"/>
  <headerFooter>
    <oddFooter>&amp;C- &amp;P -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56"/>
  <sheetViews>
    <sheetView showZeros="0" topLeftCell="A139" workbookViewId="0">
      <selection activeCell="D11" sqref="D11"/>
    </sheetView>
  </sheetViews>
  <sheetFormatPr defaultColWidth="54.75" defaultRowHeight="14.25" outlineLevelCol="3"/>
  <cols>
    <col min="1" max="1" width="44.8833333333333" style="362" customWidth="1"/>
    <col min="2" max="2" width="14.6333333333333" style="363" customWidth="1"/>
    <col min="3" max="3" width="14.6333333333333" style="4" customWidth="1"/>
    <col min="4" max="4" width="14.6333333333333" style="364" customWidth="1"/>
    <col min="5" max="5" width="11.6333333333333" style="5" customWidth="1"/>
    <col min="6" max="6" width="21.75" style="5" customWidth="1"/>
    <col min="7" max="16384" width="54.75" style="5"/>
  </cols>
  <sheetData>
    <row r="1" ht="15" customHeight="1" spans="1:1">
      <c r="A1" s="335" t="s">
        <v>1975</v>
      </c>
    </row>
    <row r="2" ht="27" customHeight="1" spans="1:4">
      <c r="A2" s="365" t="s">
        <v>1976</v>
      </c>
      <c r="B2" s="366"/>
      <c r="C2" s="366"/>
      <c r="D2" s="366"/>
    </row>
    <row r="3" ht="12" customHeight="1" spans="2:4">
      <c r="B3" s="367"/>
      <c r="D3" s="349" t="s">
        <v>1951</v>
      </c>
    </row>
    <row r="4" ht="14.4" customHeight="1" spans="1:4">
      <c r="A4" s="368" t="s">
        <v>1091</v>
      </c>
      <c r="B4" s="253" t="s">
        <v>1952</v>
      </c>
      <c r="C4" s="253" t="s">
        <v>1923</v>
      </c>
      <c r="D4" s="369" t="s">
        <v>1953</v>
      </c>
    </row>
    <row r="5" s="233" customFormat="1" ht="14.4" customHeight="1" spans="1:4">
      <c r="A5" s="370" t="s">
        <v>45</v>
      </c>
      <c r="B5" s="355">
        <f>B6+B18+B27+B38+B49+B60+B71+B83+B92+B105+B115+B124+B135+B148+B155+B163+B169+B176+B183+B190+B197+B204+B212+B218+B224+B231+B246+B251</f>
        <v>15261</v>
      </c>
      <c r="C5" s="355">
        <f>C6+C18+C27+C38+C49+C60+C71+C83+C92+C105+C115+C124+C135+C148+C155+C163+C169+C176+C183+C190+C197+C204+C212+C218+C224+C231+C246+C251</f>
        <v>20215</v>
      </c>
      <c r="D5" s="371">
        <f t="shared" ref="D5:D68" si="0">IFERROR(C5/B5*100,"")</f>
        <v>132.461830810563</v>
      </c>
    </row>
    <row r="6" s="233" customFormat="1" ht="14.4" customHeight="1" spans="1:4">
      <c r="A6" s="370" t="s">
        <v>46</v>
      </c>
      <c r="B6" s="372">
        <f>SUM(B7:B17)</f>
        <v>447</v>
      </c>
      <c r="C6" s="372">
        <f>SUM(C7:C17)</f>
        <v>403</v>
      </c>
      <c r="D6" s="371">
        <f t="shared" si="0"/>
        <v>90.1565995525727</v>
      </c>
    </row>
    <row r="7" ht="14.4" customHeight="1" spans="1:4">
      <c r="A7" s="373" t="s">
        <v>47</v>
      </c>
      <c r="B7" s="257">
        <v>379</v>
      </c>
      <c r="C7" s="257">
        <v>349</v>
      </c>
      <c r="D7" s="374">
        <f t="shared" si="0"/>
        <v>92.0844327176781</v>
      </c>
    </row>
    <row r="8" ht="14.4" customHeight="1" spans="1:4">
      <c r="A8" s="373" t="s">
        <v>48</v>
      </c>
      <c r="B8" s="257">
        <v>0</v>
      </c>
      <c r="C8" s="355"/>
      <c r="D8" s="371" t="str">
        <f t="shared" si="0"/>
        <v/>
      </c>
    </row>
    <row r="9" ht="14.4" customHeight="1" spans="1:4">
      <c r="A9" s="373" t="s">
        <v>49</v>
      </c>
      <c r="B9" s="257">
        <v>0</v>
      </c>
      <c r="C9" s="355"/>
      <c r="D9" s="371" t="str">
        <f t="shared" si="0"/>
        <v/>
      </c>
    </row>
    <row r="10" ht="14.4" customHeight="1" spans="1:4">
      <c r="A10" s="373" t="s">
        <v>50</v>
      </c>
      <c r="B10" s="257">
        <v>0</v>
      </c>
      <c r="C10" s="355"/>
      <c r="D10" s="371" t="str">
        <f t="shared" si="0"/>
        <v/>
      </c>
    </row>
    <row r="11" ht="14.4" customHeight="1" spans="1:4">
      <c r="A11" s="373" t="s">
        <v>51</v>
      </c>
      <c r="B11" s="257">
        <v>0</v>
      </c>
      <c r="C11" s="355"/>
      <c r="D11" s="371" t="str">
        <f t="shared" si="0"/>
        <v/>
      </c>
    </row>
    <row r="12" ht="14.4" customHeight="1" spans="1:4">
      <c r="A12" s="373" t="s">
        <v>52</v>
      </c>
      <c r="B12" s="257">
        <v>0</v>
      </c>
      <c r="C12" s="355"/>
      <c r="D12" s="371" t="str">
        <f t="shared" si="0"/>
        <v/>
      </c>
    </row>
    <row r="13" ht="14.4" customHeight="1" spans="1:4">
      <c r="A13" s="373" t="s">
        <v>53</v>
      </c>
      <c r="B13" s="257">
        <v>0</v>
      </c>
      <c r="C13" s="355"/>
      <c r="D13" s="371" t="str">
        <f t="shared" si="0"/>
        <v/>
      </c>
    </row>
    <row r="14" ht="14.4" customHeight="1" spans="1:4">
      <c r="A14" s="373" t="s">
        <v>54</v>
      </c>
      <c r="B14" s="257">
        <v>9</v>
      </c>
      <c r="C14" s="355"/>
      <c r="D14" s="371">
        <f t="shared" si="0"/>
        <v>0</v>
      </c>
    </row>
    <row r="15" ht="14.4" customHeight="1" spans="1:4">
      <c r="A15" s="373" t="s">
        <v>55</v>
      </c>
      <c r="B15" s="257">
        <v>0</v>
      </c>
      <c r="C15" s="355"/>
      <c r="D15" s="371" t="str">
        <f t="shared" si="0"/>
        <v/>
      </c>
    </row>
    <row r="16" ht="14.4" customHeight="1" spans="1:4">
      <c r="A16" s="373" t="s">
        <v>56</v>
      </c>
      <c r="B16" s="257">
        <v>59</v>
      </c>
      <c r="C16" s="257">
        <v>54</v>
      </c>
      <c r="D16" s="374">
        <f t="shared" si="0"/>
        <v>91.5254237288136</v>
      </c>
    </row>
    <row r="17" ht="14.4" customHeight="1" spans="1:4">
      <c r="A17" s="373" t="s">
        <v>57</v>
      </c>
      <c r="B17" s="257">
        <v>0</v>
      </c>
      <c r="C17" s="355"/>
      <c r="D17" s="371" t="str">
        <f t="shared" si="0"/>
        <v/>
      </c>
    </row>
    <row r="18" s="233" customFormat="1" ht="14.4" customHeight="1" spans="1:4">
      <c r="A18" s="370" t="s">
        <v>58</v>
      </c>
      <c r="B18" s="355">
        <f>SUM(B19:B26)</f>
        <v>496</v>
      </c>
      <c r="C18" s="355">
        <f>SUM(C19:C26)</f>
        <v>446</v>
      </c>
      <c r="D18" s="371">
        <f t="shared" si="0"/>
        <v>89.9193548387097</v>
      </c>
    </row>
    <row r="19" ht="14.4" customHeight="1" spans="1:4">
      <c r="A19" s="373" t="s">
        <v>47</v>
      </c>
      <c r="B19" s="257">
        <v>423</v>
      </c>
      <c r="C19" s="257">
        <v>395</v>
      </c>
      <c r="D19" s="374">
        <f t="shared" si="0"/>
        <v>93.3806146572104</v>
      </c>
    </row>
    <row r="20" ht="14.4" customHeight="1" spans="1:4">
      <c r="A20" s="373" t="s">
        <v>48</v>
      </c>
      <c r="B20" s="257">
        <v>10</v>
      </c>
      <c r="C20" s="355"/>
      <c r="D20" s="371">
        <f t="shared" si="0"/>
        <v>0</v>
      </c>
    </row>
    <row r="21" ht="14.4" customHeight="1" spans="1:4">
      <c r="A21" s="373" t="s">
        <v>49</v>
      </c>
      <c r="B21" s="257">
        <v>0</v>
      </c>
      <c r="C21" s="355"/>
      <c r="D21" s="371" t="str">
        <f t="shared" si="0"/>
        <v/>
      </c>
    </row>
    <row r="22" ht="14.4" customHeight="1" spans="1:4">
      <c r="A22" s="373" t="s">
        <v>59</v>
      </c>
      <c r="B22" s="257">
        <v>0</v>
      </c>
      <c r="C22" s="355"/>
      <c r="D22" s="371" t="str">
        <f t="shared" si="0"/>
        <v/>
      </c>
    </row>
    <row r="23" ht="14.4" customHeight="1" spans="1:4">
      <c r="A23" s="373" t="s">
        <v>60</v>
      </c>
      <c r="B23" s="257">
        <v>0</v>
      </c>
      <c r="C23" s="355"/>
      <c r="D23" s="371" t="str">
        <f t="shared" si="0"/>
        <v/>
      </c>
    </row>
    <row r="24" ht="14.4" customHeight="1" spans="1:4">
      <c r="A24" s="373" t="s">
        <v>61</v>
      </c>
      <c r="B24" s="257">
        <v>0</v>
      </c>
      <c r="C24" s="355"/>
      <c r="D24" s="371" t="str">
        <f t="shared" si="0"/>
        <v/>
      </c>
    </row>
    <row r="25" ht="14.4" customHeight="1" spans="1:4">
      <c r="A25" s="373" t="s">
        <v>56</v>
      </c>
      <c r="B25" s="257">
        <v>59</v>
      </c>
      <c r="C25" s="257">
        <v>51</v>
      </c>
      <c r="D25" s="374">
        <f t="shared" si="0"/>
        <v>86.4406779661017</v>
      </c>
    </row>
    <row r="26" ht="14.4" customHeight="1" spans="1:4">
      <c r="A26" s="373" t="s">
        <v>62</v>
      </c>
      <c r="B26" s="257">
        <v>4</v>
      </c>
      <c r="C26" s="355"/>
      <c r="D26" s="371">
        <f t="shared" si="0"/>
        <v>0</v>
      </c>
    </row>
    <row r="27" s="233" customFormat="1" ht="14.4" customHeight="1" spans="1:4">
      <c r="A27" s="370" t="s">
        <v>63</v>
      </c>
      <c r="B27" s="355">
        <f>SUM(B28:B37)</f>
        <v>7035</v>
      </c>
      <c r="C27" s="355">
        <f>SUM(C28:C37)</f>
        <v>6812</v>
      </c>
      <c r="D27" s="371">
        <f t="shared" si="0"/>
        <v>96.8301350390903</v>
      </c>
    </row>
    <row r="28" ht="14.4" customHeight="1" spans="1:4">
      <c r="A28" s="373" t="s">
        <v>47</v>
      </c>
      <c r="B28" s="257">
        <v>2709</v>
      </c>
      <c r="C28" s="257">
        <v>2451</v>
      </c>
      <c r="D28" s="374">
        <f t="shared" si="0"/>
        <v>90.4761904761905</v>
      </c>
    </row>
    <row r="29" ht="14.4" customHeight="1" spans="1:4">
      <c r="A29" s="373" t="s">
        <v>48</v>
      </c>
      <c r="B29" s="257">
        <v>234</v>
      </c>
      <c r="C29" s="257">
        <v>470</v>
      </c>
      <c r="D29" s="374">
        <f t="shared" si="0"/>
        <v>200.854700854701</v>
      </c>
    </row>
    <row r="30" ht="14.4" customHeight="1" spans="1:4">
      <c r="A30" s="373" t="s">
        <v>49</v>
      </c>
      <c r="B30" s="257">
        <v>0</v>
      </c>
      <c r="C30" s="257"/>
      <c r="D30" s="374" t="str">
        <f t="shared" si="0"/>
        <v/>
      </c>
    </row>
    <row r="31" ht="14.4" customHeight="1" spans="1:4">
      <c r="A31" s="373" t="s">
        <v>64</v>
      </c>
      <c r="B31" s="257">
        <v>0</v>
      </c>
      <c r="C31" s="257"/>
      <c r="D31" s="374" t="str">
        <f t="shared" si="0"/>
        <v/>
      </c>
    </row>
    <row r="32" ht="14.4" customHeight="1" spans="1:4">
      <c r="A32" s="373" t="s">
        <v>65</v>
      </c>
      <c r="B32" s="257">
        <v>0</v>
      </c>
      <c r="C32" s="257"/>
      <c r="D32" s="374" t="str">
        <f t="shared" si="0"/>
        <v/>
      </c>
    </row>
    <row r="33" ht="14.4" customHeight="1" spans="1:4">
      <c r="A33" s="373" t="s">
        <v>66</v>
      </c>
      <c r="B33" s="257">
        <v>0</v>
      </c>
      <c r="C33" s="257"/>
      <c r="D33" s="374" t="str">
        <f t="shared" si="0"/>
        <v/>
      </c>
    </row>
    <row r="34" ht="14.4" customHeight="1" spans="1:4">
      <c r="A34" s="373" t="s">
        <v>67</v>
      </c>
      <c r="B34" s="257">
        <v>12</v>
      </c>
      <c r="C34" s="257"/>
      <c r="D34" s="374">
        <f t="shared" si="0"/>
        <v>0</v>
      </c>
    </row>
    <row r="35" ht="14.4" customHeight="1" spans="1:4">
      <c r="A35" s="373" t="s">
        <v>68</v>
      </c>
      <c r="B35" s="257">
        <v>0</v>
      </c>
      <c r="C35" s="257"/>
      <c r="D35" s="374" t="str">
        <f t="shared" si="0"/>
        <v/>
      </c>
    </row>
    <row r="36" ht="14.4" customHeight="1" spans="1:4">
      <c r="A36" s="373" t="s">
        <v>56</v>
      </c>
      <c r="B36" s="257">
        <v>1996</v>
      </c>
      <c r="C36" s="257">
        <v>1760</v>
      </c>
      <c r="D36" s="374">
        <f t="shared" si="0"/>
        <v>88.1763527054108</v>
      </c>
    </row>
    <row r="37" ht="14.4" customHeight="1" spans="1:4">
      <c r="A37" s="373" t="s">
        <v>69</v>
      </c>
      <c r="B37" s="257">
        <v>2084</v>
      </c>
      <c r="C37" s="257">
        <v>2131</v>
      </c>
      <c r="D37" s="374">
        <f t="shared" si="0"/>
        <v>102.25527831094</v>
      </c>
    </row>
    <row r="38" s="233" customFormat="1" ht="14.4" customHeight="1" spans="1:4">
      <c r="A38" s="370" t="s">
        <v>70</v>
      </c>
      <c r="B38" s="355">
        <f>SUM(B39:B48)</f>
        <v>446</v>
      </c>
      <c r="C38" s="355">
        <f>SUM(C39:C48)</f>
        <v>377</v>
      </c>
      <c r="D38" s="371">
        <f t="shared" si="0"/>
        <v>84.5291479820628</v>
      </c>
    </row>
    <row r="39" ht="14.4" customHeight="1" spans="1:4">
      <c r="A39" s="373" t="s">
        <v>47</v>
      </c>
      <c r="B39" s="257">
        <v>261</v>
      </c>
      <c r="C39" s="257">
        <v>217</v>
      </c>
      <c r="D39" s="374">
        <f t="shared" si="0"/>
        <v>83.1417624521073</v>
      </c>
    </row>
    <row r="40" ht="14.4" customHeight="1" spans="1:4">
      <c r="A40" s="373" t="s">
        <v>48</v>
      </c>
      <c r="B40" s="257">
        <v>0</v>
      </c>
      <c r="C40" s="257"/>
      <c r="D40" s="374" t="str">
        <f t="shared" si="0"/>
        <v/>
      </c>
    </row>
    <row r="41" ht="14.4" customHeight="1" spans="1:4">
      <c r="A41" s="373" t="s">
        <v>49</v>
      </c>
      <c r="B41" s="257">
        <v>0</v>
      </c>
      <c r="C41" s="257"/>
      <c r="D41" s="374" t="str">
        <f t="shared" si="0"/>
        <v/>
      </c>
    </row>
    <row r="42" ht="14.4" customHeight="1" spans="1:4">
      <c r="A42" s="373" t="s">
        <v>71</v>
      </c>
      <c r="B42" s="257">
        <v>0</v>
      </c>
      <c r="C42" s="257"/>
      <c r="D42" s="374" t="str">
        <f t="shared" si="0"/>
        <v/>
      </c>
    </row>
    <row r="43" ht="14.4" customHeight="1" spans="1:4">
      <c r="A43" s="373" t="s">
        <v>72</v>
      </c>
      <c r="B43" s="257">
        <v>0</v>
      </c>
      <c r="C43" s="257"/>
      <c r="D43" s="374" t="str">
        <f t="shared" si="0"/>
        <v/>
      </c>
    </row>
    <row r="44" ht="14.4" customHeight="1" spans="1:4">
      <c r="A44" s="373" t="s">
        <v>73</v>
      </c>
      <c r="B44" s="257">
        <v>0</v>
      </c>
      <c r="C44" s="257"/>
      <c r="D44" s="374" t="str">
        <f t="shared" si="0"/>
        <v/>
      </c>
    </row>
    <row r="45" ht="14.4" customHeight="1" spans="1:4">
      <c r="A45" s="373" t="s">
        <v>74</v>
      </c>
      <c r="B45" s="257">
        <v>0</v>
      </c>
      <c r="C45" s="257"/>
      <c r="D45" s="374" t="str">
        <f t="shared" si="0"/>
        <v/>
      </c>
    </row>
    <row r="46" ht="14.4" customHeight="1" spans="1:4">
      <c r="A46" s="373" t="s">
        <v>75</v>
      </c>
      <c r="B46" s="257">
        <v>0</v>
      </c>
      <c r="C46" s="257"/>
      <c r="D46" s="374" t="str">
        <f t="shared" si="0"/>
        <v/>
      </c>
    </row>
    <row r="47" ht="14.4" customHeight="1" spans="1:4">
      <c r="A47" s="373" t="s">
        <v>56</v>
      </c>
      <c r="B47" s="257">
        <v>185</v>
      </c>
      <c r="C47" s="257">
        <v>160</v>
      </c>
      <c r="D47" s="374">
        <f t="shared" si="0"/>
        <v>86.4864864864865</v>
      </c>
    </row>
    <row r="48" ht="14.4" customHeight="1" spans="1:4">
      <c r="A48" s="373" t="s">
        <v>76</v>
      </c>
      <c r="B48" s="257">
        <v>0</v>
      </c>
      <c r="C48" s="355"/>
      <c r="D48" s="371" t="str">
        <f t="shared" si="0"/>
        <v/>
      </c>
    </row>
    <row r="49" s="233" customFormat="1" ht="14.4" customHeight="1" spans="1:4">
      <c r="A49" s="370" t="s">
        <v>77</v>
      </c>
      <c r="B49" s="355">
        <f>SUM(B50:B59)</f>
        <v>323</v>
      </c>
      <c r="C49" s="355">
        <f>SUM(C50:C59)</f>
        <v>287</v>
      </c>
      <c r="D49" s="371">
        <f t="shared" si="0"/>
        <v>88.8544891640867</v>
      </c>
    </row>
    <row r="50" s="233" customFormat="1" ht="14.4" customHeight="1" spans="1:4">
      <c r="A50" s="373" t="s">
        <v>47</v>
      </c>
      <c r="B50" s="257">
        <v>155</v>
      </c>
      <c r="C50" s="257">
        <v>149</v>
      </c>
      <c r="D50" s="374">
        <f t="shared" si="0"/>
        <v>96.1290322580645</v>
      </c>
    </row>
    <row r="51" ht="14.4" customHeight="1" spans="1:4">
      <c r="A51" s="373" t="s">
        <v>48</v>
      </c>
      <c r="B51" s="257">
        <v>0</v>
      </c>
      <c r="C51" s="257"/>
      <c r="D51" s="374" t="str">
        <f t="shared" si="0"/>
        <v/>
      </c>
    </row>
    <row r="52" ht="14.4" customHeight="1" spans="1:4">
      <c r="A52" s="373" t="s">
        <v>49</v>
      </c>
      <c r="B52" s="257">
        <v>0</v>
      </c>
      <c r="C52" s="257"/>
      <c r="D52" s="374" t="str">
        <f t="shared" si="0"/>
        <v/>
      </c>
    </row>
    <row r="53" ht="14.4" customHeight="1" spans="1:4">
      <c r="A53" s="373" t="s">
        <v>78</v>
      </c>
      <c r="B53" s="257">
        <v>0</v>
      </c>
      <c r="C53" s="257"/>
      <c r="D53" s="374" t="str">
        <f t="shared" si="0"/>
        <v/>
      </c>
    </row>
    <row r="54" ht="14.4" customHeight="1" spans="1:4">
      <c r="A54" s="373" t="s">
        <v>79</v>
      </c>
      <c r="B54" s="257">
        <v>0</v>
      </c>
      <c r="C54" s="257"/>
      <c r="D54" s="374" t="str">
        <f t="shared" si="0"/>
        <v/>
      </c>
    </row>
    <row r="55" ht="14.4" customHeight="1" spans="1:4">
      <c r="A55" s="373" t="s">
        <v>80</v>
      </c>
      <c r="B55" s="257">
        <v>0</v>
      </c>
      <c r="C55" s="257"/>
      <c r="D55" s="374" t="str">
        <f t="shared" si="0"/>
        <v/>
      </c>
    </row>
    <row r="56" ht="14.4" customHeight="1" spans="1:4">
      <c r="A56" s="373" t="s">
        <v>81</v>
      </c>
      <c r="B56" s="257">
        <v>0</v>
      </c>
      <c r="C56" s="257"/>
      <c r="D56" s="374" t="str">
        <f t="shared" si="0"/>
        <v/>
      </c>
    </row>
    <row r="57" ht="14.4" customHeight="1" spans="1:4">
      <c r="A57" s="373" t="s">
        <v>82</v>
      </c>
      <c r="B57" s="257">
        <v>1</v>
      </c>
      <c r="C57" s="257"/>
      <c r="D57" s="374">
        <f t="shared" si="0"/>
        <v>0</v>
      </c>
    </row>
    <row r="58" ht="14.4" customHeight="1" spans="1:4">
      <c r="A58" s="373" t="s">
        <v>56</v>
      </c>
      <c r="B58" s="257">
        <v>167</v>
      </c>
      <c r="C58" s="257">
        <v>138</v>
      </c>
      <c r="D58" s="374">
        <f t="shared" si="0"/>
        <v>82.6347305389222</v>
      </c>
    </row>
    <row r="59" ht="14.4" customHeight="1" spans="1:4">
      <c r="A59" s="373" t="s">
        <v>83</v>
      </c>
      <c r="B59" s="257">
        <v>0</v>
      </c>
      <c r="C59" s="355"/>
      <c r="D59" s="371" t="str">
        <f t="shared" si="0"/>
        <v/>
      </c>
    </row>
    <row r="60" s="233" customFormat="1" ht="14.4" customHeight="1" spans="1:4">
      <c r="A60" s="370" t="s">
        <v>84</v>
      </c>
      <c r="B60" s="355">
        <f>SUM(B61:B70)</f>
        <v>581</v>
      </c>
      <c r="C60" s="355">
        <f>SUM(C61:C70)</f>
        <v>565</v>
      </c>
      <c r="D60" s="371">
        <f t="shared" si="0"/>
        <v>97.2461273666093</v>
      </c>
    </row>
    <row r="61" s="233" customFormat="1" ht="14.4" customHeight="1" spans="1:4">
      <c r="A61" s="373" t="s">
        <v>47</v>
      </c>
      <c r="B61" s="257">
        <v>380</v>
      </c>
      <c r="C61" s="257">
        <v>365</v>
      </c>
      <c r="D61" s="374">
        <f t="shared" si="0"/>
        <v>96.0526315789474</v>
      </c>
    </row>
    <row r="62" ht="14.4" customHeight="1" spans="1:4">
      <c r="A62" s="373" t="s">
        <v>48</v>
      </c>
      <c r="B62" s="257">
        <v>0</v>
      </c>
      <c r="C62" s="257"/>
      <c r="D62" s="374" t="str">
        <f t="shared" si="0"/>
        <v/>
      </c>
    </row>
    <row r="63" ht="14.4" customHeight="1" spans="1:4">
      <c r="A63" s="373" t="s">
        <v>49</v>
      </c>
      <c r="B63" s="257">
        <v>0</v>
      </c>
      <c r="C63" s="257"/>
      <c r="D63" s="374" t="str">
        <f t="shared" si="0"/>
        <v/>
      </c>
    </row>
    <row r="64" ht="14.4" customHeight="1" spans="1:4">
      <c r="A64" s="373" t="s">
        <v>85</v>
      </c>
      <c r="B64" s="257">
        <v>0</v>
      </c>
      <c r="C64" s="257"/>
      <c r="D64" s="374" t="str">
        <f t="shared" si="0"/>
        <v/>
      </c>
    </row>
    <row r="65" ht="14.4" customHeight="1" spans="1:4">
      <c r="A65" s="373" t="s">
        <v>86</v>
      </c>
      <c r="B65" s="257">
        <v>0</v>
      </c>
      <c r="C65" s="257"/>
      <c r="D65" s="374" t="str">
        <f t="shared" si="0"/>
        <v/>
      </c>
    </row>
    <row r="66" ht="14.4" customHeight="1" spans="1:4">
      <c r="A66" s="373" t="s">
        <v>87</v>
      </c>
      <c r="B66" s="257">
        <v>0</v>
      </c>
      <c r="C66" s="257"/>
      <c r="D66" s="374" t="str">
        <f t="shared" si="0"/>
        <v/>
      </c>
    </row>
    <row r="67" ht="14.4" customHeight="1" spans="1:4">
      <c r="A67" s="373" t="s">
        <v>88</v>
      </c>
      <c r="B67" s="257">
        <v>0</v>
      </c>
      <c r="C67" s="257">
        <v>30</v>
      </c>
      <c r="D67" s="374" t="str">
        <f t="shared" si="0"/>
        <v/>
      </c>
    </row>
    <row r="68" ht="14.4" customHeight="1" spans="1:4">
      <c r="A68" s="373" t="s">
        <v>89</v>
      </c>
      <c r="B68" s="257">
        <v>0</v>
      </c>
      <c r="C68" s="257"/>
      <c r="D68" s="374" t="str">
        <f t="shared" si="0"/>
        <v/>
      </c>
    </row>
    <row r="69" ht="14.4" customHeight="1" spans="1:4">
      <c r="A69" s="373" t="s">
        <v>56</v>
      </c>
      <c r="B69" s="257">
        <v>195</v>
      </c>
      <c r="C69" s="257">
        <v>170</v>
      </c>
      <c r="D69" s="374">
        <f t="shared" ref="D69:D132" si="1">IFERROR(C69/B69*100,"")</f>
        <v>87.1794871794872</v>
      </c>
    </row>
    <row r="70" ht="14.4" customHeight="1" spans="1:4">
      <c r="A70" s="373" t="s">
        <v>90</v>
      </c>
      <c r="B70" s="257">
        <v>6</v>
      </c>
      <c r="C70" s="355"/>
      <c r="D70" s="371">
        <f t="shared" si="1"/>
        <v>0</v>
      </c>
    </row>
    <row r="71" s="233" customFormat="1" ht="14.4" customHeight="1" spans="1:4">
      <c r="A71" s="370" t="s">
        <v>91</v>
      </c>
      <c r="B71" s="355">
        <f>SUM(B72:B82)</f>
        <v>594</v>
      </c>
      <c r="C71" s="355">
        <f>SUM(C72:C82)</f>
        <v>668</v>
      </c>
      <c r="D71" s="371">
        <f t="shared" si="1"/>
        <v>112.457912457912</v>
      </c>
    </row>
    <row r="72" ht="14.4" customHeight="1" spans="1:4">
      <c r="A72" s="373" t="s">
        <v>47</v>
      </c>
      <c r="B72" s="257">
        <v>594</v>
      </c>
      <c r="C72" s="257">
        <v>668</v>
      </c>
      <c r="D72" s="374">
        <f t="shared" si="1"/>
        <v>112.457912457912</v>
      </c>
    </row>
    <row r="73" ht="14.4" customHeight="1" spans="1:4">
      <c r="A73" s="373" t="s">
        <v>48</v>
      </c>
      <c r="B73" s="257">
        <v>0</v>
      </c>
      <c r="C73" s="355"/>
      <c r="D73" s="371" t="str">
        <f t="shared" si="1"/>
        <v/>
      </c>
    </row>
    <row r="74" ht="14.4" customHeight="1" spans="1:4">
      <c r="A74" s="373" t="s">
        <v>49</v>
      </c>
      <c r="B74" s="257">
        <v>0</v>
      </c>
      <c r="C74" s="355"/>
      <c r="D74" s="371" t="str">
        <f t="shared" si="1"/>
        <v/>
      </c>
    </row>
    <row r="75" ht="14.4" customHeight="1" spans="1:4">
      <c r="A75" s="373" t="s">
        <v>92</v>
      </c>
      <c r="B75" s="257"/>
      <c r="C75" s="355"/>
      <c r="D75" s="371" t="str">
        <f t="shared" si="1"/>
        <v/>
      </c>
    </row>
    <row r="76" ht="14.4" customHeight="1" spans="1:4">
      <c r="A76" s="373" t="s">
        <v>93</v>
      </c>
      <c r="B76" s="257"/>
      <c r="C76" s="355"/>
      <c r="D76" s="371" t="str">
        <f t="shared" si="1"/>
        <v/>
      </c>
    </row>
    <row r="77" ht="14.4" customHeight="1" spans="1:4">
      <c r="A77" s="373" t="s">
        <v>94</v>
      </c>
      <c r="B77" s="257"/>
      <c r="C77" s="355"/>
      <c r="D77" s="371" t="str">
        <f t="shared" si="1"/>
        <v/>
      </c>
    </row>
    <row r="78" ht="14.4" customHeight="1" spans="1:4">
      <c r="A78" s="373" t="s">
        <v>95</v>
      </c>
      <c r="B78" s="257"/>
      <c r="C78" s="355"/>
      <c r="D78" s="371" t="str">
        <f t="shared" si="1"/>
        <v/>
      </c>
    </row>
    <row r="79" ht="14.4" customHeight="1" spans="1:4">
      <c r="A79" s="373" t="s">
        <v>96</v>
      </c>
      <c r="B79" s="257">
        <v>0</v>
      </c>
      <c r="C79" s="355"/>
      <c r="D79" s="371" t="str">
        <f t="shared" si="1"/>
        <v/>
      </c>
    </row>
    <row r="80" ht="14.4" customHeight="1" spans="1:4">
      <c r="A80" s="373" t="s">
        <v>88</v>
      </c>
      <c r="B80" s="257">
        <v>0</v>
      </c>
      <c r="C80" s="355"/>
      <c r="D80" s="371" t="str">
        <f t="shared" si="1"/>
        <v/>
      </c>
    </row>
    <row r="81" ht="14.4" customHeight="1" spans="1:4">
      <c r="A81" s="373" t="s">
        <v>56</v>
      </c>
      <c r="B81" s="257">
        <v>0</v>
      </c>
      <c r="C81" s="355"/>
      <c r="D81" s="371" t="str">
        <f t="shared" si="1"/>
        <v/>
      </c>
    </row>
    <row r="82" ht="14.4" customHeight="1" spans="1:4">
      <c r="A82" s="373" t="s">
        <v>97</v>
      </c>
      <c r="B82" s="257">
        <v>0</v>
      </c>
      <c r="C82" s="355"/>
      <c r="D82" s="371" t="str">
        <f t="shared" si="1"/>
        <v/>
      </c>
    </row>
    <row r="83" s="233" customFormat="1" ht="14.4" customHeight="1" spans="1:4">
      <c r="A83" s="370" t="s">
        <v>98</v>
      </c>
      <c r="B83" s="355">
        <f>SUM(B84:B91)</f>
        <v>161</v>
      </c>
      <c r="C83" s="355">
        <f>SUM(C84:C91)</f>
        <v>156</v>
      </c>
      <c r="D83" s="371">
        <f t="shared" si="1"/>
        <v>96.8944099378882</v>
      </c>
    </row>
    <row r="84" s="233" customFormat="1" ht="14.4" customHeight="1" spans="1:4">
      <c r="A84" s="373" t="s">
        <v>47</v>
      </c>
      <c r="B84" s="257">
        <v>123</v>
      </c>
      <c r="C84" s="257">
        <v>142</v>
      </c>
      <c r="D84" s="374">
        <f t="shared" si="1"/>
        <v>115.447154471545</v>
      </c>
    </row>
    <row r="85" ht="14.4" customHeight="1" spans="1:4">
      <c r="A85" s="373" t="s">
        <v>48</v>
      </c>
      <c r="B85" s="257">
        <v>2</v>
      </c>
      <c r="C85" s="257"/>
      <c r="D85" s="374">
        <f t="shared" si="1"/>
        <v>0</v>
      </c>
    </row>
    <row r="86" ht="14.4" customHeight="1" spans="1:4">
      <c r="A86" s="373" t="s">
        <v>49</v>
      </c>
      <c r="B86" s="257">
        <v>0</v>
      </c>
      <c r="C86" s="257"/>
      <c r="D86" s="374" t="str">
        <f t="shared" si="1"/>
        <v/>
      </c>
    </row>
    <row r="87" ht="14.4" customHeight="1" spans="1:4">
      <c r="A87" s="373" t="s">
        <v>99</v>
      </c>
      <c r="B87" s="257">
        <v>0</v>
      </c>
      <c r="C87" s="257"/>
      <c r="D87" s="374" t="str">
        <f t="shared" si="1"/>
        <v/>
      </c>
    </row>
    <row r="88" ht="14.4" customHeight="1" spans="1:4">
      <c r="A88" s="373" t="s">
        <v>100</v>
      </c>
      <c r="B88" s="257">
        <v>0</v>
      </c>
      <c r="C88" s="257"/>
      <c r="D88" s="374" t="str">
        <f t="shared" si="1"/>
        <v/>
      </c>
    </row>
    <row r="89" ht="14.4" customHeight="1" spans="1:4">
      <c r="A89" s="373" t="s">
        <v>88</v>
      </c>
      <c r="B89" s="257">
        <v>0</v>
      </c>
      <c r="C89" s="257"/>
      <c r="D89" s="374" t="str">
        <f t="shared" si="1"/>
        <v/>
      </c>
    </row>
    <row r="90" ht="14.4" customHeight="1" spans="1:4">
      <c r="A90" s="373" t="s">
        <v>56</v>
      </c>
      <c r="B90" s="257">
        <v>36</v>
      </c>
      <c r="C90" s="257">
        <v>14</v>
      </c>
      <c r="D90" s="374">
        <f t="shared" si="1"/>
        <v>38.8888888888889</v>
      </c>
    </row>
    <row r="91" ht="14.4" customHeight="1" spans="1:4">
      <c r="A91" s="373" t="s">
        <v>101</v>
      </c>
      <c r="B91" s="257">
        <v>0</v>
      </c>
      <c r="C91" s="355"/>
      <c r="D91" s="371" t="str">
        <f t="shared" si="1"/>
        <v/>
      </c>
    </row>
    <row r="92" s="233" customFormat="1" ht="14.4" customHeight="1" spans="1:4">
      <c r="A92" s="370" t="s">
        <v>102</v>
      </c>
      <c r="B92" s="355">
        <v>0</v>
      </c>
      <c r="C92" s="355"/>
      <c r="D92" s="371" t="str">
        <f t="shared" si="1"/>
        <v/>
      </c>
    </row>
    <row r="93" ht="14.4" customHeight="1" spans="1:4">
      <c r="A93" s="373" t="s">
        <v>47</v>
      </c>
      <c r="B93" s="257">
        <v>0</v>
      </c>
      <c r="C93" s="355"/>
      <c r="D93" s="371" t="str">
        <f t="shared" si="1"/>
        <v/>
      </c>
    </row>
    <row r="94" ht="14.4" customHeight="1" spans="1:4">
      <c r="A94" s="373" t="s">
        <v>48</v>
      </c>
      <c r="B94" s="257">
        <v>0</v>
      </c>
      <c r="C94" s="355"/>
      <c r="D94" s="371" t="str">
        <f t="shared" si="1"/>
        <v/>
      </c>
    </row>
    <row r="95" ht="14.4" customHeight="1" spans="1:4">
      <c r="A95" s="373" t="s">
        <v>49</v>
      </c>
      <c r="B95" s="257">
        <v>0</v>
      </c>
      <c r="C95" s="355"/>
      <c r="D95" s="371" t="str">
        <f t="shared" si="1"/>
        <v/>
      </c>
    </row>
    <row r="96" ht="14.4" customHeight="1" spans="1:4">
      <c r="A96" s="373" t="s">
        <v>103</v>
      </c>
      <c r="B96" s="257">
        <v>0</v>
      </c>
      <c r="C96" s="355"/>
      <c r="D96" s="371" t="str">
        <f t="shared" si="1"/>
        <v/>
      </c>
    </row>
    <row r="97" ht="14.4" customHeight="1" spans="1:4">
      <c r="A97" s="373" t="s">
        <v>104</v>
      </c>
      <c r="B97" s="257">
        <v>0</v>
      </c>
      <c r="C97" s="355"/>
      <c r="D97" s="371" t="str">
        <f t="shared" si="1"/>
        <v/>
      </c>
    </row>
    <row r="98" ht="14.4" customHeight="1" spans="1:4">
      <c r="A98" s="373" t="s">
        <v>88</v>
      </c>
      <c r="B98" s="257">
        <v>0</v>
      </c>
      <c r="C98" s="355"/>
      <c r="D98" s="371" t="str">
        <f t="shared" si="1"/>
        <v/>
      </c>
    </row>
    <row r="99" ht="14.4" customHeight="1" spans="1:4">
      <c r="A99" s="373" t="s">
        <v>105</v>
      </c>
      <c r="B99" s="257">
        <v>0</v>
      </c>
      <c r="C99" s="355"/>
      <c r="D99" s="371" t="str">
        <f t="shared" si="1"/>
        <v/>
      </c>
    </row>
    <row r="100" ht="14.4" customHeight="1" spans="1:4">
      <c r="A100" s="373" t="s">
        <v>106</v>
      </c>
      <c r="B100" s="257">
        <v>0</v>
      </c>
      <c r="C100" s="355"/>
      <c r="D100" s="371" t="str">
        <f t="shared" si="1"/>
        <v/>
      </c>
    </row>
    <row r="101" ht="14.4" customHeight="1" spans="1:4">
      <c r="A101" s="373" t="s">
        <v>107</v>
      </c>
      <c r="B101" s="257">
        <v>0</v>
      </c>
      <c r="C101" s="355"/>
      <c r="D101" s="371" t="str">
        <f t="shared" si="1"/>
        <v/>
      </c>
    </row>
    <row r="102" ht="14.4" customHeight="1" spans="1:4">
      <c r="A102" s="373" t="s">
        <v>108</v>
      </c>
      <c r="B102" s="257">
        <v>0</v>
      </c>
      <c r="C102" s="355"/>
      <c r="D102" s="371" t="str">
        <f t="shared" si="1"/>
        <v/>
      </c>
    </row>
    <row r="103" ht="14.4" customHeight="1" spans="1:4">
      <c r="A103" s="373" t="s">
        <v>56</v>
      </c>
      <c r="B103" s="257">
        <v>0</v>
      </c>
      <c r="C103" s="355"/>
      <c r="D103" s="371" t="str">
        <f t="shared" si="1"/>
        <v/>
      </c>
    </row>
    <row r="104" ht="14.4" customHeight="1" spans="1:4">
      <c r="A104" s="373" t="s">
        <v>109</v>
      </c>
      <c r="B104" s="257">
        <v>0</v>
      </c>
      <c r="C104" s="355"/>
      <c r="D104" s="371" t="str">
        <f t="shared" si="1"/>
        <v/>
      </c>
    </row>
    <row r="105" s="233" customFormat="1" ht="14.4" customHeight="1" spans="1:4">
      <c r="A105" s="370" t="s">
        <v>110</v>
      </c>
      <c r="B105" s="355"/>
      <c r="C105" s="355"/>
      <c r="D105" s="371" t="str">
        <f t="shared" si="1"/>
        <v/>
      </c>
    </row>
    <row r="106" s="233" customFormat="1" ht="14.4" customHeight="1" spans="1:4">
      <c r="A106" s="373" t="s">
        <v>47</v>
      </c>
      <c r="B106" s="257"/>
      <c r="C106" s="355"/>
      <c r="D106" s="371" t="str">
        <f t="shared" si="1"/>
        <v/>
      </c>
    </row>
    <row r="107" ht="14.4" customHeight="1" spans="1:4">
      <c r="A107" s="373" t="s">
        <v>48</v>
      </c>
      <c r="B107" s="257"/>
      <c r="C107" s="355"/>
      <c r="D107" s="371" t="str">
        <f t="shared" si="1"/>
        <v/>
      </c>
    </row>
    <row r="108" ht="14.4" customHeight="1" spans="1:4">
      <c r="A108" s="373" t="s">
        <v>49</v>
      </c>
      <c r="B108" s="257"/>
      <c r="C108" s="355"/>
      <c r="D108" s="371" t="str">
        <f t="shared" si="1"/>
        <v/>
      </c>
    </row>
    <row r="109" ht="14.4" customHeight="1" spans="1:4">
      <c r="A109" s="373" t="s">
        <v>111</v>
      </c>
      <c r="B109" s="257"/>
      <c r="C109" s="355"/>
      <c r="D109" s="371" t="str">
        <f t="shared" si="1"/>
        <v/>
      </c>
    </row>
    <row r="110" ht="14.4" customHeight="1" spans="1:4">
      <c r="A110" s="373" t="s">
        <v>112</v>
      </c>
      <c r="B110" s="257"/>
      <c r="C110" s="355"/>
      <c r="D110" s="371" t="str">
        <f t="shared" si="1"/>
        <v/>
      </c>
    </row>
    <row r="111" ht="14.4" customHeight="1" spans="1:4">
      <c r="A111" s="373" t="s">
        <v>113</v>
      </c>
      <c r="B111" s="257"/>
      <c r="C111" s="355"/>
      <c r="D111" s="371" t="str">
        <f t="shared" si="1"/>
        <v/>
      </c>
    </row>
    <row r="112" ht="14.4" customHeight="1" spans="1:4">
      <c r="A112" s="373" t="s">
        <v>114</v>
      </c>
      <c r="B112" s="257"/>
      <c r="C112" s="355"/>
      <c r="D112" s="371" t="str">
        <f t="shared" si="1"/>
        <v/>
      </c>
    </row>
    <row r="113" ht="14.4" customHeight="1" spans="1:4">
      <c r="A113" s="373" t="s">
        <v>56</v>
      </c>
      <c r="B113" s="257"/>
      <c r="C113" s="355"/>
      <c r="D113" s="371" t="str">
        <f t="shared" si="1"/>
        <v/>
      </c>
    </row>
    <row r="114" ht="14.4" customHeight="1" spans="1:4">
      <c r="A114" s="373" t="s">
        <v>115</v>
      </c>
      <c r="B114" s="257"/>
      <c r="C114" s="355"/>
      <c r="D114" s="371" t="str">
        <f t="shared" si="1"/>
        <v/>
      </c>
    </row>
    <row r="115" s="233" customFormat="1" ht="14.4" customHeight="1" spans="1:4">
      <c r="A115" s="370" t="s">
        <v>116</v>
      </c>
      <c r="B115" s="355">
        <f>SUM(B116:B123)</f>
        <v>688</v>
      </c>
      <c r="C115" s="355">
        <f>SUM(C116:C123)</f>
        <v>644</v>
      </c>
      <c r="D115" s="371">
        <f t="shared" si="1"/>
        <v>93.6046511627907</v>
      </c>
    </row>
    <row r="116" s="233" customFormat="1" ht="14.4" customHeight="1" spans="1:4">
      <c r="A116" s="373" t="s">
        <v>47</v>
      </c>
      <c r="B116" s="257">
        <v>505</v>
      </c>
      <c r="C116" s="257">
        <v>489</v>
      </c>
      <c r="D116" s="374">
        <f t="shared" si="1"/>
        <v>96.8316831683168</v>
      </c>
    </row>
    <row r="117" ht="14.4" customHeight="1" spans="1:4">
      <c r="A117" s="373" t="s">
        <v>48</v>
      </c>
      <c r="B117" s="257">
        <v>0</v>
      </c>
      <c r="C117" s="257"/>
      <c r="D117" s="374" t="str">
        <f t="shared" si="1"/>
        <v/>
      </c>
    </row>
    <row r="118" ht="14.4" customHeight="1" spans="1:4">
      <c r="A118" s="373" t="s">
        <v>49</v>
      </c>
      <c r="B118" s="257">
        <v>0</v>
      </c>
      <c r="C118" s="257"/>
      <c r="D118" s="374" t="str">
        <f t="shared" si="1"/>
        <v/>
      </c>
    </row>
    <row r="119" ht="14.4" customHeight="1" spans="1:4">
      <c r="A119" s="373" t="s">
        <v>117</v>
      </c>
      <c r="B119" s="257">
        <v>0</v>
      </c>
      <c r="C119" s="257"/>
      <c r="D119" s="374" t="str">
        <f t="shared" si="1"/>
        <v/>
      </c>
    </row>
    <row r="120" ht="14.4" customHeight="1" spans="1:4">
      <c r="A120" s="373" t="s">
        <v>118</v>
      </c>
      <c r="B120" s="257">
        <v>0</v>
      </c>
      <c r="C120" s="257"/>
      <c r="D120" s="374" t="str">
        <f t="shared" si="1"/>
        <v/>
      </c>
    </row>
    <row r="121" ht="14.4" customHeight="1" spans="1:4">
      <c r="A121" s="373" t="s">
        <v>119</v>
      </c>
      <c r="B121" s="257">
        <v>0</v>
      </c>
      <c r="C121" s="257"/>
      <c r="D121" s="374" t="str">
        <f t="shared" si="1"/>
        <v/>
      </c>
    </row>
    <row r="122" ht="14.4" customHeight="1" spans="1:4">
      <c r="A122" s="373" t="s">
        <v>56</v>
      </c>
      <c r="B122" s="257">
        <v>168</v>
      </c>
      <c r="C122" s="257">
        <v>155</v>
      </c>
      <c r="D122" s="374">
        <f t="shared" si="1"/>
        <v>92.2619047619048</v>
      </c>
    </row>
    <row r="123" ht="14.4" customHeight="1" spans="1:4">
      <c r="A123" s="373" t="s">
        <v>120</v>
      </c>
      <c r="B123" s="257">
        <v>15</v>
      </c>
      <c r="C123" s="355"/>
      <c r="D123" s="371">
        <f t="shared" si="1"/>
        <v>0</v>
      </c>
    </row>
    <row r="124" s="233" customFormat="1" ht="14.4" customHeight="1" spans="1:4">
      <c r="A124" s="370" t="s">
        <v>121</v>
      </c>
      <c r="B124" s="355">
        <f>SUM(B125:B134)</f>
        <v>705</v>
      </c>
      <c r="C124" s="355">
        <f>SUM(C125:C134)</f>
        <v>419</v>
      </c>
      <c r="D124" s="371">
        <f t="shared" si="1"/>
        <v>59.4326241134752</v>
      </c>
    </row>
    <row r="125" s="233" customFormat="1" ht="14.4" customHeight="1" spans="1:4">
      <c r="A125" s="373" t="s">
        <v>47</v>
      </c>
      <c r="B125" s="257">
        <v>220</v>
      </c>
      <c r="C125" s="257">
        <v>222</v>
      </c>
      <c r="D125" s="374">
        <f t="shared" si="1"/>
        <v>100.909090909091</v>
      </c>
    </row>
    <row r="126" ht="14.4" customHeight="1" spans="1:4">
      <c r="A126" s="373" t="s">
        <v>48</v>
      </c>
      <c r="B126" s="257">
        <v>0</v>
      </c>
      <c r="C126" s="257"/>
      <c r="D126" s="374" t="str">
        <f t="shared" si="1"/>
        <v/>
      </c>
    </row>
    <row r="127" ht="14.4" customHeight="1" spans="1:4">
      <c r="A127" s="373" t="s">
        <v>49</v>
      </c>
      <c r="B127" s="257">
        <v>0</v>
      </c>
      <c r="C127" s="257"/>
      <c r="D127" s="374" t="str">
        <f t="shared" si="1"/>
        <v/>
      </c>
    </row>
    <row r="128" ht="14.4" customHeight="1" spans="1:4">
      <c r="A128" s="373" t="s">
        <v>122</v>
      </c>
      <c r="B128" s="257">
        <v>0</v>
      </c>
      <c r="C128" s="257"/>
      <c r="D128" s="374" t="str">
        <f t="shared" si="1"/>
        <v/>
      </c>
    </row>
    <row r="129" ht="14.4" customHeight="1" spans="1:4">
      <c r="A129" s="373" t="s">
        <v>123</v>
      </c>
      <c r="B129" s="257">
        <v>0</v>
      </c>
      <c r="C129" s="257"/>
      <c r="D129" s="374" t="str">
        <f t="shared" si="1"/>
        <v/>
      </c>
    </row>
    <row r="130" ht="14.4" customHeight="1" spans="1:4">
      <c r="A130" s="373" t="s">
        <v>124</v>
      </c>
      <c r="B130" s="257">
        <v>0</v>
      </c>
      <c r="C130" s="257"/>
      <c r="D130" s="374" t="str">
        <f t="shared" si="1"/>
        <v/>
      </c>
    </row>
    <row r="131" ht="14.4" customHeight="1" spans="1:4">
      <c r="A131" s="373" t="s">
        <v>125</v>
      </c>
      <c r="B131" s="257">
        <v>0</v>
      </c>
      <c r="C131" s="257"/>
      <c r="D131" s="374" t="str">
        <f t="shared" si="1"/>
        <v/>
      </c>
    </row>
    <row r="132" ht="14.4" customHeight="1" spans="1:4">
      <c r="A132" s="373" t="s">
        <v>126</v>
      </c>
      <c r="B132" s="257">
        <v>205</v>
      </c>
      <c r="C132" s="257"/>
      <c r="D132" s="374">
        <f t="shared" si="1"/>
        <v>0</v>
      </c>
    </row>
    <row r="133" ht="14.4" customHeight="1" spans="1:4">
      <c r="A133" s="373" t="s">
        <v>56</v>
      </c>
      <c r="B133" s="257">
        <v>280</v>
      </c>
      <c r="C133" s="257">
        <v>197</v>
      </c>
      <c r="D133" s="374">
        <f t="shared" ref="D133:D196" si="2">IFERROR(C133/B133*100,"")</f>
        <v>70.3571428571429</v>
      </c>
    </row>
    <row r="134" ht="14.4" customHeight="1" spans="1:4">
      <c r="A134" s="373" t="s">
        <v>127</v>
      </c>
      <c r="B134" s="257">
        <v>0</v>
      </c>
      <c r="C134" s="355"/>
      <c r="D134" s="371" t="str">
        <f t="shared" si="2"/>
        <v/>
      </c>
    </row>
    <row r="135" s="233" customFormat="1" ht="14.4" customHeight="1" spans="1:4">
      <c r="A135" s="370" t="s">
        <v>128</v>
      </c>
      <c r="B135" s="355">
        <v>0</v>
      </c>
      <c r="C135" s="355"/>
      <c r="D135" s="371" t="str">
        <f t="shared" si="2"/>
        <v/>
      </c>
    </row>
    <row r="136" ht="14.4" customHeight="1" spans="1:4">
      <c r="A136" s="373" t="s">
        <v>47</v>
      </c>
      <c r="B136" s="257">
        <v>0</v>
      </c>
      <c r="C136" s="355"/>
      <c r="D136" s="371" t="str">
        <f t="shared" si="2"/>
        <v/>
      </c>
    </row>
    <row r="137" ht="14.4" customHeight="1" spans="1:4">
      <c r="A137" s="373" t="s">
        <v>48</v>
      </c>
      <c r="B137" s="257">
        <v>0</v>
      </c>
      <c r="C137" s="355"/>
      <c r="D137" s="371" t="str">
        <f t="shared" si="2"/>
        <v/>
      </c>
    </row>
    <row r="138" ht="14.4" customHeight="1" spans="1:4">
      <c r="A138" s="373" t="s">
        <v>49</v>
      </c>
      <c r="B138" s="257">
        <v>0</v>
      </c>
      <c r="C138" s="355"/>
      <c r="D138" s="371" t="str">
        <f t="shared" si="2"/>
        <v/>
      </c>
    </row>
    <row r="139" ht="14.4" customHeight="1" spans="1:4">
      <c r="A139" s="373" t="s">
        <v>129</v>
      </c>
      <c r="B139" s="257">
        <v>0</v>
      </c>
      <c r="C139" s="355"/>
      <c r="D139" s="371" t="str">
        <f t="shared" si="2"/>
        <v/>
      </c>
    </row>
    <row r="140" ht="14.4" customHeight="1" spans="1:4">
      <c r="A140" s="373" t="s">
        <v>130</v>
      </c>
      <c r="B140" s="257">
        <v>0</v>
      </c>
      <c r="C140" s="355"/>
      <c r="D140" s="371" t="str">
        <f t="shared" si="2"/>
        <v/>
      </c>
    </row>
    <row r="141" ht="14.4" customHeight="1" spans="1:4">
      <c r="A141" s="373" t="s">
        <v>131</v>
      </c>
      <c r="B141" s="257"/>
      <c r="C141" s="355"/>
      <c r="D141" s="371" t="str">
        <f t="shared" si="2"/>
        <v/>
      </c>
    </row>
    <row r="142" ht="14.4" customHeight="1" spans="1:4">
      <c r="A142" s="373" t="s">
        <v>132</v>
      </c>
      <c r="B142" s="257">
        <v>0</v>
      </c>
      <c r="C142" s="355"/>
      <c r="D142" s="371" t="str">
        <f t="shared" si="2"/>
        <v/>
      </c>
    </row>
    <row r="143" ht="14.4" customHeight="1" spans="1:4">
      <c r="A143" s="373" t="s">
        <v>133</v>
      </c>
      <c r="B143" s="257">
        <v>0</v>
      </c>
      <c r="C143" s="355"/>
      <c r="D143" s="371" t="str">
        <f t="shared" si="2"/>
        <v/>
      </c>
    </row>
    <row r="144" ht="14.4" customHeight="1" spans="1:4">
      <c r="A144" s="373" t="s">
        <v>134</v>
      </c>
      <c r="B144" s="257">
        <v>0</v>
      </c>
      <c r="C144" s="355"/>
      <c r="D144" s="371" t="str">
        <f t="shared" si="2"/>
        <v/>
      </c>
    </row>
    <row r="145" ht="14.4" customHeight="1" spans="1:4">
      <c r="A145" s="373" t="s">
        <v>135</v>
      </c>
      <c r="B145" s="257">
        <v>0</v>
      </c>
      <c r="C145" s="355"/>
      <c r="D145" s="371" t="str">
        <f t="shared" si="2"/>
        <v/>
      </c>
    </row>
    <row r="146" ht="14.4" customHeight="1" spans="1:4">
      <c r="A146" s="373" t="s">
        <v>56</v>
      </c>
      <c r="B146" s="257">
        <v>0</v>
      </c>
      <c r="C146" s="355"/>
      <c r="D146" s="371" t="str">
        <f t="shared" si="2"/>
        <v/>
      </c>
    </row>
    <row r="147" ht="14.4" customHeight="1" spans="1:4">
      <c r="A147" s="373" t="s">
        <v>136</v>
      </c>
      <c r="B147" s="257">
        <v>0</v>
      </c>
      <c r="C147" s="355"/>
      <c r="D147" s="371" t="str">
        <f t="shared" si="2"/>
        <v/>
      </c>
    </row>
    <row r="148" s="233" customFormat="1" ht="14.4" customHeight="1" spans="1:4">
      <c r="A148" s="370" t="s">
        <v>137</v>
      </c>
      <c r="B148" s="355">
        <v>0</v>
      </c>
      <c r="C148" s="355"/>
      <c r="D148" s="371" t="str">
        <f t="shared" si="2"/>
        <v/>
      </c>
    </row>
    <row r="149" s="233" customFormat="1" ht="14.4" customHeight="1" spans="1:4">
      <c r="A149" s="373" t="s">
        <v>47</v>
      </c>
      <c r="B149" s="257">
        <v>0</v>
      </c>
      <c r="C149" s="355"/>
      <c r="D149" s="371" t="str">
        <f t="shared" si="2"/>
        <v/>
      </c>
    </row>
    <row r="150" ht="14.4" customHeight="1" spans="1:4">
      <c r="A150" s="373" t="s">
        <v>48</v>
      </c>
      <c r="B150" s="257">
        <v>0</v>
      </c>
      <c r="C150" s="355"/>
      <c r="D150" s="371" t="str">
        <f t="shared" si="2"/>
        <v/>
      </c>
    </row>
    <row r="151" ht="14.4" customHeight="1" spans="1:4">
      <c r="A151" s="373" t="s">
        <v>49</v>
      </c>
      <c r="B151" s="257">
        <v>0</v>
      </c>
      <c r="C151" s="355"/>
      <c r="D151" s="371" t="str">
        <f t="shared" si="2"/>
        <v/>
      </c>
    </row>
    <row r="152" ht="14.4" customHeight="1" spans="1:4">
      <c r="A152" s="373" t="s">
        <v>138</v>
      </c>
      <c r="B152" s="257">
        <v>0</v>
      </c>
      <c r="C152" s="355"/>
      <c r="D152" s="371" t="str">
        <f t="shared" si="2"/>
        <v/>
      </c>
    </row>
    <row r="153" ht="14.4" customHeight="1" spans="1:4">
      <c r="A153" s="373" t="s">
        <v>56</v>
      </c>
      <c r="B153" s="257">
        <v>0</v>
      </c>
      <c r="C153" s="355"/>
      <c r="D153" s="371" t="str">
        <f t="shared" si="2"/>
        <v/>
      </c>
    </row>
    <row r="154" ht="14.4" customHeight="1" spans="1:4">
      <c r="A154" s="373" t="s">
        <v>139</v>
      </c>
      <c r="B154" s="257">
        <v>0</v>
      </c>
      <c r="C154" s="355"/>
      <c r="D154" s="371" t="str">
        <f t="shared" si="2"/>
        <v/>
      </c>
    </row>
    <row r="155" s="233" customFormat="1" ht="14.4" customHeight="1" spans="1:4">
      <c r="A155" s="370" t="s">
        <v>140</v>
      </c>
      <c r="B155" s="355">
        <v>0</v>
      </c>
      <c r="C155" s="355"/>
      <c r="D155" s="371" t="str">
        <f t="shared" si="2"/>
        <v/>
      </c>
    </row>
    <row r="156" ht="14.4" customHeight="1" spans="1:4">
      <c r="A156" s="373" t="s">
        <v>47</v>
      </c>
      <c r="B156" s="257">
        <v>0</v>
      </c>
      <c r="C156" s="355"/>
      <c r="D156" s="371" t="str">
        <f t="shared" si="2"/>
        <v/>
      </c>
    </row>
    <row r="157" ht="14.4" customHeight="1" spans="1:4">
      <c r="A157" s="373" t="s">
        <v>48</v>
      </c>
      <c r="B157" s="257">
        <v>0</v>
      </c>
      <c r="C157" s="355"/>
      <c r="D157" s="371" t="str">
        <f t="shared" si="2"/>
        <v/>
      </c>
    </row>
    <row r="158" ht="14.4" customHeight="1" spans="1:4">
      <c r="A158" s="373" t="s">
        <v>49</v>
      </c>
      <c r="B158" s="257">
        <v>0</v>
      </c>
      <c r="C158" s="355"/>
      <c r="D158" s="371" t="str">
        <f t="shared" si="2"/>
        <v/>
      </c>
    </row>
    <row r="159" ht="14.4" customHeight="1" spans="1:4">
      <c r="A159" s="373" t="s">
        <v>141</v>
      </c>
      <c r="B159" s="257">
        <v>0</v>
      </c>
      <c r="C159" s="355"/>
      <c r="D159" s="371" t="str">
        <f t="shared" si="2"/>
        <v/>
      </c>
    </row>
    <row r="160" ht="14.4" customHeight="1" spans="1:4">
      <c r="A160" s="373" t="s">
        <v>142</v>
      </c>
      <c r="B160" s="257">
        <v>0</v>
      </c>
      <c r="C160" s="355"/>
      <c r="D160" s="371" t="str">
        <f t="shared" si="2"/>
        <v/>
      </c>
    </row>
    <row r="161" ht="14.4" customHeight="1" spans="1:4">
      <c r="A161" s="373" t="s">
        <v>56</v>
      </c>
      <c r="B161" s="257">
        <v>0</v>
      </c>
      <c r="C161" s="355"/>
      <c r="D161" s="371" t="str">
        <f t="shared" si="2"/>
        <v/>
      </c>
    </row>
    <row r="162" ht="14.4" customHeight="1" spans="1:4">
      <c r="A162" s="373" t="s">
        <v>143</v>
      </c>
      <c r="B162" s="257">
        <v>0</v>
      </c>
      <c r="C162" s="355"/>
      <c r="D162" s="371" t="str">
        <f t="shared" si="2"/>
        <v/>
      </c>
    </row>
    <row r="163" s="233" customFormat="1" ht="14.4" customHeight="1" spans="1:4">
      <c r="A163" s="370" t="s">
        <v>144</v>
      </c>
      <c r="B163" s="355">
        <f>SUM(B164:B168)</f>
        <v>108</v>
      </c>
      <c r="C163" s="355">
        <f>SUM(C164:C168)</f>
        <v>122</v>
      </c>
      <c r="D163" s="371">
        <f t="shared" si="2"/>
        <v>112.962962962963</v>
      </c>
    </row>
    <row r="164" s="233" customFormat="1" ht="14.4" customHeight="1" spans="1:4">
      <c r="A164" s="373" t="s">
        <v>47</v>
      </c>
      <c r="B164" s="257">
        <v>108</v>
      </c>
      <c r="C164" s="257">
        <v>112</v>
      </c>
      <c r="D164" s="374">
        <f t="shared" si="2"/>
        <v>103.703703703704</v>
      </c>
    </row>
    <row r="165" ht="14.4" customHeight="1" spans="1:4">
      <c r="A165" s="373" t="s">
        <v>48</v>
      </c>
      <c r="B165" s="257">
        <v>0</v>
      </c>
      <c r="C165" s="355"/>
      <c r="D165" s="371" t="str">
        <f t="shared" si="2"/>
        <v/>
      </c>
    </row>
    <row r="166" ht="14.4" customHeight="1" spans="1:4">
      <c r="A166" s="373" t="s">
        <v>49</v>
      </c>
      <c r="B166" s="257">
        <v>0</v>
      </c>
      <c r="C166" s="355"/>
      <c r="D166" s="371" t="str">
        <f t="shared" si="2"/>
        <v/>
      </c>
    </row>
    <row r="167" ht="14.4" customHeight="1" spans="1:4">
      <c r="A167" s="373" t="s">
        <v>145</v>
      </c>
      <c r="B167" s="257">
        <v>0</v>
      </c>
      <c r="C167" s="257">
        <v>10</v>
      </c>
      <c r="D167" s="371" t="str">
        <f t="shared" si="2"/>
        <v/>
      </c>
    </row>
    <row r="168" ht="14.4" customHeight="1" spans="1:4">
      <c r="A168" s="373" t="s">
        <v>146</v>
      </c>
      <c r="B168" s="257">
        <v>0</v>
      </c>
      <c r="C168" s="355"/>
      <c r="D168" s="371" t="str">
        <f t="shared" si="2"/>
        <v/>
      </c>
    </row>
    <row r="169" s="233" customFormat="1" ht="14.4" customHeight="1" spans="1:4">
      <c r="A169" s="370" t="s">
        <v>147</v>
      </c>
      <c r="B169" s="355">
        <f>SUM(B170:B175)</f>
        <v>63</v>
      </c>
      <c r="C169" s="355">
        <f>SUM(C170:C175)</f>
        <v>62</v>
      </c>
      <c r="D169" s="371">
        <f t="shared" si="2"/>
        <v>98.4126984126984</v>
      </c>
    </row>
    <row r="170" ht="14.4" customHeight="1" spans="1:4">
      <c r="A170" s="373" t="s">
        <v>47</v>
      </c>
      <c r="B170" s="257">
        <v>63</v>
      </c>
      <c r="C170" s="257">
        <v>50</v>
      </c>
      <c r="D170" s="374">
        <f t="shared" si="2"/>
        <v>79.3650793650794</v>
      </c>
    </row>
    <row r="171" ht="14.4" customHeight="1" spans="1:4">
      <c r="A171" s="373" t="s">
        <v>48</v>
      </c>
      <c r="B171" s="257">
        <v>0</v>
      </c>
      <c r="C171" s="355"/>
      <c r="D171" s="371" t="str">
        <f t="shared" si="2"/>
        <v/>
      </c>
    </row>
    <row r="172" ht="14.4" customHeight="1" spans="1:4">
      <c r="A172" s="373" t="s">
        <v>49</v>
      </c>
      <c r="B172" s="257">
        <v>0</v>
      </c>
      <c r="C172" s="355"/>
      <c r="D172" s="371" t="str">
        <f t="shared" si="2"/>
        <v/>
      </c>
    </row>
    <row r="173" ht="14.4" customHeight="1" spans="1:4">
      <c r="A173" s="373" t="s">
        <v>61</v>
      </c>
      <c r="B173" s="257">
        <v>0</v>
      </c>
      <c r="C173" s="355"/>
      <c r="D173" s="371" t="str">
        <f t="shared" si="2"/>
        <v/>
      </c>
    </row>
    <row r="174" ht="14.4" customHeight="1" spans="1:4">
      <c r="A174" s="373" t="s">
        <v>56</v>
      </c>
      <c r="B174" s="257">
        <v>0</v>
      </c>
      <c r="C174" s="257">
        <v>11</v>
      </c>
      <c r="D174" s="371" t="str">
        <f t="shared" si="2"/>
        <v/>
      </c>
    </row>
    <row r="175" ht="14.4" customHeight="1" spans="1:4">
      <c r="A175" s="373" t="s">
        <v>148</v>
      </c>
      <c r="B175" s="257">
        <v>0</v>
      </c>
      <c r="C175" s="257">
        <v>1</v>
      </c>
      <c r="D175" s="371" t="str">
        <f t="shared" si="2"/>
        <v/>
      </c>
    </row>
    <row r="176" s="233" customFormat="1" ht="14.4" customHeight="1" spans="1:4">
      <c r="A176" s="370" t="s">
        <v>149</v>
      </c>
      <c r="B176" s="355">
        <f>SUM(B177:B182)</f>
        <v>353</v>
      </c>
      <c r="C176" s="355">
        <f>SUM(C177:C182)</f>
        <v>425</v>
      </c>
      <c r="D176" s="371">
        <f t="shared" si="2"/>
        <v>120.396600566572</v>
      </c>
    </row>
    <row r="177" ht="14.4" customHeight="1" spans="1:4">
      <c r="A177" s="373" t="s">
        <v>47</v>
      </c>
      <c r="B177" s="257">
        <v>243</v>
      </c>
      <c r="C177" s="257">
        <v>291</v>
      </c>
      <c r="D177" s="374">
        <f t="shared" si="2"/>
        <v>119.753086419753</v>
      </c>
    </row>
    <row r="178" s="233" customFormat="1" ht="14.4" customHeight="1" spans="1:4">
      <c r="A178" s="373" t="s">
        <v>48</v>
      </c>
      <c r="B178" s="257">
        <v>6</v>
      </c>
      <c r="C178" s="257">
        <v>7</v>
      </c>
      <c r="D178" s="374">
        <f t="shared" si="2"/>
        <v>116.666666666667</v>
      </c>
    </row>
    <row r="179" ht="14.4" customHeight="1" spans="1:4">
      <c r="A179" s="373" t="s">
        <v>49</v>
      </c>
      <c r="B179" s="257">
        <v>0</v>
      </c>
      <c r="C179" s="257"/>
      <c r="D179" s="374" t="str">
        <f t="shared" si="2"/>
        <v/>
      </c>
    </row>
    <row r="180" ht="14.4" customHeight="1" spans="1:4">
      <c r="A180" s="373" t="s">
        <v>150</v>
      </c>
      <c r="B180" s="257">
        <v>0</v>
      </c>
      <c r="C180" s="257"/>
      <c r="D180" s="374" t="str">
        <f t="shared" si="2"/>
        <v/>
      </c>
    </row>
    <row r="181" ht="14.4" customHeight="1" spans="1:4">
      <c r="A181" s="373" t="s">
        <v>56</v>
      </c>
      <c r="B181" s="257">
        <v>102</v>
      </c>
      <c r="C181" s="257">
        <v>98</v>
      </c>
      <c r="D181" s="374">
        <f t="shared" si="2"/>
        <v>96.078431372549</v>
      </c>
    </row>
    <row r="182" ht="14.4" customHeight="1" spans="1:4">
      <c r="A182" s="373" t="s">
        <v>151</v>
      </c>
      <c r="B182" s="257">
        <v>2</v>
      </c>
      <c r="C182" s="257">
        <v>29</v>
      </c>
      <c r="D182" s="374">
        <f t="shared" si="2"/>
        <v>1450</v>
      </c>
    </row>
    <row r="183" s="233" customFormat="1" ht="14.4" customHeight="1" spans="1:4">
      <c r="A183" s="370" t="s">
        <v>152</v>
      </c>
      <c r="B183" s="355">
        <f>SUM(B184:B189)</f>
        <v>507</v>
      </c>
      <c r="C183" s="355">
        <f>SUM(C184:C189)</f>
        <v>447</v>
      </c>
      <c r="D183" s="371">
        <f t="shared" si="2"/>
        <v>88.1656804733728</v>
      </c>
    </row>
    <row r="184" ht="14.4" customHeight="1" spans="1:4">
      <c r="A184" s="373" t="s">
        <v>47</v>
      </c>
      <c r="B184" s="257">
        <v>395</v>
      </c>
      <c r="C184" s="257">
        <v>367</v>
      </c>
      <c r="D184" s="374">
        <f t="shared" si="2"/>
        <v>92.9113924050633</v>
      </c>
    </row>
    <row r="185" s="233" customFormat="1" ht="14.4" customHeight="1" spans="1:4">
      <c r="A185" s="373" t="s">
        <v>48</v>
      </c>
      <c r="B185" s="257">
        <v>0</v>
      </c>
      <c r="C185" s="257"/>
      <c r="D185" s="374" t="str">
        <f t="shared" si="2"/>
        <v/>
      </c>
    </row>
    <row r="186" ht="14.4" customHeight="1" spans="1:4">
      <c r="A186" s="373" t="s">
        <v>49</v>
      </c>
      <c r="B186" s="257">
        <v>0</v>
      </c>
      <c r="C186" s="257"/>
      <c r="D186" s="374" t="str">
        <f t="shared" si="2"/>
        <v/>
      </c>
    </row>
    <row r="187" ht="14.4" customHeight="1" spans="1:4">
      <c r="A187" s="373" t="s">
        <v>153</v>
      </c>
      <c r="B187" s="257">
        <v>0</v>
      </c>
      <c r="C187" s="257"/>
      <c r="D187" s="374" t="str">
        <f t="shared" si="2"/>
        <v/>
      </c>
    </row>
    <row r="188" ht="14.4" customHeight="1" spans="1:4">
      <c r="A188" s="373" t="s">
        <v>56</v>
      </c>
      <c r="B188" s="257">
        <v>112</v>
      </c>
      <c r="C188" s="257">
        <v>80</v>
      </c>
      <c r="D188" s="374">
        <f t="shared" si="2"/>
        <v>71.4285714285714</v>
      </c>
    </row>
    <row r="189" ht="14.4" customHeight="1" spans="1:4">
      <c r="A189" s="373" t="s">
        <v>154</v>
      </c>
      <c r="B189" s="257">
        <v>0</v>
      </c>
      <c r="C189" s="355"/>
      <c r="D189" s="371" t="str">
        <f t="shared" si="2"/>
        <v/>
      </c>
    </row>
    <row r="190" s="233" customFormat="1" ht="14.4" customHeight="1" spans="1:4">
      <c r="A190" s="370" t="s">
        <v>155</v>
      </c>
      <c r="B190" s="355">
        <f>SUM(B191:B196)</f>
        <v>359</v>
      </c>
      <c r="C190" s="355">
        <f>SUM(C191:C196)</f>
        <v>271</v>
      </c>
      <c r="D190" s="371">
        <f t="shared" si="2"/>
        <v>75.4874651810585</v>
      </c>
    </row>
    <row r="191" ht="14.4" customHeight="1" spans="1:4">
      <c r="A191" s="373" t="s">
        <v>47</v>
      </c>
      <c r="B191" s="257">
        <v>209</v>
      </c>
      <c r="C191" s="257">
        <v>176</v>
      </c>
      <c r="D191" s="374">
        <f t="shared" si="2"/>
        <v>84.2105263157895</v>
      </c>
    </row>
    <row r="192" s="233" customFormat="1" ht="14.4" customHeight="1" spans="1:4">
      <c r="A192" s="373" t="s">
        <v>48</v>
      </c>
      <c r="B192" s="257">
        <v>5</v>
      </c>
      <c r="C192" s="257"/>
      <c r="D192" s="374">
        <f t="shared" si="2"/>
        <v>0</v>
      </c>
    </row>
    <row r="193" ht="14.4" customHeight="1" spans="1:4">
      <c r="A193" s="373" t="s">
        <v>49</v>
      </c>
      <c r="B193" s="257">
        <v>0</v>
      </c>
      <c r="C193" s="257"/>
      <c r="D193" s="374" t="str">
        <f t="shared" si="2"/>
        <v/>
      </c>
    </row>
    <row r="194" ht="14.4" customHeight="1" spans="1:4">
      <c r="A194" s="373" t="s">
        <v>156</v>
      </c>
      <c r="B194" s="257">
        <v>0</v>
      </c>
      <c r="C194" s="257"/>
      <c r="D194" s="374" t="str">
        <f t="shared" si="2"/>
        <v/>
      </c>
    </row>
    <row r="195" ht="14.4" customHeight="1" spans="1:4">
      <c r="A195" s="373" t="s">
        <v>56</v>
      </c>
      <c r="B195" s="257">
        <v>144</v>
      </c>
      <c r="C195" s="257">
        <v>95</v>
      </c>
      <c r="D195" s="374">
        <f t="shared" si="2"/>
        <v>65.9722222222222</v>
      </c>
    </row>
    <row r="196" ht="14.4" customHeight="1" spans="1:4">
      <c r="A196" s="373" t="s">
        <v>157</v>
      </c>
      <c r="B196" s="257">
        <v>1</v>
      </c>
      <c r="C196" s="355"/>
      <c r="D196" s="371">
        <f t="shared" si="2"/>
        <v>0</v>
      </c>
    </row>
    <row r="197" s="233" customFormat="1" ht="14.4" customHeight="1" spans="1:4">
      <c r="A197" s="370" t="s">
        <v>158</v>
      </c>
      <c r="B197" s="355">
        <f>SUM(B198:B203)</f>
        <v>477</v>
      </c>
      <c r="C197" s="355">
        <f>SUM(C198:C203)</f>
        <v>368</v>
      </c>
      <c r="D197" s="371">
        <f t="shared" ref="D197:D245" si="3">IFERROR(C197/B197*100,"")</f>
        <v>77.1488469601677</v>
      </c>
    </row>
    <row r="198" ht="14.4" customHeight="1" spans="1:4">
      <c r="A198" s="373" t="s">
        <v>47</v>
      </c>
      <c r="B198" s="257">
        <v>182</v>
      </c>
      <c r="C198" s="257">
        <v>168</v>
      </c>
      <c r="D198" s="374">
        <f t="shared" si="3"/>
        <v>92.3076923076923</v>
      </c>
    </row>
    <row r="199" s="233" customFormat="1" ht="14.4" customHeight="1" spans="1:4">
      <c r="A199" s="373" t="s">
        <v>48</v>
      </c>
      <c r="B199" s="257">
        <v>0</v>
      </c>
      <c r="C199" s="257"/>
      <c r="D199" s="374" t="str">
        <f t="shared" si="3"/>
        <v/>
      </c>
    </row>
    <row r="200" ht="14.4" customHeight="1" spans="1:4">
      <c r="A200" s="373" t="s">
        <v>49</v>
      </c>
      <c r="B200" s="257">
        <v>0</v>
      </c>
      <c r="C200" s="257"/>
      <c r="D200" s="374" t="str">
        <f t="shared" si="3"/>
        <v/>
      </c>
    </row>
    <row r="201" ht="14.4" customHeight="1" spans="1:4">
      <c r="A201" s="373" t="s">
        <v>159</v>
      </c>
      <c r="B201" s="257">
        <v>0</v>
      </c>
      <c r="C201" s="257"/>
      <c r="D201" s="374" t="str">
        <f t="shared" si="3"/>
        <v/>
      </c>
    </row>
    <row r="202" ht="14.4" customHeight="1" spans="1:4">
      <c r="A202" s="373" t="s">
        <v>56</v>
      </c>
      <c r="B202" s="257">
        <v>233</v>
      </c>
      <c r="C202" s="257">
        <v>200</v>
      </c>
      <c r="D202" s="374">
        <f t="shared" si="3"/>
        <v>85.8369098712446</v>
      </c>
    </row>
    <row r="203" ht="14.4" customHeight="1" spans="1:4">
      <c r="A203" s="373" t="s">
        <v>160</v>
      </c>
      <c r="B203" s="257">
        <v>62</v>
      </c>
      <c r="C203" s="355"/>
      <c r="D203" s="371">
        <f t="shared" si="3"/>
        <v>0</v>
      </c>
    </row>
    <row r="204" s="233" customFormat="1" ht="14.4" customHeight="1" spans="1:4">
      <c r="A204" s="370" t="s">
        <v>161</v>
      </c>
      <c r="B204" s="355">
        <f>SUM(B205:B211)</f>
        <v>185</v>
      </c>
      <c r="C204" s="355">
        <f>SUM(C205:C211)</f>
        <v>173</v>
      </c>
      <c r="D204" s="371">
        <f t="shared" si="3"/>
        <v>93.5135135135135</v>
      </c>
    </row>
    <row r="205" ht="14.4" customHeight="1" spans="1:4">
      <c r="A205" s="373" t="s">
        <v>47</v>
      </c>
      <c r="B205" s="257">
        <v>125</v>
      </c>
      <c r="C205" s="257">
        <v>130</v>
      </c>
      <c r="D205" s="374">
        <f t="shared" si="3"/>
        <v>104</v>
      </c>
    </row>
    <row r="206" s="233" customFormat="1" ht="14.4" customHeight="1" spans="1:4">
      <c r="A206" s="373" t="s">
        <v>48</v>
      </c>
      <c r="B206" s="257">
        <v>4</v>
      </c>
      <c r="C206" s="257">
        <v>3</v>
      </c>
      <c r="D206" s="374">
        <f t="shared" si="3"/>
        <v>75</v>
      </c>
    </row>
    <row r="207" ht="14.4" customHeight="1" spans="1:4">
      <c r="A207" s="373" t="s">
        <v>49</v>
      </c>
      <c r="B207" s="257">
        <v>0</v>
      </c>
      <c r="C207" s="257"/>
      <c r="D207" s="374" t="str">
        <f t="shared" si="3"/>
        <v/>
      </c>
    </row>
    <row r="208" ht="14.4" customHeight="1" spans="1:4">
      <c r="A208" s="373" t="s">
        <v>162</v>
      </c>
      <c r="B208" s="257">
        <v>0</v>
      </c>
      <c r="C208" s="257"/>
      <c r="D208" s="374" t="str">
        <f t="shared" si="3"/>
        <v/>
      </c>
    </row>
    <row r="209" ht="14.4" customHeight="1" spans="1:4">
      <c r="A209" s="373" t="s">
        <v>163</v>
      </c>
      <c r="B209" s="257">
        <v>0</v>
      </c>
      <c r="C209" s="257"/>
      <c r="D209" s="374" t="str">
        <f t="shared" si="3"/>
        <v/>
      </c>
    </row>
    <row r="210" ht="14.4" customHeight="1" spans="1:4">
      <c r="A210" s="373" t="s">
        <v>56</v>
      </c>
      <c r="B210" s="257">
        <v>56</v>
      </c>
      <c r="C210" s="257">
        <v>40</v>
      </c>
      <c r="D210" s="374">
        <f t="shared" si="3"/>
        <v>71.4285714285714</v>
      </c>
    </row>
    <row r="211" ht="14.4" customHeight="1" spans="1:4">
      <c r="A211" s="373" t="s">
        <v>164</v>
      </c>
      <c r="B211" s="257">
        <v>0</v>
      </c>
      <c r="C211" s="355"/>
      <c r="D211" s="371" t="str">
        <f t="shared" si="3"/>
        <v/>
      </c>
    </row>
    <row r="212" s="233" customFormat="1" ht="14.4" customHeight="1" spans="1:4">
      <c r="A212" s="370" t="s">
        <v>165</v>
      </c>
      <c r="B212" s="355">
        <v>0</v>
      </c>
      <c r="C212" s="355"/>
      <c r="D212" s="371" t="str">
        <f t="shared" si="3"/>
        <v/>
      </c>
    </row>
    <row r="213" ht="14.4" customHeight="1" spans="1:4">
      <c r="A213" s="373" t="s">
        <v>47</v>
      </c>
      <c r="B213" s="257">
        <v>0</v>
      </c>
      <c r="C213" s="355"/>
      <c r="D213" s="371" t="str">
        <f t="shared" si="3"/>
        <v/>
      </c>
    </row>
    <row r="214" ht="14.4" customHeight="1" spans="1:4">
      <c r="A214" s="373" t="s">
        <v>48</v>
      </c>
      <c r="B214" s="257">
        <v>0</v>
      </c>
      <c r="C214" s="355"/>
      <c r="D214" s="371" t="str">
        <f t="shared" si="3"/>
        <v/>
      </c>
    </row>
    <row r="215" ht="14.4" customHeight="1" spans="1:4">
      <c r="A215" s="373" t="s">
        <v>49</v>
      </c>
      <c r="B215" s="257">
        <v>0</v>
      </c>
      <c r="C215" s="355"/>
      <c r="D215" s="371" t="str">
        <f t="shared" si="3"/>
        <v/>
      </c>
    </row>
    <row r="216" ht="14.4" customHeight="1" spans="1:4">
      <c r="A216" s="373" t="s">
        <v>56</v>
      </c>
      <c r="B216" s="257">
        <v>0</v>
      </c>
      <c r="C216" s="355"/>
      <c r="D216" s="371" t="str">
        <f t="shared" si="3"/>
        <v/>
      </c>
    </row>
    <row r="217" ht="14.4" customHeight="1" spans="1:4">
      <c r="A217" s="373" t="s">
        <v>166</v>
      </c>
      <c r="B217" s="257">
        <v>0</v>
      </c>
      <c r="C217" s="355"/>
      <c r="D217" s="371" t="str">
        <f t="shared" si="3"/>
        <v/>
      </c>
    </row>
    <row r="218" s="233" customFormat="1" ht="14.4" customHeight="1" spans="1:4">
      <c r="A218" s="370" t="s">
        <v>167</v>
      </c>
      <c r="B218" s="355">
        <f>SUM(B219:B223)</f>
        <v>524</v>
      </c>
      <c r="C218" s="355">
        <f>SUM(C219:C223)</f>
        <v>548</v>
      </c>
      <c r="D218" s="371">
        <f t="shared" si="3"/>
        <v>104.580152671756</v>
      </c>
    </row>
    <row r="219" ht="14.4" customHeight="1" spans="1:4">
      <c r="A219" s="373" t="s">
        <v>47</v>
      </c>
      <c r="B219" s="257">
        <v>308</v>
      </c>
      <c r="C219" s="257">
        <v>297</v>
      </c>
      <c r="D219" s="374">
        <f t="shared" si="3"/>
        <v>96.4285714285714</v>
      </c>
    </row>
    <row r="220" ht="14.4" customHeight="1" spans="1:4">
      <c r="A220" s="373" t="s">
        <v>48</v>
      </c>
      <c r="B220" s="257">
        <v>0</v>
      </c>
      <c r="C220" s="257">
        <v>60</v>
      </c>
      <c r="D220" s="374" t="str">
        <f t="shared" si="3"/>
        <v/>
      </c>
    </row>
    <row r="221" ht="14.4" customHeight="1" spans="1:4">
      <c r="A221" s="373" t="s">
        <v>49</v>
      </c>
      <c r="B221" s="257">
        <v>0</v>
      </c>
      <c r="C221" s="257"/>
      <c r="D221" s="374" t="str">
        <f t="shared" si="3"/>
        <v/>
      </c>
    </row>
    <row r="222" ht="14.4" customHeight="1" spans="1:4">
      <c r="A222" s="373" t="s">
        <v>56</v>
      </c>
      <c r="B222" s="257">
        <v>216</v>
      </c>
      <c r="C222" s="257">
        <v>191</v>
      </c>
      <c r="D222" s="374">
        <f t="shared" si="3"/>
        <v>88.4259259259259</v>
      </c>
    </row>
    <row r="223" ht="14.4" customHeight="1" spans="1:4">
      <c r="A223" s="373" t="s">
        <v>168</v>
      </c>
      <c r="B223" s="257">
        <v>0</v>
      </c>
      <c r="C223" s="355"/>
      <c r="D223" s="371" t="str">
        <f t="shared" si="3"/>
        <v/>
      </c>
    </row>
    <row r="224" s="233" customFormat="1" ht="14.4" customHeight="1" spans="1:4">
      <c r="A224" s="370" t="s">
        <v>169</v>
      </c>
      <c r="B224" s="355">
        <v>0</v>
      </c>
      <c r="C224" s="355"/>
      <c r="D224" s="371" t="str">
        <f t="shared" si="3"/>
        <v/>
      </c>
    </row>
    <row r="225" ht="14.4" customHeight="1" spans="1:4">
      <c r="A225" s="373" t="s">
        <v>47</v>
      </c>
      <c r="B225" s="257">
        <v>0</v>
      </c>
      <c r="C225" s="355"/>
      <c r="D225" s="371" t="str">
        <f t="shared" si="3"/>
        <v/>
      </c>
    </row>
    <row r="226" ht="14.4" customHeight="1" spans="1:4">
      <c r="A226" s="373" t="s">
        <v>48</v>
      </c>
      <c r="B226" s="257">
        <v>0</v>
      </c>
      <c r="C226" s="355"/>
      <c r="D226" s="371" t="str">
        <f t="shared" si="3"/>
        <v/>
      </c>
    </row>
    <row r="227" ht="14.4" customHeight="1" spans="1:4">
      <c r="A227" s="373" t="s">
        <v>49</v>
      </c>
      <c r="B227" s="257">
        <v>0</v>
      </c>
      <c r="C227" s="355"/>
      <c r="D227" s="371" t="str">
        <f t="shared" si="3"/>
        <v/>
      </c>
    </row>
    <row r="228" ht="14.4" customHeight="1" spans="1:4">
      <c r="A228" s="373" t="s">
        <v>170</v>
      </c>
      <c r="B228" s="257">
        <v>0</v>
      </c>
      <c r="C228" s="355"/>
      <c r="D228" s="371" t="str">
        <f t="shared" si="3"/>
        <v/>
      </c>
    </row>
    <row r="229" ht="14.4" customHeight="1" spans="1:4">
      <c r="A229" s="373" t="s">
        <v>56</v>
      </c>
      <c r="B229" s="257">
        <v>0</v>
      </c>
      <c r="C229" s="355"/>
      <c r="D229" s="371" t="str">
        <f t="shared" si="3"/>
        <v/>
      </c>
    </row>
    <row r="230" ht="14.4" customHeight="1" spans="1:4">
      <c r="A230" s="373" t="s">
        <v>171</v>
      </c>
      <c r="B230" s="257">
        <v>0</v>
      </c>
      <c r="C230" s="355"/>
      <c r="D230" s="371" t="str">
        <f t="shared" si="3"/>
        <v/>
      </c>
    </row>
    <row r="231" s="233" customFormat="1" ht="14.4" customHeight="1" spans="1:4">
      <c r="A231" s="370" t="s">
        <v>172</v>
      </c>
      <c r="B231" s="355">
        <f>SUM(B232:B245)</f>
        <v>1208</v>
      </c>
      <c r="C231" s="355">
        <f>SUM(C232:C245)</f>
        <v>1146</v>
      </c>
      <c r="D231" s="371">
        <f t="shared" si="3"/>
        <v>94.8675496688742</v>
      </c>
    </row>
    <row r="232" ht="14.4" customHeight="1" spans="1:4">
      <c r="A232" s="373" t="s">
        <v>47</v>
      </c>
      <c r="B232" s="257">
        <v>1073</v>
      </c>
      <c r="C232" s="257">
        <v>1014</v>
      </c>
      <c r="D232" s="374">
        <f t="shared" si="3"/>
        <v>94.5013979496738</v>
      </c>
    </row>
    <row r="233" ht="14.4" customHeight="1" spans="1:4">
      <c r="A233" s="373" t="s">
        <v>48</v>
      </c>
      <c r="B233" s="257">
        <v>0</v>
      </c>
      <c r="C233" s="257"/>
      <c r="D233" s="374" t="str">
        <f t="shared" si="3"/>
        <v/>
      </c>
    </row>
    <row r="234" ht="14.4" customHeight="1" spans="1:4">
      <c r="A234" s="373" t="s">
        <v>49</v>
      </c>
      <c r="B234" s="257">
        <v>0</v>
      </c>
      <c r="C234" s="257"/>
      <c r="D234" s="374" t="str">
        <f t="shared" si="3"/>
        <v/>
      </c>
    </row>
    <row r="235" ht="14.4" customHeight="1" spans="1:4">
      <c r="A235" s="373" t="s">
        <v>173</v>
      </c>
      <c r="B235" s="257">
        <v>0</v>
      </c>
      <c r="C235" s="257"/>
      <c r="D235" s="374" t="str">
        <f t="shared" si="3"/>
        <v/>
      </c>
    </row>
    <row r="236" ht="14.4" customHeight="1" spans="1:4">
      <c r="A236" s="373" t="s">
        <v>174</v>
      </c>
      <c r="B236" s="257">
        <v>0</v>
      </c>
      <c r="C236" s="257"/>
      <c r="D236" s="374" t="str">
        <f t="shared" si="3"/>
        <v/>
      </c>
    </row>
    <row r="237" s="233" customFormat="1" ht="14.4" customHeight="1" spans="1:4">
      <c r="A237" s="373" t="s">
        <v>88</v>
      </c>
      <c r="B237" s="257">
        <v>0</v>
      </c>
      <c r="C237" s="257"/>
      <c r="D237" s="374" t="str">
        <f t="shared" si="3"/>
        <v/>
      </c>
    </row>
    <row r="238" ht="14.4" customHeight="1" spans="1:4">
      <c r="A238" s="373" t="s">
        <v>175</v>
      </c>
      <c r="B238" s="257">
        <v>0</v>
      </c>
      <c r="C238" s="257"/>
      <c r="D238" s="374" t="str">
        <f t="shared" si="3"/>
        <v/>
      </c>
    </row>
    <row r="239" ht="14.4" customHeight="1" spans="1:4">
      <c r="A239" s="373" t="s">
        <v>176</v>
      </c>
      <c r="B239" s="257">
        <v>0</v>
      </c>
      <c r="C239" s="257"/>
      <c r="D239" s="374" t="str">
        <f t="shared" si="3"/>
        <v/>
      </c>
    </row>
    <row r="240" ht="14.4" customHeight="1" spans="1:4">
      <c r="A240" s="373" t="s">
        <v>177</v>
      </c>
      <c r="B240" s="257">
        <v>0</v>
      </c>
      <c r="C240" s="257"/>
      <c r="D240" s="374" t="str">
        <f t="shared" si="3"/>
        <v/>
      </c>
    </row>
    <row r="241" ht="14.4" customHeight="1" spans="1:4">
      <c r="A241" s="373" t="s">
        <v>178</v>
      </c>
      <c r="B241" s="257">
        <v>0</v>
      </c>
      <c r="C241" s="257">
        <v>1</v>
      </c>
      <c r="D241" s="374" t="str">
        <f t="shared" si="3"/>
        <v/>
      </c>
    </row>
    <row r="242" ht="14.4" customHeight="1" spans="1:4">
      <c r="A242" s="373" t="s">
        <v>179</v>
      </c>
      <c r="B242" s="257">
        <v>0</v>
      </c>
      <c r="C242" s="257"/>
      <c r="D242" s="374" t="str">
        <f t="shared" si="3"/>
        <v/>
      </c>
    </row>
    <row r="243" ht="14.4" customHeight="1" spans="1:4">
      <c r="A243" s="373" t="s">
        <v>180</v>
      </c>
      <c r="B243" s="257">
        <v>2</v>
      </c>
      <c r="C243" s="257">
        <v>1</v>
      </c>
      <c r="D243" s="374">
        <f t="shared" si="3"/>
        <v>50</v>
      </c>
    </row>
    <row r="244" ht="14.4" customHeight="1" spans="1:4">
      <c r="A244" s="373" t="s">
        <v>56</v>
      </c>
      <c r="B244" s="257">
        <v>95</v>
      </c>
      <c r="C244" s="257">
        <v>92</v>
      </c>
      <c r="D244" s="374">
        <f t="shared" si="3"/>
        <v>96.8421052631579</v>
      </c>
    </row>
    <row r="245" ht="14.4" customHeight="1" spans="1:4">
      <c r="A245" s="373" t="s">
        <v>181</v>
      </c>
      <c r="B245" s="257">
        <v>38</v>
      </c>
      <c r="C245" s="257">
        <v>38</v>
      </c>
      <c r="D245" s="374">
        <f t="shared" si="3"/>
        <v>100</v>
      </c>
    </row>
    <row r="246" s="360" customFormat="1" ht="14.4" customHeight="1" spans="1:4">
      <c r="A246" s="370" t="s">
        <v>1954</v>
      </c>
      <c r="B246" s="355">
        <f>SUM(B247:B250)</f>
        <v>0</v>
      </c>
      <c r="C246" s="355">
        <f>SUM(C247:C250)</f>
        <v>160</v>
      </c>
      <c r="D246" s="374"/>
    </row>
    <row r="247" s="360" customFormat="1" ht="14.4" customHeight="1" spans="1:4">
      <c r="A247" s="373" t="s">
        <v>47</v>
      </c>
      <c r="B247" s="257"/>
      <c r="C247" s="257">
        <v>69</v>
      </c>
      <c r="D247" s="374"/>
    </row>
    <row r="248" s="360" customFormat="1" ht="14.4" customHeight="1" spans="1:4">
      <c r="A248" s="373" t="s">
        <v>48</v>
      </c>
      <c r="B248" s="257"/>
      <c r="C248" s="257">
        <v>26</v>
      </c>
      <c r="D248" s="374"/>
    </row>
    <row r="249" s="360" customFormat="1" ht="14.4" customHeight="1" spans="1:4">
      <c r="A249" s="373" t="s">
        <v>1955</v>
      </c>
      <c r="B249" s="257"/>
      <c r="C249" s="257">
        <v>2</v>
      </c>
      <c r="D249" s="374"/>
    </row>
    <row r="250" s="360" customFormat="1" ht="14.4" customHeight="1" spans="1:4">
      <c r="A250" s="373" t="s">
        <v>1956</v>
      </c>
      <c r="B250" s="257"/>
      <c r="C250" s="257">
        <v>63</v>
      </c>
      <c r="D250" s="374"/>
    </row>
    <row r="251" s="233" customFormat="1" ht="14.4" customHeight="1" spans="1:4">
      <c r="A251" s="370" t="s">
        <v>182</v>
      </c>
      <c r="B251" s="355">
        <v>1</v>
      </c>
      <c r="C251" s="355">
        <f>SUM(C252:C253)</f>
        <v>5716</v>
      </c>
      <c r="D251" s="371">
        <f t="shared" ref="D251:D314" si="4">IFERROR(C251/B251*100,"")</f>
        <v>571600</v>
      </c>
    </row>
    <row r="252" ht="14.4" customHeight="1" spans="1:4">
      <c r="A252" s="373" t="s">
        <v>183</v>
      </c>
      <c r="B252" s="257">
        <v>0</v>
      </c>
      <c r="C252" s="355"/>
      <c r="D252" s="371" t="str">
        <f t="shared" si="4"/>
        <v/>
      </c>
    </row>
    <row r="253" ht="14.4" customHeight="1" spans="1:4">
      <c r="A253" s="373" t="s">
        <v>184</v>
      </c>
      <c r="B253" s="257">
        <v>1</v>
      </c>
      <c r="C253" s="257">
        <v>5716</v>
      </c>
      <c r="D253" s="374">
        <f t="shared" si="4"/>
        <v>571600</v>
      </c>
    </row>
    <row r="254" s="233" customFormat="1" ht="14.4" customHeight="1" spans="1:4">
      <c r="A254" s="370" t="s">
        <v>185</v>
      </c>
      <c r="B254" s="355">
        <v>0</v>
      </c>
      <c r="C254" s="355"/>
      <c r="D254" s="371" t="str">
        <f t="shared" si="4"/>
        <v/>
      </c>
    </row>
    <row r="255" s="233" customFormat="1" ht="14.4" customHeight="1" spans="1:4">
      <c r="A255" s="370" t="s">
        <v>186</v>
      </c>
      <c r="B255" s="355">
        <v>0</v>
      </c>
      <c r="C255" s="355"/>
      <c r="D255" s="371" t="str">
        <f t="shared" si="4"/>
        <v/>
      </c>
    </row>
    <row r="256" ht="14.4" customHeight="1" spans="1:4">
      <c r="A256" s="373" t="s">
        <v>47</v>
      </c>
      <c r="B256" s="257">
        <v>0</v>
      </c>
      <c r="C256" s="355"/>
      <c r="D256" s="371" t="str">
        <f t="shared" si="4"/>
        <v/>
      </c>
    </row>
    <row r="257" s="233" customFormat="1" ht="14.4" customHeight="1" spans="1:4">
      <c r="A257" s="373" t="s">
        <v>48</v>
      </c>
      <c r="B257" s="257">
        <v>0</v>
      </c>
      <c r="C257" s="355"/>
      <c r="D257" s="371" t="str">
        <f t="shared" si="4"/>
        <v/>
      </c>
    </row>
    <row r="258" ht="14.4" customHeight="1" spans="1:4">
      <c r="A258" s="373" t="s">
        <v>49</v>
      </c>
      <c r="B258" s="257">
        <v>0</v>
      </c>
      <c r="C258" s="355"/>
      <c r="D258" s="371" t="str">
        <f t="shared" si="4"/>
        <v/>
      </c>
    </row>
    <row r="259" ht="14.4" customHeight="1" spans="1:4">
      <c r="A259" s="373" t="s">
        <v>153</v>
      </c>
      <c r="B259" s="257">
        <v>0</v>
      </c>
      <c r="C259" s="355"/>
      <c r="D259" s="371" t="str">
        <f t="shared" si="4"/>
        <v/>
      </c>
    </row>
    <row r="260" s="233" customFormat="1" ht="14.4" customHeight="1" spans="1:4">
      <c r="A260" s="373" t="s">
        <v>56</v>
      </c>
      <c r="B260" s="257">
        <v>0</v>
      </c>
      <c r="C260" s="355"/>
      <c r="D260" s="371" t="str">
        <f t="shared" si="4"/>
        <v/>
      </c>
    </row>
    <row r="261" ht="14.4" customHeight="1" spans="1:4">
      <c r="A261" s="373" t="s">
        <v>187</v>
      </c>
      <c r="B261" s="257">
        <v>0</v>
      </c>
      <c r="C261" s="355"/>
      <c r="D261" s="371" t="str">
        <f t="shared" si="4"/>
        <v/>
      </c>
    </row>
    <row r="262" s="233" customFormat="1" ht="14.4" customHeight="1" spans="1:4">
      <c r="A262" s="370" t="s">
        <v>188</v>
      </c>
      <c r="B262" s="355">
        <v>0</v>
      </c>
      <c r="C262" s="355"/>
      <c r="D262" s="371" t="str">
        <f t="shared" si="4"/>
        <v/>
      </c>
    </row>
    <row r="263" ht="14.4" customHeight="1" spans="1:4">
      <c r="A263" s="373" t="s">
        <v>189</v>
      </c>
      <c r="B263" s="257">
        <v>0</v>
      </c>
      <c r="C263" s="355"/>
      <c r="D263" s="371" t="str">
        <f t="shared" si="4"/>
        <v/>
      </c>
    </row>
    <row r="264" ht="14.4" customHeight="1" spans="1:4">
      <c r="A264" s="373" t="s">
        <v>190</v>
      </c>
      <c r="B264" s="257">
        <v>0</v>
      </c>
      <c r="C264" s="355"/>
      <c r="D264" s="371" t="str">
        <f t="shared" si="4"/>
        <v/>
      </c>
    </row>
    <row r="265" s="233" customFormat="1" ht="14.4" customHeight="1" spans="1:4">
      <c r="A265" s="370" t="s">
        <v>191</v>
      </c>
      <c r="B265" s="355">
        <v>0</v>
      </c>
      <c r="C265" s="355"/>
      <c r="D265" s="371" t="str">
        <f t="shared" si="4"/>
        <v/>
      </c>
    </row>
    <row r="266" ht="14.4" customHeight="1" spans="1:4">
      <c r="A266" s="373" t="s">
        <v>192</v>
      </c>
      <c r="B266" s="257">
        <v>0</v>
      </c>
      <c r="C266" s="355"/>
      <c r="D266" s="371" t="str">
        <f t="shared" si="4"/>
        <v/>
      </c>
    </row>
    <row r="267" ht="14.4" customHeight="1" spans="1:4">
      <c r="A267" s="373" t="s">
        <v>193</v>
      </c>
      <c r="B267" s="257">
        <v>0</v>
      </c>
      <c r="C267" s="355"/>
      <c r="D267" s="371" t="str">
        <f t="shared" si="4"/>
        <v/>
      </c>
    </row>
    <row r="268" s="233" customFormat="1" ht="14.4" customHeight="1" spans="1:4">
      <c r="A268" s="370" t="s">
        <v>194</v>
      </c>
      <c r="B268" s="355">
        <v>0</v>
      </c>
      <c r="C268" s="355"/>
      <c r="D268" s="371" t="str">
        <f t="shared" si="4"/>
        <v/>
      </c>
    </row>
    <row r="269" ht="14.4" customHeight="1" spans="1:4">
      <c r="A269" s="373" t="s">
        <v>195</v>
      </c>
      <c r="B269" s="257">
        <v>0</v>
      </c>
      <c r="C269" s="355"/>
      <c r="D269" s="371" t="str">
        <f t="shared" si="4"/>
        <v/>
      </c>
    </row>
    <row r="270" ht="14.4" customHeight="1" spans="1:4">
      <c r="A270" s="373" t="s">
        <v>196</v>
      </c>
      <c r="B270" s="257">
        <v>0</v>
      </c>
      <c r="C270" s="355"/>
      <c r="D270" s="371" t="str">
        <f t="shared" si="4"/>
        <v/>
      </c>
    </row>
    <row r="271" ht="14.4" customHeight="1" spans="1:4">
      <c r="A271" s="373" t="s">
        <v>197</v>
      </c>
      <c r="B271" s="257">
        <v>0</v>
      </c>
      <c r="C271" s="355"/>
      <c r="D271" s="371" t="str">
        <f t="shared" si="4"/>
        <v/>
      </c>
    </row>
    <row r="272" s="233" customFormat="1" ht="14.4" customHeight="1" spans="1:4">
      <c r="A272" s="373" t="s">
        <v>198</v>
      </c>
      <c r="B272" s="257">
        <v>0</v>
      </c>
      <c r="C272" s="355"/>
      <c r="D272" s="371" t="str">
        <f t="shared" si="4"/>
        <v/>
      </c>
    </row>
    <row r="273" ht="14.4" customHeight="1" spans="1:4">
      <c r="A273" s="373" t="s">
        <v>199</v>
      </c>
      <c r="B273" s="257">
        <v>0</v>
      </c>
      <c r="C273" s="355"/>
      <c r="D273" s="371" t="str">
        <f t="shared" si="4"/>
        <v/>
      </c>
    </row>
    <row r="274" s="233" customFormat="1" ht="14.4" customHeight="1" spans="1:4">
      <c r="A274" s="370" t="s">
        <v>200</v>
      </c>
      <c r="B274" s="355">
        <v>0</v>
      </c>
      <c r="C274" s="355"/>
      <c r="D274" s="371" t="str">
        <f t="shared" si="4"/>
        <v/>
      </c>
    </row>
    <row r="275" ht="14.4" customHeight="1" spans="1:4">
      <c r="A275" s="373" t="s">
        <v>201</v>
      </c>
      <c r="B275" s="257">
        <v>0</v>
      </c>
      <c r="C275" s="355"/>
      <c r="D275" s="371" t="str">
        <f t="shared" si="4"/>
        <v/>
      </c>
    </row>
    <row r="276" ht="14.4" customHeight="1" spans="1:4">
      <c r="A276" s="373" t="s">
        <v>202</v>
      </c>
      <c r="B276" s="257">
        <v>0</v>
      </c>
      <c r="C276" s="355"/>
      <c r="D276" s="371" t="str">
        <f t="shared" si="4"/>
        <v/>
      </c>
    </row>
    <row r="277" ht="14.4" customHeight="1" spans="1:4">
      <c r="A277" s="373" t="s">
        <v>203</v>
      </c>
      <c r="B277" s="257">
        <v>0</v>
      </c>
      <c r="C277" s="355"/>
      <c r="D277" s="371" t="str">
        <f t="shared" si="4"/>
        <v/>
      </c>
    </row>
    <row r="278" ht="14.4" customHeight="1" spans="1:4">
      <c r="A278" s="373" t="s">
        <v>204</v>
      </c>
      <c r="B278" s="257">
        <v>0</v>
      </c>
      <c r="C278" s="355"/>
      <c r="D278" s="371" t="str">
        <f t="shared" si="4"/>
        <v/>
      </c>
    </row>
    <row r="279" s="233" customFormat="1" ht="14.4" customHeight="1" spans="1:4">
      <c r="A279" s="370" t="s">
        <v>205</v>
      </c>
      <c r="B279" s="355">
        <v>0</v>
      </c>
      <c r="C279" s="355"/>
      <c r="D279" s="371" t="str">
        <f t="shared" si="4"/>
        <v/>
      </c>
    </row>
    <row r="280" ht="14.4" customHeight="1" spans="1:4">
      <c r="A280" s="373" t="s">
        <v>206</v>
      </c>
      <c r="B280" s="257">
        <v>0</v>
      </c>
      <c r="C280" s="355"/>
      <c r="D280" s="371" t="str">
        <f t="shared" si="4"/>
        <v/>
      </c>
    </row>
    <row r="281" s="233" customFormat="1" ht="14.4" customHeight="1" spans="1:4">
      <c r="A281" s="370" t="s">
        <v>207</v>
      </c>
      <c r="B281" s="355">
        <v>0</v>
      </c>
      <c r="C281" s="355"/>
      <c r="D281" s="371" t="str">
        <f t="shared" si="4"/>
        <v/>
      </c>
    </row>
    <row r="282" ht="14.4" customHeight="1" spans="1:4">
      <c r="A282" s="373" t="s">
        <v>208</v>
      </c>
      <c r="B282" s="257">
        <v>0</v>
      </c>
      <c r="C282" s="355"/>
      <c r="D282" s="371" t="str">
        <f t="shared" si="4"/>
        <v/>
      </c>
    </row>
    <row r="283" ht="14.4" customHeight="1" spans="1:4">
      <c r="A283" s="373" t="s">
        <v>209</v>
      </c>
      <c r="B283" s="257">
        <v>0</v>
      </c>
      <c r="C283" s="355"/>
      <c r="D283" s="371" t="str">
        <f t="shared" si="4"/>
        <v/>
      </c>
    </row>
    <row r="284" ht="14.4" customHeight="1" spans="1:4">
      <c r="A284" s="373" t="s">
        <v>210</v>
      </c>
      <c r="B284" s="257">
        <v>0</v>
      </c>
      <c r="C284" s="355"/>
      <c r="D284" s="371" t="str">
        <f t="shared" si="4"/>
        <v/>
      </c>
    </row>
    <row r="285" ht="14.4" customHeight="1" spans="1:4">
      <c r="A285" s="373" t="s">
        <v>211</v>
      </c>
      <c r="B285" s="257">
        <v>0</v>
      </c>
      <c r="C285" s="355"/>
      <c r="D285" s="371" t="str">
        <f t="shared" si="4"/>
        <v/>
      </c>
    </row>
    <row r="286" s="233" customFormat="1" ht="14.4" customHeight="1" spans="1:4">
      <c r="A286" s="370" t="s">
        <v>212</v>
      </c>
      <c r="B286" s="355">
        <v>0</v>
      </c>
      <c r="C286" s="355"/>
      <c r="D286" s="371" t="str">
        <f t="shared" si="4"/>
        <v/>
      </c>
    </row>
    <row r="287" ht="14.4" customHeight="1" spans="1:4">
      <c r="A287" s="373" t="s">
        <v>47</v>
      </c>
      <c r="B287" s="257">
        <v>0</v>
      </c>
      <c r="C287" s="355"/>
      <c r="D287" s="371" t="str">
        <f t="shared" si="4"/>
        <v/>
      </c>
    </row>
    <row r="288" ht="14.4" customHeight="1" spans="1:4">
      <c r="A288" s="373" t="s">
        <v>48</v>
      </c>
      <c r="B288" s="257">
        <v>0</v>
      </c>
      <c r="C288" s="355"/>
      <c r="D288" s="371" t="str">
        <f t="shared" si="4"/>
        <v/>
      </c>
    </row>
    <row r="289" ht="14.4" customHeight="1" spans="1:4">
      <c r="A289" s="373" t="s">
        <v>49</v>
      </c>
      <c r="B289" s="257">
        <v>0</v>
      </c>
      <c r="C289" s="355"/>
      <c r="D289" s="371" t="str">
        <f t="shared" si="4"/>
        <v/>
      </c>
    </row>
    <row r="290" ht="14.4" customHeight="1" spans="1:4">
      <c r="A290" s="373" t="s">
        <v>56</v>
      </c>
      <c r="B290" s="257">
        <v>0</v>
      </c>
      <c r="C290" s="355"/>
      <c r="D290" s="371" t="str">
        <f t="shared" si="4"/>
        <v/>
      </c>
    </row>
    <row r="291" ht="14.4" customHeight="1" spans="1:4">
      <c r="A291" s="373" t="s">
        <v>213</v>
      </c>
      <c r="B291" s="257">
        <v>0</v>
      </c>
      <c r="C291" s="355"/>
      <c r="D291" s="371" t="str">
        <f t="shared" si="4"/>
        <v/>
      </c>
    </row>
    <row r="292" s="233" customFormat="1" ht="14.4" customHeight="1" spans="1:4">
      <c r="A292" s="370" t="s">
        <v>214</v>
      </c>
      <c r="B292" s="355">
        <v>0</v>
      </c>
      <c r="C292" s="355"/>
      <c r="D292" s="371" t="str">
        <f t="shared" si="4"/>
        <v/>
      </c>
    </row>
    <row r="293" ht="14.4" customHeight="1" spans="1:4">
      <c r="A293" s="373" t="s">
        <v>215</v>
      </c>
      <c r="B293" s="257">
        <v>0</v>
      </c>
      <c r="C293" s="355"/>
      <c r="D293" s="371" t="str">
        <f t="shared" si="4"/>
        <v/>
      </c>
    </row>
    <row r="294" s="233" customFormat="1" ht="14.4" customHeight="1" spans="1:4">
      <c r="A294" s="370" t="s">
        <v>216</v>
      </c>
      <c r="B294" s="355">
        <v>0</v>
      </c>
      <c r="C294" s="355"/>
      <c r="D294" s="371" t="str">
        <f t="shared" si="4"/>
        <v/>
      </c>
    </row>
    <row r="295" s="233" customFormat="1" ht="14.4" customHeight="1" spans="1:4">
      <c r="A295" s="370" t="s">
        <v>217</v>
      </c>
      <c r="B295" s="355">
        <v>0</v>
      </c>
      <c r="C295" s="355"/>
      <c r="D295" s="371" t="str">
        <f t="shared" si="4"/>
        <v/>
      </c>
    </row>
    <row r="296" ht="14.4" customHeight="1" spans="1:4">
      <c r="A296" s="373" t="s">
        <v>218</v>
      </c>
      <c r="B296" s="257">
        <v>0</v>
      </c>
      <c r="C296" s="355"/>
      <c r="D296" s="371" t="str">
        <f t="shared" si="4"/>
        <v/>
      </c>
    </row>
    <row r="297" s="233" customFormat="1" ht="14.4" customHeight="1" spans="1:4">
      <c r="A297" s="370" t="s">
        <v>219</v>
      </c>
      <c r="B297" s="355">
        <v>0</v>
      </c>
      <c r="C297" s="355"/>
      <c r="D297" s="371" t="str">
        <f t="shared" si="4"/>
        <v/>
      </c>
    </row>
    <row r="298" ht="14.4" customHeight="1" spans="1:4">
      <c r="A298" s="373" t="s">
        <v>220</v>
      </c>
      <c r="B298" s="257">
        <v>0</v>
      </c>
      <c r="C298" s="355"/>
      <c r="D298" s="371" t="str">
        <f t="shared" si="4"/>
        <v/>
      </c>
    </row>
    <row r="299" s="233" customFormat="1" ht="14.4" customHeight="1" spans="1:4">
      <c r="A299" s="370" t="s">
        <v>221</v>
      </c>
      <c r="B299" s="355">
        <v>0</v>
      </c>
      <c r="C299" s="355"/>
      <c r="D299" s="371" t="str">
        <f t="shared" si="4"/>
        <v/>
      </c>
    </row>
    <row r="300" ht="14.4" customHeight="1" spans="1:4">
      <c r="A300" s="373" t="s">
        <v>222</v>
      </c>
      <c r="B300" s="257">
        <v>0</v>
      </c>
      <c r="C300" s="355"/>
      <c r="D300" s="371" t="str">
        <f t="shared" si="4"/>
        <v/>
      </c>
    </row>
    <row r="301" s="233" customFormat="1" ht="14.4" customHeight="1" spans="1:4">
      <c r="A301" s="370" t="s">
        <v>223</v>
      </c>
      <c r="B301" s="355">
        <v>0</v>
      </c>
      <c r="C301" s="355"/>
      <c r="D301" s="371" t="str">
        <f t="shared" si="4"/>
        <v/>
      </c>
    </row>
    <row r="302" s="233" customFormat="1" ht="14.4" customHeight="1" spans="1:4">
      <c r="A302" s="373" t="s">
        <v>224</v>
      </c>
      <c r="B302" s="257">
        <v>0</v>
      </c>
      <c r="C302" s="355"/>
      <c r="D302" s="371" t="str">
        <f t="shared" si="4"/>
        <v/>
      </c>
    </row>
    <row r="303" ht="14.4" customHeight="1" spans="1:4">
      <c r="A303" s="373" t="s">
        <v>225</v>
      </c>
      <c r="B303" s="257">
        <v>0</v>
      </c>
      <c r="C303" s="355"/>
      <c r="D303" s="371" t="str">
        <f t="shared" si="4"/>
        <v/>
      </c>
    </row>
    <row r="304" ht="14.4" customHeight="1" spans="1:4">
      <c r="A304" s="373" t="s">
        <v>226</v>
      </c>
      <c r="B304" s="257">
        <v>0</v>
      </c>
      <c r="C304" s="355"/>
      <c r="D304" s="371" t="str">
        <f t="shared" si="4"/>
        <v/>
      </c>
    </row>
    <row r="305" ht="14.4" customHeight="1" spans="1:4">
      <c r="A305" s="373" t="s">
        <v>227</v>
      </c>
      <c r="B305" s="257">
        <v>0</v>
      </c>
      <c r="C305" s="355"/>
      <c r="D305" s="371" t="str">
        <f t="shared" si="4"/>
        <v/>
      </c>
    </row>
    <row r="306" ht="14.4" customHeight="1" spans="1:4">
      <c r="A306" s="373" t="s">
        <v>228</v>
      </c>
      <c r="B306" s="257">
        <v>0</v>
      </c>
      <c r="C306" s="355"/>
      <c r="D306" s="371" t="str">
        <f t="shared" si="4"/>
        <v/>
      </c>
    </row>
    <row r="307" ht="14.4" customHeight="1" spans="1:4">
      <c r="A307" s="373" t="s">
        <v>229</v>
      </c>
      <c r="B307" s="257">
        <v>0</v>
      </c>
      <c r="C307" s="355"/>
      <c r="D307" s="371" t="str">
        <f t="shared" si="4"/>
        <v/>
      </c>
    </row>
    <row r="308" ht="14.4" customHeight="1" spans="1:4">
      <c r="A308" s="373" t="s">
        <v>230</v>
      </c>
      <c r="B308" s="257">
        <v>0</v>
      </c>
      <c r="C308" s="355"/>
      <c r="D308" s="371" t="str">
        <f t="shared" si="4"/>
        <v/>
      </c>
    </row>
    <row r="309" ht="14.4" customHeight="1" spans="1:4">
      <c r="A309" s="373" t="s">
        <v>231</v>
      </c>
      <c r="B309" s="257">
        <v>0</v>
      </c>
      <c r="C309" s="355"/>
      <c r="D309" s="371" t="str">
        <f t="shared" si="4"/>
        <v/>
      </c>
    </row>
    <row r="310" ht="14.4" customHeight="1" spans="1:4">
      <c r="A310" s="373" t="s">
        <v>232</v>
      </c>
      <c r="B310" s="257">
        <v>0</v>
      </c>
      <c r="C310" s="355"/>
      <c r="D310" s="371" t="str">
        <f t="shared" si="4"/>
        <v/>
      </c>
    </row>
    <row r="311" s="233" customFormat="1" ht="14.4" customHeight="1" spans="1:4">
      <c r="A311" s="370" t="s">
        <v>233</v>
      </c>
      <c r="B311" s="355">
        <v>0</v>
      </c>
      <c r="C311" s="355"/>
      <c r="D311" s="371" t="str">
        <f t="shared" si="4"/>
        <v/>
      </c>
    </row>
    <row r="312" ht="14.4" customHeight="1" spans="1:4">
      <c r="A312" s="373" t="s">
        <v>234</v>
      </c>
      <c r="B312" s="257">
        <v>0</v>
      </c>
      <c r="C312" s="355"/>
      <c r="D312" s="371" t="str">
        <f t="shared" si="4"/>
        <v/>
      </c>
    </row>
    <row r="313" s="233" customFormat="1" ht="14.4" customHeight="1" spans="1:4">
      <c r="A313" s="370" t="s">
        <v>235</v>
      </c>
      <c r="B313" s="355">
        <f>B314+B317+B328+B335+B343+B352+B368+B378+B388+B396+B402</f>
        <v>2051</v>
      </c>
      <c r="C313" s="355">
        <f>C314+C317+C328+C335+C343+C352+C368+C378+C388+C396+C402</f>
        <v>2124</v>
      </c>
      <c r="D313" s="371">
        <f t="shared" si="4"/>
        <v>103.559239395417</v>
      </c>
    </row>
    <row r="314" s="233" customFormat="1" ht="14.4" customHeight="1" spans="1:4">
      <c r="A314" s="370" t="s">
        <v>236</v>
      </c>
      <c r="B314" s="355">
        <v>0</v>
      </c>
      <c r="C314" s="355"/>
      <c r="D314" s="371" t="str">
        <f t="shared" si="4"/>
        <v/>
      </c>
    </row>
    <row r="315" ht="14.4" customHeight="1" spans="1:4">
      <c r="A315" s="373" t="s">
        <v>237</v>
      </c>
      <c r="B315" s="257">
        <v>0</v>
      </c>
      <c r="C315" s="355"/>
      <c r="D315" s="371" t="str">
        <f t="shared" ref="D315:D378" si="5">IFERROR(C315/B315*100,"")</f>
        <v/>
      </c>
    </row>
    <row r="316" ht="14.4" customHeight="1" spans="1:4">
      <c r="A316" s="373" t="s">
        <v>238</v>
      </c>
      <c r="B316" s="257">
        <v>0</v>
      </c>
      <c r="C316" s="355"/>
      <c r="D316" s="371" t="str">
        <f t="shared" si="5"/>
        <v/>
      </c>
    </row>
    <row r="317" s="233" customFormat="1" ht="14.4" customHeight="1" spans="1:4">
      <c r="A317" s="370" t="s">
        <v>239</v>
      </c>
      <c r="B317" s="355">
        <v>989</v>
      </c>
      <c r="C317" s="355">
        <f>SUM(C318:C327)</f>
        <v>1177</v>
      </c>
      <c r="D317" s="371">
        <f t="shared" si="5"/>
        <v>119.009100101112</v>
      </c>
    </row>
    <row r="318" ht="14.4" customHeight="1" spans="1:4">
      <c r="A318" s="373" t="s">
        <v>47</v>
      </c>
      <c r="B318" s="257">
        <v>980</v>
      </c>
      <c r="C318" s="257">
        <v>942</v>
      </c>
      <c r="D318" s="374">
        <f t="shared" si="5"/>
        <v>96.1224489795918</v>
      </c>
    </row>
    <row r="319" ht="14.4" customHeight="1" spans="1:4">
      <c r="A319" s="373" t="s">
        <v>48</v>
      </c>
      <c r="B319" s="257">
        <v>9</v>
      </c>
      <c r="C319" s="355"/>
      <c r="D319" s="371">
        <f t="shared" si="5"/>
        <v>0</v>
      </c>
    </row>
    <row r="320" ht="14.4" customHeight="1" spans="1:4">
      <c r="A320" s="373" t="s">
        <v>49</v>
      </c>
      <c r="B320" s="257">
        <v>0</v>
      </c>
      <c r="C320" s="355"/>
      <c r="D320" s="371" t="str">
        <f t="shared" si="5"/>
        <v/>
      </c>
    </row>
    <row r="321" ht="14.4" customHeight="1" spans="1:4">
      <c r="A321" s="375" t="s">
        <v>88</v>
      </c>
      <c r="B321" s="376">
        <v>0</v>
      </c>
      <c r="C321" s="257">
        <v>179</v>
      </c>
      <c r="D321" s="371" t="str">
        <f t="shared" si="5"/>
        <v/>
      </c>
    </row>
    <row r="322" ht="14.4" customHeight="1" spans="1:4">
      <c r="A322" s="373" t="s">
        <v>240</v>
      </c>
      <c r="B322" s="257">
        <v>0</v>
      </c>
      <c r="C322" s="257">
        <v>51</v>
      </c>
      <c r="D322" s="371" t="str">
        <f t="shared" si="5"/>
        <v/>
      </c>
    </row>
    <row r="323" ht="14.4" customHeight="1" spans="1:4">
      <c r="A323" s="373" t="s">
        <v>241</v>
      </c>
      <c r="B323" s="257">
        <v>0</v>
      </c>
      <c r="C323" s="257"/>
      <c r="D323" s="371" t="str">
        <f t="shared" si="5"/>
        <v/>
      </c>
    </row>
    <row r="324" ht="14.4" customHeight="1" spans="1:4">
      <c r="A324" s="373" t="s">
        <v>242</v>
      </c>
      <c r="B324" s="257">
        <v>0</v>
      </c>
      <c r="C324" s="257"/>
      <c r="D324" s="371" t="str">
        <f t="shared" si="5"/>
        <v/>
      </c>
    </row>
    <row r="325" ht="14.4" customHeight="1" spans="1:4">
      <c r="A325" s="373" t="s">
        <v>243</v>
      </c>
      <c r="B325" s="257">
        <v>0</v>
      </c>
      <c r="C325" s="257"/>
      <c r="D325" s="371" t="str">
        <f t="shared" si="5"/>
        <v/>
      </c>
    </row>
    <row r="326" ht="14.4" customHeight="1" spans="1:4">
      <c r="A326" s="373" t="s">
        <v>56</v>
      </c>
      <c r="B326" s="257">
        <v>0</v>
      </c>
      <c r="C326" s="257"/>
      <c r="D326" s="371" t="str">
        <f t="shared" si="5"/>
        <v/>
      </c>
    </row>
    <row r="327" ht="14.4" customHeight="1" spans="1:4">
      <c r="A327" s="373" t="s">
        <v>244</v>
      </c>
      <c r="B327" s="257">
        <v>0</v>
      </c>
      <c r="C327" s="257">
        <v>5</v>
      </c>
      <c r="D327" s="371" t="str">
        <f t="shared" si="5"/>
        <v/>
      </c>
    </row>
    <row r="328" s="233" customFormat="1" ht="14.4" customHeight="1" spans="1:4">
      <c r="A328" s="370" t="s">
        <v>245</v>
      </c>
      <c r="B328" s="355">
        <v>0</v>
      </c>
      <c r="C328" s="355"/>
      <c r="D328" s="371" t="str">
        <f t="shared" si="5"/>
        <v/>
      </c>
    </row>
    <row r="329" ht="14.4" customHeight="1" spans="1:4">
      <c r="A329" s="373" t="s">
        <v>47</v>
      </c>
      <c r="B329" s="257">
        <v>0</v>
      </c>
      <c r="C329" s="355"/>
      <c r="D329" s="371" t="str">
        <f t="shared" si="5"/>
        <v/>
      </c>
    </row>
    <row r="330" ht="14.4" customHeight="1" spans="1:4">
      <c r="A330" s="373" t="s">
        <v>48</v>
      </c>
      <c r="B330" s="257">
        <v>0</v>
      </c>
      <c r="C330" s="355"/>
      <c r="D330" s="371" t="str">
        <f t="shared" si="5"/>
        <v/>
      </c>
    </row>
    <row r="331" ht="14.4" customHeight="1" spans="1:4">
      <c r="A331" s="373" t="s">
        <v>49</v>
      </c>
      <c r="B331" s="257">
        <v>0</v>
      </c>
      <c r="C331" s="355"/>
      <c r="D331" s="371" t="str">
        <f t="shared" si="5"/>
        <v/>
      </c>
    </row>
    <row r="332" ht="14.4" customHeight="1" spans="1:4">
      <c r="A332" s="373" t="s">
        <v>246</v>
      </c>
      <c r="B332" s="257">
        <v>0</v>
      </c>
      <c r="C332" s="355"/>
      <c r="D332" s="371" t="str">
        <f t="shared" si="5"/>
        <v/>
      </c>
    </row>
    <row r="333" ht="14.4" customHeight="1" spans="1:4">
      <c r="A333" s="373" t="s">
        <v>56</v>
      </c>
      <c r="B333" s="257">
        <v>0</v>
      </c>
      <c r="C333" s="355"/>
      <c r="D333" s="371" t="str">
        <f t="shared" si="5"/>
        <v/>
      </c>
    </row>
    <row r="334" ht="14.4" customHeight="1" spans="1:4">
      <c r="A334" s="373" t="s">
        <v>247</v>
      </c>
      <c r="B334" s="257">
        <v>0</v>
      </c>
      <c r="C334" s="355"/>
      <c r="D334" s="371" t="str">
        <f t="shared" si="5"/>
        <v/>
      </c>
    </row>
    <row r="335" s="233" customFormat="1" ht="14.4" customHeight="1" spans="1:4">
      <c r="A335" s="370" t="s">
        <v>248</v>
      </c>
      <c r="B335" s="355">
        <f>SUM(B336:B342)</f>
        <v>174</v>
      </c>
      <c r="C335" s="355">
        <f>SUM(C336:C342)</f>
        <v>164</v>
      </c>
      <c r="D335" s="371">
        <f t="shared" si="5"/>
        <v>94.2528735632184</v>
      </c>
    </row>
    <row r="336" ht="14.4" customHeight="1" spans="1:4">
      <c r="A336" s="373" t="s">
        <v>47</v>
      </c>
      <c r="B336" s="257">
        <v>174</v>
      </c>
      <c r="C336" s="257">
        <v>164</v>
      </c>
      <c r="D336" s="374">
        <f t="shared" si="5"/>
        <v>94.2528735632184</v>
      </c>
    </row>
    <row r="337" ht="14.4" customHeight="1" spans="1:4">
      <c r="A337" s="373" t="s">
        <v>48</v>
      </c>
      <c r="B337" s="257">
        <v>0</v>
      </c>
      <c r="C337" s="355"/>
      <c r="D337" s="371" t="str">
        <f t="shared" si="5"/>
        <v/>
      </c>
    </row>
    <row r="338" ht="14.4" customHeight="1" spans="1:4">
      <c r="A338" s="373" t="s">
        <v>49</v>
      </c>
      <c r="B338" s="257">
        <v>0</v>
      </c>
      <c r="C338" s="355"/>
      <c r="D338" s="371" t="str">
        <f t="shared" si="5"/>
        <v/>
      </c>
    </row>
    <row r="339" ht="14.4" customHeight="1" spans="1:4">
      <c r="A339" s="373" t="s">
        <v>249</v>
      </c>
      <c r="B339" s="257">
        <v>0</v>
      </c>
      <c r="C339" s="355"/>
      <c r="D339" s="371" t="str">
        <f t="shared" si="5"/>
        <v/>
      </c>
    </row>
    <row r="340" ht="14.4" customHeight="1" spans="1:4">
      <c r="A340" s="373" t="s">
        <v>250</v>
      </c>
      <c r="B340" s="257">
        <v>0</v>
      </c>
      <c r="C340" s="355"/>
      <c r="D340" s="371" t="str">
        <f t="shared" si="5"/>
        <v/>
      </c>
    </row>
    <row r="341" ht="14.4" customHeight="1" spans="1:4">
      <c r="A341" s="373" t="s">
        <v>56</v>
      </c>
      <c r="B341" s="257">
        <v>0</v>
      </c>
      <c r="C341" s="355"/>
      <c r="D341" s="371" t="str">
        <f t="shared" si="5"/>
        <v/>
      </c>
    </row>
    <row r="342" ht="14.4" customHeight="1" spans="1:4">
      <c r="A342" s="373" t="s">
        <v>251</v>
      </c>
      <c r="B342" s="257">
        <v>0</v>
      </c>
      <c r="C342" s="355"/>
      <c r="D342" s="371" t="str">
        <f t="shared" si="5"/>
        <v/>
      </c>
    </row>
    <row r="343" s="233" customFormat="1" ht="14.4" customHeight="1" spans="1:4">
      <c r="A343" s="370" t="s">
        <v>252</v>
      </c>
      <c r="B343" s="355">
        <f>SUM(B344:B351)</f>
        <v>261</v>
      </c>
      <c r="C343" s="355">
        <f>SUM(C344:C351)</f>
        <v>238</v>
      </c>
      <c r="D343" s="371">
        <f t="shared" si="5"/>
        <v>91.1877394636015</v>
      </c>
    </row>
    <row r="344" ht="14.4" customHeight="1" spans="1:4">
      <c r="A344" s="373" t="s">
        <v>47</v>
      </c>
      <c r="B344" s="257">
        <v>261</v>
      </c>
      <c r="C344" s="257">
        <v>238</v>
      </c>
      <c r="D344" s="374">
        <f t="shared" si="5"/>
        <v>91.1877394636015</v>
      </c>
    </row>
    <row r="345" ht="14.4" customHeight="1" spans="1:4">
      <c r="A345" s="373" t="s">
        <v>48</v>
      </c>
      <c r="B345" s="257">
        <v>0</v>
      </c>
      <c r="C345" s="355"/>
      <c r="D345" s="371" t="str">
        <f t="shared" si="5"/>
        <v/>
      </c>
    </row>
    <row r="346" ht="14.4" customHeight="1" spans="1:4">
      <c r="A346" s="373" t="s">
        <v>49</v>
      </c>
      <c r="B346" s="257">
        <v>0</v>
      </c>
      <c r="C346" s="355"/>
      <c r="D346" s="371" t="str">
        <f t="shared" si="5"/>
        <v/>
      </c>
    </row>
    <row r="347" ht="14.4" customHeight="1" spans="1:4">
      <c r="A347" s="373" t="s">
        <v>253</v>
      </c>
      <c r="B347" s="257">
        <v>0</v>
      </c>
      <c r="C347" s="355"/>
      <c r="D347" s="371" t="str">
        <f t="shared" si="5"/>
        <v/>
      </c>
    </row>
    <row r="348" ht="14.4" customHeight="1" spans="1:4">
      <c r="A348" s="373" t="s">
        <v>254</v>
      </c>
      <c r="B348" s="257">
        <v>0</v>
      </c>
      <c r="C348" s="355"/>
      <c r="D348" s="371" t="str">
        <f t="shared" si="5"/>
        <v/>
      </c>
    </row>
    <row r="349" ht="14.4" customHeight="1" spans="1:4">
      <c r="A349" s="373" t="s">
        <v>255</v>
      </c>
      <c r="B349" s="257">
        <v>0</v>
      </c>
      <c r="C349" s="355"/>
      <c r="D349" s="371" t="str">
        <f t="shared" si="5"/>
        <v/>
      </c>
    </row>
    <row r="350" ht="14.4" customHeight="1" spans="1:4">
      <c r="A350" s="373" t="s">
        <v>56</v>
      </c>
      <c r="B350" s="257">
        <v>0</v>
      </c>
      <c r="C350" s="355"/>
      <c r="D350" s="371" t="str">
        <f t="shared" si="5"/>
        <v/>
      </c>
    </row>
    <row r="351" ht="14.4" customHeight="1" spans="1:4">
      <c r="A351" s="373" t="s">
        <v>256</v>
      </c>
      <c r="B351" s="257">
        <v>0</v>
      </c>
      <c r="C351" s="355"/>
      <c r="D351" s="371" t="str">
        <f t="shared" si="5"/>
        <v/>
      </c>
    </row>
    <row r="352" s="233" customFormat="1" ht="14.4" customHeight="1" spans="1:4">
      <c r="A352" s="370" t="s">
        <v>257</v>
      </c>
      <c r="B352" s="355">
        <f>SUM(B353:B367)</f>
        <v>600</v>
      </c>
      <c r="C352" s="355">
        <f>SUM(C353:C367)</f>
        <v>545</v>
      </c>
      <c r="D352" s="371">
        <f t="shared" si="5"/>
        <v>90.8333333333333</v>
      </c>
    </row>
    <row r="353" ht="14.4" customHeight="1" spans="1:4">
      <c r="A353" s="373" t="s">
        <v>47</v>
      </c>
      <c r="B353" s="257">
        <v>536</v>
      </c>
      <c r="C353" s="257">
        <v>476</v>
      </c>
      <c r="D353" s="374">
        <f t="shared" si="5"/>
        <v>88.8059701492537</v>
      </c>
    </row>
    <row r="354" ht="14.4" customHeight="1" spans="1:4">
      <c r="A354" s="373" t="s">
        <v>48</v>
      </c>
      <c r="B354" s="257">
        <v>0</v>
      </c>
      <c r="C354" s="257"/>
      <c r="D354" s="374" t="str">
        <f t="shared" si="5"/>
        <v/>
      </c>
    </row>
    <row r="355" ht="14.4" customHeight="1" spans="1:4">
      <c r="A355" s="373" t="s">
        <v>49</v>
      </c>
      <c r="B355" s="257">
        <v>0</v>
      </c>
      <c r="C355" s="257"/>
      <c r="D355" s="374" t="str">
        <f t="shared" si="5"/>
        <v/>
      </c>
    </row>
    <row r="356" ht="14.4" customHeight="1" spans="1:4">
      <c r="A356" s="373" t="s">
        <v>258</v>
      </c>
      <c r="B356" s="257">
        <v>0</v>
      </c>
      <c r="C356" s="257">
        <v>4</v>
      </c>
      <c r="D356" s="374" t="str">
        <f t="shared" si="5"/>
        <v/>
      </c>
    </row>
    <row r="357" ht="14.4" customHeight="1" spans="1:4">
      <c r="A357" s="373" t="s">
        <v>259</v>
      </c>
      <c r="B357" s="257">
        <v>0</v>
      </c>
      <c r="C357" s="257">
        <v>2</v>
      </c>
      <c r="D357" s="374" t="str">
        <f t="shared" si="5"/>
        <v/>
      </c>
    </row>
    <row r="358" ht="14.4" customHeight="1" spans="1:4">
      <c r="A358" s="373" t="s">
        <v>260</v>
      </c>
      <c r="B358" s="257">
        <v>0</v>
      </c>
      <c r="C358" s="257">
        <v>6</v>
      </c>
      <c r="D358" s="374" t="str">
        <f t="shared" si="5"/>
        <v/>
      </c>
    </row>
    <row r="359" ht="14.4" customHeight="1" spans="1:4">
      <c r="A359" s="373" t="s">
        <v>261</v>
      </c>
      <c r="B359" s="257">
        <v>0</v>
      </c>
      <c r="C359" s="257">
        <v>2</v>
      </c>
      <c r="D359" s="374" t="str">
        <f t="shared" si="5"/>
        <v/>
      </c>
    </row>
    <row r="360" ht="14.4" customHeight="1" spans="1:4">
      <c r="A360" s="373" t="s">
        <v>262</v>
      </c>
      <c r="B360" s="257">
        <v>0</v>
      </c>
      <c r="C360" s="257"/>
      <c r="D360" s="374" t="str">
        <f t="shared" si="5"/>
        <v/>
      </c>
    </row>
    <row r="361" ht="14.4" customHeight="1" spans="1:4">
      <c r="A361" s="373" t="s">
        <v>263</v>
      </c>
      <c r="B361" s="257"/>
      <c r="C361" s="257"/>
      <c r="D361" s="374" t="str">
        <f t="shared" si="5"/>
        <v/>
      </c>
    </row>
    <row r="362" ht="14.4" customHeight="1" spans="1:4">
      <c r="A362" s="373" t="s">
        <v>264</v>
      </c>
      <c r="B362" s="257">
        <v>1</v>
      </c>
      <c r="C362" s="257">
        <v>2</v>
      </c>
      <c r="D362" s="374">
        <f t="shared" si="5"/>
        <v>200</v>
      </c>
    </row>
    <row r="363" s="233" customFormat="1" ht="14.4" customHeight="1" spans="1:4">
      <c r="A363" s="377" t="s">
        <v>265</v>
      </c>
      <c r="B363" s="257"/>
      <c r="C363" s="257"/>
      <c r="D363" s="374" t="str">
        <f t="shared" si="5"/>
        <v/>
      </c>
    </row>
    <row r="364" s="233" customFormat="1" ht="14.4" customHeight="1" spans="1:4">
      <c r="A364" s="377" t="s">
        <v>1957</v>
      </c>
      <c r="B364" s="378">
        <v>0</v>
      </c>
      <c r="C364" s="257">
        <v>3</v>
      </c>
      <c r="D364" s="374" t="str">
        <f t="shared" si="5"/>
        <v/>
      </c>
    </row>
    <row r="365" ht="14.4" customHeight="1" spans="1:4">
      <c r="A365" s="373" t="s">
        <v>88</v>
      </c>
      <c r="B365" s="257">
        <v>0</v>
      </c>
      <c r="C365" s="257"/>
      <c r="D365" s="374" t="str">
        <f t="shared" si="5"/>
        <v/>
      </c>
    </row>
    <row r="366" ht="14.4" customHeight="1" spans="1:4">
      <c r="A366" s="373" t="s">
        <v>56</v>
      </c>
      <c r="B366" s="257">
        <v>46</v>
      </c>
      <c r="C366" s="257">
        <v>37</v>
      </c>
      <c r="D366" s="374">
        <f t="shared" si="5"/>
        <v>80.4347826086957</v>
      </c>
    </row>
    <row r="367" ht="14.4" customHeight="1" spans="1:4">
      <c r="A367" s="373" t="s">
        <v>267</v>
      </c>
      <c r="B367" s="257">
        <v>17</v>
      </c>
      <c r="C367" s="257">
        <v>13</v>
      </c>
      <c r="D367" s="374">
        <f t="shared" si="5"/>
        <v>76.4705882352941</v>
      </c>
    </row>
    <row r="368" s="233" customFormat="1" ht="14.4" customHeight="1" spans="1:4">
      <c r="A368" s="370" t="s">
        <v>268</v>
      </c>
      <c r="B368" s="355">
        <v>0</v>
      </c>
      <c r="C368" s="355"/>
      <c r="D368" s="371" t="str">
        <f t="shared" si="5"/>
        <v/>
      </c>
    </row>
    <row r="369" s="233" customFormat="1" ht="14.4" customHeight="1" spans="1:4">
      <c r="A369" s="373" t="s">
        <v>47</v>
      </c>
      <c r="B369" s="257">
        <v>0</v>
      </c>
      <c r="C369" s="355"/>
      <c r="D369" s="371" t="str">
        <f t="shared" si="5"/>
        <v/>
      </c>
    </row>
    <row r="370" ht="14.4" customHeight="1" spans="1:4">
      <c r="A370" s="373" t="s">
        <v>48</v>
      </c>
      <c r="B370" s="257">
        <v>0</v>
      </c>
      <c r="C370" s="355"/>
      <c r="D370" s="371" t="str">
        <f t="shared" si="5"/>
        <v/>
      </c>
    </row>
    <row r="371" ht="14.4" customHeight="1" spans="1:4">
      <c r="A371" s="373" t="s">
        <v>49</v>
      </c>
      <c r="B371" s="257">
        <v>0</v>
      </c>
      <c r="C371" s="355"/>
      <c r="D371" s="371" t="str">
        <f t="shared" si="5"/>
        <v/>
      </c>
    </row>
    <row r="372" ht="14.4" customHeight="1" spans="1:4">
      <c r="A372" s="373" t="s">
        <v>269</v>
      </c>
      <c r="B372" s="257">
        <v>0</v>
      </c>
      <c r="C372" s="355"/>
      <c r="D372" s="371" t="str">
        <f t="shared" si="5"/>
        <v/>
      </c>
    </row>
    <row r="373" ht="14.4" customHeight="1" spans="1:4">
      <c r="A373" s="373" t="s">
        <v>270</v>
      </c>
      <c r="B373" s="257">
        <v>0</v>
      </c>
      <c r="C373" s="355"/>
      <c r="D373" s="371" t="str">
        <f t="shared" si="5"/>
        <v/>
      </c>
    </row>
    <row r="374" ht="14.4" customHeight="1" spans="1:4">
      <c r="A374" s="373" t="s">
        <v>271</v>
      </c>
      <c r="B374" s="257">
        <v>0</v>
      </c>
      <c r="C374" s="355"/>
      <c r="D374" s="371" t="str">
        <f t="shared" si="5"/>
        <v/>
      </c>
    </row>
    <row r="375" ht="14.4" customHeight="1" spans="1:4">
      <c r="A375" s="373" t="s">
        <v>88</v>
      </c>
      <c r="B375" s="257">
        <v>0</v>
      </c>
      <c r="C375" s="355"/>
      <c r="D375" s="371" t="str">
        <f t="shared" si="5"/>
        <v/>
      </c>
    </row>
    <row r="376" ht="14.4" customHeight="1" spans="1:4">
      <c r="A376" s="373" t="s">
        <v>56</v>
      </c>
      <c r="B376" s="257">
        <v>0</v>
      </c>
      <c r="C376" s="355"/>
      <c r="D376" s="371" t="str">
        <f t="shared" si="5"/>
        <v/>
      </c>
    </row>
    <row r="377" ht="14.4" customHeight="1" spans="1:4">
      <c r="A377" s="373" t="s">
        <v>272</v>
      </c>
      <c r="B377" s="257">
        <v>0</v>
      </c>
      <c r="C377" s="355"/>
      <c r="D377" s="371" t="str">
        <f t="shared" si="5"/>
        <v/>
      </c>
    </row>
    <row r="378" s="233" customFormat="1" ht="14.4" customHeight="1" spans="1:4">
      <c r="A378" s="370" t="s">
        <v>273</v>
      </c>
      <c r="B378" s="355">
        <v>0</v>
      </c>
      <c r="C378" s="355"/>
      <c r="D378" s="371" t="str">
        <f t="shared" si="5"/>
        <v/>
      </c>
    </row>
    <row r="379" ht="14.4" customHeight="1" spans="1:4">
      <c r="A379" s="373" t="s">
        <v>47</v>
      </c>
      <c r="B379" s="257">
        <v>0</v>
      </c>
      <c r="C379" s="355"/>
      <c r="D379" s="371" t="str">
        <f t="shared" ref="D379:D442" si="6">IFERROR(C379/B379*100,"")</f>
        <v/>
      </c>
    </row>
    <row r="380" ht="14.4" customHeight="1" spans="1:4">
      <c r="A380" s="373" t="s">
        <v>48</v>
      </c>
      <c r="B380" s="257">
        <v>0</v>
      </c>
      <c r="C380" s="355"/>
      <c r="D380" s="371" t="str">
        <f t="shared" si="6"/>
        <v/>
      </c>
    </row>
    <row r="381" ht="14.4" customHeight="1" spans="1:4">
      <c r="A381" s="373" t="s">
        <v>49</v>
      </c>
      <c r="B381" s="257">
        <v>0</v>
      </c>
      <c r="C381" s="355"/>
      <c r="D381" s="371" t="str">
        <f t="shared" si="6"/>
        <v/>
      </c>
    </row>
    <row r="382" ht="14.4" customHeight="1" spans="1:4">
      <c r="A382" s="373" t="s">
        <v>274</v>
      </c>
      <c r="B382" s="257">
        <v>0</v>
      </c>
      <c r="C382" s="355"/>
      <c r="D382" s="371" t="str">
        <f t="shared" si="6"/>
        <v/>
      </c>
    </row>
    <row r="383" ht="14.4" customHeight="1" spans="1:4">
      <c r="A383" s="373" t="s">
        <v>275</v>
      </c>
      <c r="B383" s="257">
        <v>0</v>
      </c>
      <c r="C383" s="355"/>
      <c r="D383" s="371" t="str">
        <f t="shared" si="6"/>
        <v/>
      </c>
    </row>
    <row r="384" ht="14.4" customHeight="1" spans="1:4">
      <c r="A384" s="373" t="s">
        <v>276</v>
      </c>
      <c r="B384" s="257">
        <v>0</v>
      </c>
      <c r="C384" s="355"/>
      <c r="D384" s="371" t="str">
        <f t="shared" si="6"/>
        <v/>
      </c>
    </row>
    <row r="385" ht="14.4" customHeight="1" spans="1:4">
      <c r="A385" s="373" t="s">
        <v>88</v>
      </c>
      <c r="B385" s="257">
        <v>0</v>
      </c>
      <c r="C385" s="355"/>
      <c r="D385" s="371" t="str">
        <f t="shared" si="6"/>
        <v/>
      </c>
    </row>
    <row r="386" ht="14.4" customHeight="1" spans="1:4">
      <c r="A386" s="373" t="s">
        <v>56</v>
      </c>
      <c r="B386" s="257">
        <v>0</v>
      </c>
      <c r="C386" s="355"/>
      <c r="D386" s="371" t="str">
        <f t="shared" si="6"/>
        <v/>
      </c>
    </row>
    <row r="387" ht="14.4" customHeight="1" spans="1:4">
      <c r="A387" s="373" t="s">
        <v>277</v>
      </c>
      <c r="B387" s="257">
        <v>0</v>
      </c>
      <c r="C387" s="355"/>
      <c r="D387" s="371" t="str">
        <f t="shared" si="6"/>
        <v/>
      </c>
    </row>
    <row r="388" s="233" customFormat="1" ht="14.4" customHeight="1" spans="1:4">
      <c r="A388" s="379" t="s">
        <v>278</v>
      </c>
      <c r="B388" s="372">
        <v>0</v>
      </c>
      <c r="C388" s="355"/>
      <c r="D388" s="371" t="str">
        <f t="shared" si="6"/>
        <v/>
      </c>
    </row>
    <row r="389" ht="14.4" customHeight="1" spans="1:4">
      <c r="A389" s="373" t="s">
        <v>47</v>
      </c>
      <c r="B389" s="257">
        <v>0</v>
      </c>
      <c r="C389" s="355"/>
      <c r="D389" s="371" t="str">
        <f t="shared" si="6"/>
        <v/>
      </c>
    </row>
    <row r="390" ht="14.4" customHeight="1" spans="1:4">
      <c r="A390" s="373" t="s">
        <v>48</v>
      </c>
      <c r="B390" s="257">
        <v>0</v>
      </c>
      <c r="C390" s="355"/>
      <c r="D390" s="371" t="str">
        <f t="shared" si="6"/>
        <v/>
      </c>
    </row>
    <row r="391" ht="14.4" customHeight="1" spans="1:4">
      <c r="A391" s="373" t="s">
        <v>49</v>
      </c>
      <c r="B391" s="257">
        <v>0</v>
      </c>
      <c r="C391" s="355"/>
      <c r="D391" s="371" t="str">
        <f t="shared" si="6"/>
        <v/>
      </c>
    </row>
    <row r="392" ht="14.4" customHeight="1" spans="1:4">
      <c r="A392" s="373" t="s">
        <v>279</v>
      </c>
      <c r="B392" s="257">
        <v>0</v>
      </c>
      <c r="C392" s="355"/>
      <c r="D392" s="371" t="str">
        <f t="shared" si="6"/>
        <v/>
      </c>
    </row>
    <row r="393" ht="14.4" customHeight="1" spans="1:4">
      <c r="A393" s="373" t="s">
        <v>280</v>
      </c>
      <c r="B393" s="257">
        <v>0</v>
      </c>
      <c r="C393" s="355"/>
      <c r="D393" s="371" t="str">
        <f t="shared" si="6"/>
        <v/>
      </c>
    </row>
    <row r="394" ht="14.4" customHeight="1" spans="1:4">
      <c r="A394" s="373" t="s">
        <v>56</v>
      </c>
      <c r="B394" s="257">
        <v>0</v>
      </c>
      <c r="C394" s="355"/>
      <c r="D394" s="371" t="str">
        <f t="shared" si="6"/>
        <v/>
      </c>
    </row>
    <row r="395" ht="14.4" customHeight="1" spans="1:4">
      <c r="A395" s="373" t="s">
        <v>281</v>
      </c>
      <c r="B395" s="257">
        <v>0</v>
      </c>
      <c r="C395" s="355"/>
      <c r="D395" s="371" t="str">
        <f t="shared" si="6"/>
        <v/>
      </c>
    </row>
    <row r="396" s="233" customFormat="1" ht="14.4" customHeight="1" spans="1:4">
      <c r="A396" s="370" t="s">
        <v>282</v>
      </c>
      <c r="B396" s="355">
        <v>0</v>
      </c>
      <c r="C396" s="355"/>
      <c r="D396" s="371" t="str">
        <f t="shared" si="6"/>
        <v/>
      </c>
    </row>
    <row r="397" ht="14.4" customHeight="1" spans="1:4">
      <c r="A397" s="373" t="s">
        <v>47</v>
      </c>
      <c r="B397" s="257">
        <v>0</v>
      </c>
      <c r="C397" s="355"/>
      <c r="D397" s="371" t="str">
        <f t="shared" si="6"/>
        <v/>
      </c>
    </row>
    <row r="398" ht="14.4" customHeight="1" spans="1:4">
      <c r="A398" s="373" t="s">
        <v>48</v>
      </c>
      <c r="B398" s="257">
        <v>0</v>
      </c>
      <c r="C398" s="355"/>
      <c r="D398" s="371" t="str">
        <f t="shared" si="6"/>
        <v/>
      </c>
    </row>
    <row r="399" ht="14.4" customHeight="1" spans="1:4">
      <c r="A399" s="373" t="s">
        <v>88</v>
      </c>
      <c r="B399" s="257">
        <v>0</v>
      </c>
      <c r="C399" s="355"/>
      <c r="D399" s="371" t="str">
        <f t="shared" si="6"/>
        <v/>
      </c>
    </row>
    <row r="400" ht="14.4" customHeight="1" spans="1:4">
      <c r="A400" s="373" t="s">
        <v>283</v>
      </c>
      <c r="B400" s="257">
        <v>0</v>
      </c>
      <c r="C400" s="355"/>
      <c r="D400" s="371" t="str">
        <f t="shared" si="6"/>
        <v/>
      </c>
    </row>
    <row r="401" ht="14.4" customHeight="1" spans="1:4">
      <c r="A401" s="373" t="s">
        <v>284</v>
      </c>
      <c r="B401" s="257">
        <v>0</v>
      </c>
      <c r="C401" s="355"/>
      <c r="D401" s="371" t="str">
        <f t="shared" si="6"/>
        <v/>
      </c>
    </row>
    <row r="402" s="233" customFormat="1" ht="14.4" customHeight="1" spans="1:4">
      <c r="A402" s="370" t="s">
        <v>285</v>
      </c>
      <c r="B402" s="355">
        <v>27</v>
      </c>
      <c r="C402" s="355"/>
      <c r="D402" s="371">
        <f t="shared" si="6"/>
        <v>0</v>
      </c>
    </row>
    <row r="403" s="233" customFormat="1" ht="14.4" customHeight="1" spans="1:4">
      <c r="A403" s="373" t="s">
        <v>286</v>
      </c>
      <c r="B403" s="257">
        <v>0</v>
      </c>
      <c r="C403" s="355"/>
      <c r="D403" s="371" t="str">
        <f t="shared" si="6"/>
        <v/>
      </c>
    </row>
    <row r="404" ht="14.4" customHeight="1" spans="1:4">
      <c r="A404" s="373" t="s">
        <v>287</v>
      </c>
      <c r="B404" s="257">
        <v>27</v>
      </c>
      <c r="C404" s="355"/>
      <c r="D404" s="371">
        <f t="shared" si="6"/>
        <v>0</v>
      </c>
    </row>
    <row r="405" s="233" customFormat="1" ht="14.4" customHeight="1" spans="1:4">
      <c r="A405" s="370" t="s">
        <v>288</v>
      </c>
      <c r="B405" s="355">
        <f>B406+B411+B418+B424+B430+B434+B438+B442+B448+B455</f>
        <v>17001</v>
      </c>
      <c r="C405" s="355">
        <f>C406+C411+C418+C424+C430+C434+C438+C442+C448+C455</f>
        <v>15298</v>
      </c>
      <c r="D405" s="371">
        <f t="shared" si="6"/>
        <v>89.9829421798718</v>
      </c>
    </row>
    <row r="406" s="233" customFormat="1" ht="14.4" customHeight="1" spans="1:4">
      <c r="A406" s="370" t="s">
        <v>289</v>
      </c>
      <c r="B406" s="355">
        <v>1055</v>
      </c>
      <c r="C406" s="355">
        <f>SUM(C407:C410)</f>
        <v>1165</v>
      </c>
      <c r="D406" s="371">
        <f t="shared" si="6"/>
        <v>110.42654028436</v>
      </c>
    </row>
    <row r="407" ht="14.4" customHeight="1" spans="1:4">
      <c r="A407" s="373" t="s">
        <v>47</v>
      </c>
      <c r="B407" s="257">
        <v>139</v>
      </c>
      <c r="C407" s="257">
        <v>132</v>
      </c>
      <c r="D407" s="374">
        <f t="shared" si="6"/>
        <v>94.9640287769784</v>
      </c>
    </row>
    <row r="408" ht="14.4" customHeight="1" spans="1:4">
      <c r="A408" s="373" t="s">
        <v>48</v>
      </c>
      <c r="B408" s="257">
        <v>0</v>
      </c>
      <c r="C408" s="257"/>
      <c r="D408" s="374" t="str">
        <f t="shared" si="6"/>
        <v/>
      </c>
    </row>
    <row r="409" ht="14.4" customHeight="1" spans="1:4">
      <c r="A409" s="373" t="s">
        <v>49</v>
      </c>
      <c r="B409" s="257">
        <v>0</v>
      </c>
      <c r="C409" s="257"/>
      <c r="D409" s="374" t="str">
        <f t="shared" si="6"/>
        <v/>
      </c>
    </row>
    <row r="410" ht="14.4" customHeight="1" spans="1:4">
      <c r="A410" s="373" t="s">
        <v>290</v>
      </c>
      <c r="B410" s="257">
        <v>916</v>
      </c>
      <c r="C410" s="257">
        <v>1033</v>
      </c>
      <c r="D410" s="374">
        <f t="shared" si="6"/>
        <v>112.772925764192</v>
      </c>
    </row>
    <row r="411" s="233" customFormat="1" ht="14.4" customHeight="1" spans="1:4">
      <c r="A411" s="370" t="s">
        <v>291</v>
      </c>
      <c r="B411" s="355">
        <f>SUM(B412:B417)</f>
        <v>15768</v>
      </c>
      <c r="C411" s="355">
        <f>SUM(C412:C417)</f>
        <v>14133</v>
      </c>
      <c r="D411" s="371">
        <f t="shared" si="6"/>
        <v>89.630898021309</v>
      </c>
    </row>
    <row r="412" ht="14.4" customHeight="1" spans="1:4">
      <c r="A412" s="373" t="s">
        <v>292</v>
      </c>
      <c r="B412" s="257">
        <v>522</v>
      </c>
      <c r="C412" s="257">
        <v>623</v>
      </c>
      <c r="D412" s="374">
        <f t="shared" si="6"/>
        <v>119.348659003831</v>
      </c>
    </row>
    <row r="413" ht="14.4" customHeight="1" spans="1:4">
      <c r="A413" s="373" t="s">
        <v>293</v>
      </c>
      <c r="B413" s="257">
        <v>7728</v>
      </c>
      <c r="C413" s="257">
        <v>6870</v>
      </c>
      <c r="D413" s="374">
        <f t="shared" si="6"/>
        <v>88.8975155279503</v>
      </c>
    </row>
    <row r="414" ht="14.4" customHeight="1" spans="1:4">
      <c r="A414" s="373" t="s">
        <v>294</v>
      </c>
      <c r="B414" s="257">
        <v>5064</v>
      </c>
      <c r="C414" s="257">
        <v>4680</v>
      </c>
      <c r="D414" s="374">
        <f t="shared" si="6"/>
        <v>92.4170616113744</v>
      </c>
    </row>
    <row r="415" ht="14.4" customHeight="1" spans="1:4">
      <c r="A415" s="373" t="s">
        <v>295</v>
      </c>
      <c r="B415" s="257">
        <v>2441</v>
      </c>
      <c r="C415" s="257">
        <v>1960</v>
      </c>
      <c r="D415" s="374">
        <f t="shared" si="6"/>
        <v>80.294961081524</v>
      </c>
    </row>
    <row r="416" ht="14.4" customHeight="1" spans="1:4">
      <c r="A416" s="373" t="s">
        <v>296</v>
      </c>
      <c r="B416" s="257">
        <v>0</v>
      </c>
      <c r="C416" s="257"/>
      <c r="D416" s="371" t="str">
        <f t="shared" si="6"/>
        <v/>
      </c>
    </row>
    <row r="417" ht="14.4" customHeight="1" spans="1:4">
      <c r="A417" s="373" t="s">
        <v>299</v>
      </c>
      <c r="B417" s="257">
        <v>13</v>
      </c>
      <c r="C417" s="355"/>
      <c r="D417" s="371">
        <f t="shared" si="6"/>
        <v>0</v>
      </c>
    </row>
    <row r="418" s="233" customFormat="1" ht="14.4" customHeight="1" spans="1:4">
      <c r="A418" s="370" t="s">
        <v>300</v>
      </c>
      <c r="B418" s="355">
        <v>0</v>
      </c>
      <c r="C418" s="355"/>
      <c r="D418" s="371" t="str">
        <f t="shared" si="6"/>
        <v/>
      </c>
    </row>
    <row r="419" ht="14.4" customHeight="1" spans="1:4">
      <c r="A419" s="373" t="s">
        <v>301</v>
      </c>
      <c r="B419" s="257">
        <v>0</v>
      </c>
      <c r="C419" s="355"/>
      <c r="D419" s="371" t="str">
        <f t="shared" si="6"/>
        <v/>
      </c>
    </row>
    <row r="420" ht="14.4" customHeight="1" spans="1:4">
      <c r="A420" s="373" t="s">
        <v>302</v>
      </c>
      <c r="B420" s="257">
        <v>0</v>
      </c>
      <c r="C420" s="355"/>
      <c r="D420" s="371" t="str">
        <f t="shared" si="6"/>
        <v/>
      </c>
    </row>
    <row r="421" s="233" customFormat="1" ht="14.4" customHeight="1" spans="1:4">
      <c r="A421" s="373" t="s">
        <v>303</v>
      </c>
      <c r="B421" s="257">
        <v>0</v>
      </c>
      <c r="C421" s="355"/>
      <c r="D421" s="371" t="str">
        <f t="shared" si="6"/>
        <v/>
      </c>
    </row>
    <row r="422" ht="14.4" customHeight="1" spans="1:4">
      <c r="A422" s="373" t="s">
        <v>304</v>
      </c>
      <c r="B422" s="257">
        <v>0</v>
      </c>
      <c r="C422" s="355"/>
      <c r="D422" s="371" t="str">
        <f t="shared" si="6"/>
        <v/>
      </c>
    </row>
    <row r="423" ht="14.4" customHeight="1" spans="1:4">
      <c r="A423" s="373" t="s">
        <v>305</v>
      </c>
      <c r="B423" s="257">
        <v>0</v>
      </c>
      <c r="C423" s="355"/>
      <c r="D423" s="371" t="str">
        <f t="shared" si="6"/>
        <v/>
      </c>
    </row>
    <row r="424" s="233" customFormat="1" ht="14.4" customHeight="1" spans="1:4">
      <c r="A424" s="370" t="s">
        <v>306</v>
      </c>
      <c r="B424" s="355">
        <v>0</v>
      </c>
      <c r="C424" s="355"/>
      <c r="D424" s="371" t="str">
        <f t="shared" si="6"/>
        <v/>
      </c>
    </row>
    <row r="425" ht="14.4" customHeight="1" spans="1:4">
      <c r="A425" s="373" t="s">
        <v>307</v>
      </c>
      <c r="B425" s="257">
        <v>0</v>
      </c>
      <c r="C425" s="355"/>
      <c r="D425" s="371" t="str">
        <f t="shared" si="6"/>
        <v/>
      </c>
    </row>
    <row r="426" ht="14.4" customHeight="1" spans="1:4">
      <c r="A426" s="373" t="s">
        <v>308</v>
      </c>
      <c r="B426" s="257">
        <v>0</v>
      </c>
      <c r="C426" s="355"/>
      <c r="D426" s="371" t="str">
        <f t="shared" si="6"/>
        <v/>
      </c>
    </row>
    <row r="427" ht="14.4" customHeight="1" spans="1:4">
      <c r="A427" s="373" t="s">
        <v>309</v>
      </c>
      <c r="B427" s="257">
        <v>0</v>
      </c>
      <c r="C427" s="355"/>
      <c r="D427" s="371" t="str">
        <f t="shared" si="6"/>
        <v/>
      </c>
    </row>
    <row r="428" ht="14.4" customHeight="1" spans="1:4">
      <c r="A428" s="373" t="s">
        <v>310</v>
      </c>
      <c r="B428" s="257">
        <v>0</v>
      </c>
      <c r="C428" s="355"/>
      <c r="D428" s="371" t="str">
        <f t="shared" si="6"/>
        <v/>
      </c>
    </row>
    <row r="429" ht="14.4" customHeight="1" spans="1:4">
      <c r="A429" s="373" t="s">
        <v>311</v>
      </c>
      <c r="B429" s="257">
        <v>0</v>
      </c>
      <c r="C429" s="355"/>
      <c r="D429" s="371" t="str">
        <f t="shared" si="6"/>
        <v/>
      </c>
    </row>
    <row r="430" s="233" customFormat="1" ht="14.4" customHeight="1" spans="1:4">
      <c r="A430" s="370" t="s">
        <v>312</v>
      </c>
      <c r="B430" s="355">
        <v>0</v>
      </c>
      <c r="C430" s="355"/>
      <c r="D430" s="371" t="str">
        <f t="shared" si="6"/>
        <v/>
      </c>
    </row>
    <row r="431" ht="14.4" customHeight="1" spans="1:4">
      <c r="A431" s="373" t="s">
        <v>313</v>
      </c>
      <c r="B431" s="257">
        <v>0</v>
      </c>
      <c r="C431" s="355"/>
      <c r="D431" s="371" t="str">
        <f t="shared" si="6"/>
        <v/>
      </c>
    </row>
    <row r="432" ht="14.4" customHeight="1" spans="1:4">
      <c r="A432" s="373" t="s">
        <v>314</v>
      </c>
      <c r="B432" s="257">
        <v>0</v>
      </c>
      <c r="C432" s="355"/>
      <c r="D432" s="371" t="str">
        <f t="shared" si="6"/>
        <v/>
      </c>
    </row>
    <row r="433" ht="14.4" customHeight="1" spans="1:4">
      <c r="A433" s="373" t="s">
        <v>315</v>
      </c>
      <c r="B433" s="257">
        <v>0</v>
      </c>
      <c r="C433" s="355"/>
      <c r="D433" s="371" t="str">
        <f t="shared" si="6"/>
        <v/>
      </c>
    </row>
    <row r="434" s="233" customFormat="1" ht="14.4" customHeight="1" spans="1:4">
      <c r="A434" s="370" t="s">
        <v>316</v>
      </c>
      <c r="B434" s="355">
        <v>0</v>
      </c>
      <c r="C434" s="355"/>
      <c r="D434" s="371" t="str">
        <f t="shared" si="6"/>
        <v/>
      </c>
    </row>
    <row r="435" ht="14.4" customHeight="1" spans="1:4">
      <c r="A435" s="373" t="s">
        <v>317</v>
      </c>
      <c r="B435" s="257">
        <v>0</v>
      </c>
      <c r="C435" s="355"/>
      <c r="D435" s="371" t="str">
        <f t="shared" si="6"/>
        <v/>
      </c>
    </row>
    <row r="436" ht="14.4" customHeight="1" spans="1:4">
      <c r="A436" s="373" t="s">
        <v>318</v>
      </c>
      <c r="B436" s="257">
        <v>0</v>
      </c>
      <c r="C436" s="355"/>
      <c r="D436" s="371" t="str">
        <f t="shared" si="6"/>
        <v/>
      </c>
    </row>
    <row r="437" ht="14.4" customHeight="1" spans="1:4">
      <c r="A437" s="373" t="s">
        <v>319</v>
      </c>
      <c r="B437" s="257">
        <v>0</v>
      </c>
      <c r="C437" s="355"/>
      <c r="D437" s="371" t="str">
        <f t="shared" si="6"/>
        <v/>
      </c>
    </row>
    <row r="438" s="233" customFormat="1" ht="14.4" customHeight="1" spans="1:4">
      <c r="A438" s="370" t="s">
        <v>320</v>
      </c>
      <c r="B438" s="355">
        <v>0</v>
      </c>
      <c r="C438" s="355"/>
      <c r="D438" s="371" t="str">
        <f t="shared" si="6"/>
        <v/>
      </c>
    </row>
    <row r="439" ht="14.4" customHeight="1" spans="1:4">
      <c r="A439" s="373" t="s">
        <v>321</v>
      </c>
      <c r="B439" s="257">
        <v>0</v>
      </c>
      <c r="C439" s="355"/>
      <c r="D439" s="371" t="str">
        <f t="shared" si="6"/>
        <v/>
      </c>
    </row>
    <row r="440" ht="14.4" customHeight="1" spans="1:4">
      <c r="A440" s="373" t="s">
        <v>322</v>
      </c>
      <c r="B440" s="257">
        <v>0</v>
      </c>
      <c r="C440" s="355"/>
      <c r="D440" s="371" t="str">
        <f t="shared" si="6"/>
        <v/>
      </c>
    </row>
    <row r="441" ht="14.4" customHeight="1" spans="1:4">
      <c r="A441" s="373" t="s">
        <v>323</v>
      </c>
      <c r="B441" s="257">
        <v>0</v>
      </c>
      <c r="C441" s="355"/>
      <c r="D441" s="371" t="str">
        <f t="shared" si="6"/>
        <v/>
      </c>
    </row>
    <row r="442" s="233" customFormat="1" ht="14.4" customHeight="1" spans="1:4">
      <c r="A442" s="370" t="s">
        <v>324</v>
      </c>
      <c r="B442" s="355">
        <v>0</v>
      </c>
      <c r="C442" s="355"/>
      <c r="D442" s="371" t="str">
        <f t="shared" si="6"/>
        <v/>
      </c>
    </row>
    <row r="443" ht="14.4" customHeight="1" spans="1:4">
      <c r="A443" s="373" t="s">
        <v>325</v>
      </c>
      <c r="B443" s="257">
        <v>0</v>
      </c>
      <c r="C443" s="355"/>
      <c r="D443" s="371" t="str">
        <f t="shared" ref="D443:D506" si="7">IFERROR(C443/B443*100,"")</f>
        <v/>
      </c>
    </row>
    <row r="444" ht="14.4" customHeight="1" spans="1:4">
      <c r="A444" s="373" t="s">
        <v>326</v>
      </c>
      <c r="B444" s="257">
        <v>0</v>
      </c>
      <c r="C444" s="355"/>
      <c r="D444" s="371" t="str">
        <f t="shared" si="7"/>
        <v/>
      </c>
    </row>
    <row r="445" ht="14.4" customHeight="1" spans="1:4">
      <c r="A445" s="373" t="s">
        <v>327</v>
      </c>
      <c r="B445" s="257">
        <v>0</v>
      </c>
      <c r="C445" s="355"/>
      <c r="D445" s="371" t="str">
        <f t="shared" si="7"/>
        <v/>
      </c>
    </row>
    <row r="446" ht="14.4" customHeight="1" spans="1:4">
      <c r="A446" s="373" t="s">
        <v>328</v>
      </c>
      <c r="B446" s="257">
        <v>0</v>
      </c>
      <c r="C446" s="355"/>
      <c r="D446" s="371" t="str">
        <f t="shared" si="7"/>
        <v/>
      </c>
    </row>
    <row r="447" ht="14.4" customHeight="1" spans="1:4">
      <c r="A447" s="373" t="s">
        <v>329</v>
      </c>
      <c r="B447" s="257">
        <v>0</v>
      </c>
      <c r="C447" s="355"/>
      <c r="D447" s="371" t="str">
        <f t="shared" si="7"/>
        <v/>
      </c>
    </row>
    <row r="448" s="233" customFormat="1" ht="14.4" customHeight="1" spans="1:4">
      <c r="A448" s="370" t="s">
        <v>330</v>
      </c>
      <c r="B448" s="355">
        <f>SUM(B449:B454)</f>
        <v>178</v>
      </c>
      <c r="C448" s="355"/>
      <c r="D448" s="371">
        <f t="shared" si="7"/>
        <v>0</v>
      </c>
    </row>
    <row r="449" ht="14.4" customHeight="1" spans="1:4">
      <c r="A449" s="373" t="s">
        <v>331</v>
      </c>
      <c r="B449" s="257">
        <v>84</v>
      </c>
      <c r="C449" s="355"/>
      <c r="D449" s="371">
        <f t="shared" si="7"/>
        <v>0</v>
      </c>
    </row>
    <row r="450" ht="14.4" customHeight="1" spans="1:4">
      <c r="A450" s="373" t="s">
        <v>332</v>
      </c>
      <c r="B450" s="257">
        <v>0</v>
      </c>
      <c r="C450" s="355"/>
      <c r="D450" s="371" t="str">
        <f t="shared" si="7"/>
        <v/>
      </c>
    </row>
    <row r="451" ht="14.4" customHeight="1" spans="1:4">
      <c r="A451" s="373" t="s">
        <v>333</v>
      </c>
      <c r="B451" s="257">
        <v>0</v>
      </c>
      <c r="C451" s="355"/>
      <c r="D451" s="371" t="str">
        <f t="shared" si="7"/>
        <v/>
      </c>
    </row>
    <row r="452" ht="14.4" customHeight="1" spans="1:4">
      <c r="A452" s="373" t="s">
        <v>334</v>
      </c>
      <c r="B452" s="257">
        <v>66</v>
      </c>
      <c r="C452" s="355"/>
      <c r="D452" s="371">
        <f t="shared" si="7"/>
        <v>0</v>
      </c>
    </row>
    <row r="453" ht="14.4" customHeight="1" spans="1:4">
      <c r="A453" s="373" t="s">
        <v>335</v>
      </c>
      <c r="B453" s="257">
        <v>0</v>
      </c>
      <c r="C453" s="355"/>
      <c r="D453" s="371" t="str">
        <f t="shared" si="7"/>
        <v/>
      </c>
    </row>
    <row r="454" ht="14.4" customHeight="1" spans="1:4">
      <c r="A454" s="373" t="s">
        <v>336</v>
      </c>
      <c r="B454" s="257">
        <v>28</v>
      </c>
      <c r="C454" s="355"/>
      <c r="D454" s="371">
        <f t="shared" si="7"/>
        <v>0</v>
      </c>
    </row>
    <row r="455" s="233" customFormat="1" ht="14.4" customHeight="1" spans="1:4">
      <c r="A455" s="370" t="s">
        <v>337</v>
      </c>
      <c r="B455" s="355">
        <v>0</v>
      </c>
      <c r="C455" s="355"/>
      <c r="D455" s="371" t="str">
        <f t="shared" si="7"/>
        <v/>
      </c>
    </row>
    <row r="456" ht="14.4" customHeight="1" spans="1:4">
      <c r="A456" s="373" t="s">
        <v>338</v>
      </c>
      <c r="B456" s="257">
        <v>0</v>
      </c>
      <c r="C456" s="355"/>
      <c r="D456" s="371" t="str">
        <f t="shared" si="7"/>
        <v/>
      </c>
    </row>
    <row r="457" s="233" customFormat="1" ht="14.4" customHeight="1" spans="1:4">
      <c r="A457" s="370" t="s">
        <v>339</v>
      </c>
      <c r="B457" s="355">
        <f>SUM(B458,B463,B471,B477,B481,B486,B491,B498,B502,B506)</f>
        <v>327</v>
      </c>
      <c r="C457" s="355">
        <f>SUM(C458,C463,C471,C477,C481,C486,C491,C498,C502,C506)</f>
        <v>172</v>
      </c>
      <c r="D457" s="371">
        <f t="shared" si="7"/>
        <v>52.5993883792049</v>
      </c>
    </row>
    <row r="458" s="233" customFormat="1" ht="14.4" customHeight="1" spans="1:4">
      <c r="A458" s="370" t="s">
        <v>340</v>
      </c>
      <c r="B458" s="355">
        <f>SUM(B459:B462)</f>
        <v>166</v>
      </c>
      <c r="C458" s="355">
        <f>SUM(C459:C462)</f>
        <v>170</v>
      </c>
      <c r="D458" s="371">
        <f t="shared" si="7"/>
        <v>102.409638554217</v>
      </c>
    </row>
    <row r="459" ht="14.4" customHeight="1" spans="1:4">
      <c r="A459" s="373" t="s">
        <v>47</v>
      </c>
      <c r="B459" s="257">
        <v>131</v>
      </c>
      <c r="C459" s="257">
        <v>121</v>
      </c>
      <c r="D459" s="374">
        <f t="shared" si="7"/>
        <v>92.3664122137405</v>
      </c>
    </row>
    <row r="460" ht="14.4" customHeight="1" spans="1:4">
      <c r="A460" s="373" t="s">
        <v>48</v>
      </c>
      <c r="B460" s="257">
        <v>0</v>
      </c>
      <c r="C460" s="257"/>
      <c r="D460" s="374" t="str">
        <f t="shared" si="7"/>
        <v/>
      </c>
    </row>
    <row r="461" ht="14.4" customHeight="1" spans="1:4">
      <c r="A461" s="373" t="s">
        <v>49</v>
      </c>
      <c r="B461" s="257">
        <v>0</v>
      </c>
      <c r="C461" s="257"/>
      <c r="D461" s="374" t="str">
        <f t="shared" si="7"/>
        <v/>
      </c>
    </row>
    <row r="462" ht="14.4" customHeight="1" spans="1:4">
      <c r="A462" s="373" t="s">
        <v>341</v>
      </c>
      <c r="B462" s="257">
        <v>35</v>
      </c>
      <c r="C462" s="257">
        <v>49</v>
      </c>
      <c r="D462" s="374">
        <f t="shared" si="7"/>
        <v>140</v>
      </c>
    </row>
    <row r="463" s="233" customFormat="1" ht="14.4" customHeight="1" spans="1:4">
      <c r="A463" s="370" t="s">
        <v>342</v>
      </c>
      <c r="B463" s="355">
        <v>0</v>
      </c>
      <c r="C463" s="355"/>
      <c r="D463" s="371" t="str">
        <f t="shared" si="7"/>
        <v/>
      </c>
    </row>
    <row r="464" s="233" customFormat="1" ht="14.4" customHeight="1" spans="1:4">
      <c r="A464" s="373" t="s">
        <v>343</v>
      </c>
      <c r="B464" s="257">
        <v>0</v>
      </c>
      <c r="C464" s="355"/>
      <c r="D464" s="371" t="str">
        <f t="shared" si="7"/>
        <v/>
      </c>
    </row>
    <row r="465" ht="14.4" customHeight="1" spans="1:4">
      <c r="A465" s="373" t="s">
        <v>344</v>
      </c>
      <c r="B465" s="257">
        <v>0</v>
      </c>
      <c r="C465" s="355"/>
      <c r="D465" s="371" t="str">
        <f t="shared" si="7"/>
        <v/>
      </c>
    </row>
    <row r="466" ht="14.4" customHeight="1" spans="1:4">
      <c r="A466" s="373" t="s">
        <v>345</v>
      </c>
      <c r="B466" s="257">
        <v>0</v>
      </c>
      <c r="C466" s="355"/>
      <c r="D466" s="371" t="str">
        <f t="shared" si="7"/>
        <v/>
      </c>
    </row>
    <row r="467" ht="14.4" customHeight="1" spans="1:4">
      <c r="A467" s="373" t="s">
        <v>346</v>
      </c>
      <c r="B467" s="257">
        <v>0</v>
      </c>
      <c r="C467" s="355"/>
      <c r="D467" s="371" t="str">
        <f t="shared" si="7"/>
        <v/>
      </c>
    </row>
    <row r="468" ht="14.4" customHeight="1" spans="1:4">
      <c r="A468" s="373" t="s">
        <v>347</v>
      </c>
      <c r="B468" s="257">
        <v>0</v>
      </c>
      <c r="C468" s="355"/>
      <c r="D468" s="371" t="str">
        <f t="shared" si="7"/>
        <v/>
      </c>
    </row>
    <row r="469" s="233" customFormat="1" ht="14.4" customHeight="1" spans="1:4">
      <c r="A469" s="373" t="s">
        <v>348</v>
      </c>
      <c r="B469" s="257">
        <v>0</v>
      </c>
      <c r="C469" s="355"/>
      <c r="D469" s="371" t="str">
        <f t="shared" si="7"/>
        <v/>
      </c>
    </row>
    <row r="470" s="233" customFormat="1" ht="14.4" customHeight="1" spans="1:4">
      <c r="A470" s="373" t="s">
        <v>349</v>
      </c>
      <c r="B470" s="257">
        <v>0</v>
      </c>
      <c r="C470" s="355"/>
      <c r="D470" s="371" t="str">
        <f t="shared" si="7"/>
        <v/>
      </c>
    </row>
    <row r="471" s="233" customFormat="1" ht="14.4" customHeight="1" spans="1:4">
      <c r="A471" s="370" t="s">
        <v>350</v>
      </c>
      <c r="B471" s="355">
        <v>0</v>
      </c>
      <c r="C471" s="355"/>
      <c r="D471" s="371" t="str">
        <f t="shared" si="7"/>
        <v/>
      </c>
    </row>
    <row r="472" ht="14.4" customHeight="1" spans="1:4">
      <c r="A472" s="373" t="s">
        <v>343</v>
      </c>
      <c r="B472" s="257">
        <v>0</v>
      </c>
      <c r="C472" s="355"/>
      <c r="D472" s="371" t="str">
        <f t="shared" si="7"/>
        <v/>
      </c>
    </row>
    <row r="473" ht="14.4" customHeight="1" spans="1:4">
      <c r="A473" s="373" t="s">
        <v>351</v>
      </c>
      <c r="B473" s="257">
        <v>0</v>
      </c>
      <c r="C473" s="355"/>
      <c r="D473" s="371" t="str">
        <f t="shared" si="7"/>
        <v/>
      </c>
    </row>
    <row r="474" ht="14.4" customHeight="1" spans="1:4">
      <c r="A474" s="380" t="s">
        <v>352</v>
      </c>
      <c r="B474" s="381">
        <v>0</v>
      </c>
      <c r="C474" s="355"/>
      <c r="D474" s="371" t="str">
        <f t="shared" si="7"/>
        <v/>
      </c>
    </row>
    <row r="475" ht="14.4" customHeight="1" spans="1:4">
      <c r="A475" s="373" t="s">
        <v>353</v>
      </c>
      <c r="B475" s="257">
        <v>0</v>
      </c>
      <c r="C475" s="355"/>
      <c r="D475" s="371" t="str">
        <f t="shared" si="7"/>
        <v/>
      </c>
    </row>
    <row r="476" ht="14.4" customHeight="1" spans="1:4">
      <c r="A476" s="373" t="s">
        <v>354</v>
      </c>
      <c r="B476" s="257">
        <v>0</v>
      </c>
      <c r="C476" s="355"/>
      <c r="D476" s="371" t="str">
        <f t="shared" si="7"/>
        <v/>
      </c>
    </row>
    <row r="477" s="233" customFormat="1" ht="14.4" customHeight="1" spans="1:4">
      <c r="A477" s="370" t="s">
        <v>355</v>
      </c>
      <c r="B477" s="355">
        <f>SUM(B478:B480)</f>
        <v>119</v>
      </c>
      <c r="C477" s="355"/>
      <c r="D477" s="371">
        <f t="shared" si="7"/>
        <v>0</v>
      </c>
    </row>
    <row r="478" ht="14.4" customHeight="1" spans="1:4">
      <c r="A478" s="373" t="s">
        <v>343</v>
      </c>
      <c r="B478" s="257">
        <v>0</v>
      </c>
      <c r="C478" s="355"/>
      <c r="D478" s="371" t="str">
        <f t="shared" si="7"/>
        <v/>
      </c>
    </row>
    <row r="479" ht="14.4" customHeight="1" spans="1:4">
      <c r="A479" s="373" t="s">
        <v>356</v>
      </c>
      <c r="B479" s="257">
        <v>119</v>
      </c>
      <c r="C479" s="355"/>
      <c r="D479" s="371">
        <f t="shared" si="7"/>
        <v>0</v>
      </c>
    </row>
    <row r="480" ht="14.4" customHeight="1" spans="1:4">
      <c r="A480" s="373" t="s">
        <v>357</v>
      </c>
      <c r="B480" s="257">
        <v>0</v>
      </c>
      <c r="C480" s="355"/>
      <c r="D480" s="371" t="str">
        <f t="shared" si="7"/>
        <v/>
      </c>
    </row>
    <row r="481" s="233" customFormat="1" ht="14.4" customHeight="1" spans="1:4">
      <c r="A481" s="370" t="s">
        <v>358</v>
      </c>
      <c r="B481" s="355">
        <v>0</v>
      </c>
      <c r="C481" s="355"/>
      <c r="D481" s="371" t="str">
        <f t="shared" si="7"/>
        <v/>
      </c>
    </row>
    <row r="482" ht="14.4" customHeight="1" spans="1:4">
      <c r="A482" s="373" t="s">
        <v>343</v>
      </c>
      <c r="B482" s="257">
        <v>0</v>
      </c>
      <c r="C482" s="355"/>
      <c r="D482" s="371" t="str">
        <f t="shared" si="7"/>
        <v/>
      </c>
    </row>
    <row r="483" ht="14.4" customHeight="1" spans="1:4">
      <c r="A483" s="373" t="s">
        <v>359</v>
      </c>
      <c r="B483" s="257">
        <v>0</v>
      </c>
      <c r="C483" s="355"/>
      <c r="D483" s="371" t="str">
        <f t="shared" si="7"/>
        <v/>
      </c>
    </row>
    <row r="484" ht="14.4" customHeight="1" spans="1:4">
      <c r="A484" s="373" t="s">
        <v>360</v>
      </c>
      <c r="B484" s="257">
        <v>0</v>
      </c>
      <c r="C484" s="355"/>
      <c r="D484" s="371" t="str">
        <f t="shared" si="7"/>
        <v/>
      </c>
    </row>
    <row r="485" ht="14.4" customHeight="1" spans="1:4">
      <c r="A485" s="373" t="s">
        <v>361</v>
      </c>
      <c r="B485" s="257">
        <v>0</v>
      </c>
      <c r="C485" s="355"/>
      <c r="D485" s="371" t="str">
        <f t="shared" si="7"/>
        <v/>
      </c>
    </row>
    <row r="486" s="233" customFormat="1" ht="14.4" customHeight="1" spans="1:4">
      <c r="A486" s="370" t="s">
        <v>362</v>
      </c>
      <c r="B486" s="355">
        <v>0</v>
      </c>
      <c r="C486" s="355"/>
      <c r="D486" s="371" t="str">
        <f t="shared" si="7"/>
        <v/>
      </c>
    </row>
    <row r="487" ht="14.4" customHeight="1" spans="1:4">
      <c r="A487" s="373" t="s">
        <v>363</v>
      </c>
      <c r="B487" s="257">
        <v>0</v>
      </c>
      <c r="C487" s="355"/>
      <c r="D487" s="371" t="str">
        <f t="shared" si="7"/>
        <v/>
      </c>
    </row>
    <row r="488" ht="14.4" customHeight="1" spans="1:4">
      <c r="A488" s="373" t="s">
        <v>364</v>
      </c>
      <c r="B488" s="257">
        <v>0</v>
      </c>
      <c r="C488" s="355"/>
      <c r="D488" s="371" t="str">
        <f t="shared" si="7"/>
        <v/>
      </c>
    </row>
    <row r="489" ht="14.4" customHeight="1" spans="1:4">
      <c r="A489" s="373" t="s">
        <v>365</v>
      </c>
      <c r="B489" s="257">
        <v>0</v>
      </c>
      <c r="C489" s="355"/>
      <c r="D489" s="371" t="str">
        <f t="shared" si="7"/>
        <v/>
      </c>
    </row>
    <row r="490" ht="14.4" customHeight="1" spans="1:4">
      <c r="A490" s="373" t="s">
        <v>366</v>
      </c>
      <c r="B490" s="257">
        <v>0</v>
      </c>
      <c r="C490" s="355"/>
      <c r="D490" s="371" t="str">
        <f t="shared" si="7"/>
        <v/>
      </c>
    </row>
    <row r="491" s="233" customFormat="1" ht="14.4" customHeight="1" spans="1:4">
      <c r="A491" s="370" t="s">
        <v>367</v>
      </c>
      <c r="B491" s="355">
        <v>0</v>
      </c>
      <c r="C491" s="355">
        <f>SUM(C492:C497)</f>
        <v>2</v>
      </c>
      <c r="D491" s="371" t="str">
        <f t="shared" si="7"/>
        <v/>
      </c>
    </row>
    <row r="492" ht="14.4" customHeight="1" spans="1:4">
      <c r="A492" s="373" t="s">
        <v>343</v>
      </c>
      <c r="B492" s="257">
        <v>0</v>
      </c>
      <c r="C492" s="355"/>
      <c r="D492" s="371" t="str">
        <f t="shared" si="7"/>
        <v/>
      </c>
    </row>
    <row r="493" ht="14.4" customHeight="1" spans="1:4">
      <c r="A493" s="373" t="s">
        <v>368</v>
      </c>
      <c r="B493" s="257">
        <v>0</v>
      </c>
      <c r="C493" s="257">
        <v>1</v>
      </c>
      <c r="D493" s="371" t="str">
        <f t="shared" si="7"/>
        <v/>
      </c>
    </row>
    <row r="494" ht="14.4" customHeight="1" spans="1:4">
      <c r="A494" s="373" t="s">
        <v>369</v>
      </c>
      <c r="B494" s="257">
        <v>0</v>
      </c>
      <c r="C494" s="257"/>
      <c r="D494" s="371" t="str">
        <f t="shared" si="7"/>
        <v/>
      </c>
    </row>
    <row r="495" ht="14.4" customHeight="1" spans="1:4">
      <c r="A495" s="373" t="s">
        <v>370</v>
      </c>
      <c r="B495" s="257">
        <v>0</v>
      </c>
      <c r="C495" s="257"/>
      <c r="D495" s="371" t="str">
        <f t="shared" si="7"/>
        <v/>
      </c>
    </row>
    <row r="496" ht="14.4" customHeight="1" spans="1:4">
      <c r="A496" s="373" t="s">
        <v>371</v>
      </c>
      <c r="B496" s="257">
        <v>0</v>
      </c>
      <c r="C496" s="257"/>
      <c r="D496" s="371" t="str">
        <f t="shared" si="7"/>
        <v/>
      </c>
    </row>
    <row r="497" ht="14.4" customHeight="1" spans="1:4">
      <c r="A497" s="373" t="s">
        <v>372</v>
      </c>
      <c r="B497" s="257">
        <v>0</v>
      </c>
      <c r="C497" s="257">
        <v>1</v>
      </c>
      <c r="D497" s="371" t="str">
        <f t="shared" si="7"/>
        <v/>
      </c>
    </row>
    <row r="498" s="233" customFormat="1" ht="14.4" customHeight="1" spans="1:4">
      <c r="A498" s="370" t="s">
        <v>373</v>
      </c>
      <c r="B498" s="355">
        <v>0</v>
      </c>
      <c r="C498" s="355"/>
      <c r="D498" s="371" t="str">
        <f t="shared" si="7"/>
        <v/>
      </c>
    </row>
    <row r="499" ht="14.4" customHeight="1" spans="1:4">
      <c r="A499" s="373" t="s">
        <v>374</v>
      </c>
      <c r="B499" s="257">
        <v>0</v>
      </c>
      <c r="C499" s="355"/>
      <c r="D499" s="371" t="str">
        <f t="shared" si="7"/>
        <v/>
      </c>
    </row>
    <row r="500" ht="14.4" customHeight="1" spans="1:4">
      <c r="A500" s="373" t="s">
        <v>375</v>
      </c>
      <c r="B500" s="257">
        <v>0</v>
      </c>
      <c r="C500" s="355"/>
      <c r="D500" s="371" t="str">
        <f t="shared" si="7"/>
        <v/>
      </c>
    </row>
    <row r="501" ht="14.4" customHeight="1" spans="1:4">
      <c r="A501" s="373" t="s">
        <v>376</v>
      </c>
      <c r="B501" s="257">
        <v>0</v>
      </c>
      <c r="C501" s="355"/>
      <c r="D501" s="371" t="str">
        <f t="shared" si="7"/>
        <v/>
      </c>
    </row>
    <row r="502" s="233" customFormat="1" ht="14.4" customHeight="1" spans="1:4">
      <c r="A502" s="370" t="s">
        <v>377</v>
      </c>
      <c r="B502" s="355">
        <v>0</v>
      </c>
      <c r="C502" s="355"/>
      <c r="D502" s="371" t="str">
        <f t="shared" si="7"/>
        <v/>
      </c>
    </row>
    <row r="503" ht="14.4" customHeight="1" spans="1:4">
      <c r="A503" s="373" t="s">
        <v>378</v>
      </c>
      <c r="B503" s="257">
        <v>0</v>
      </c>
      <c r="C503" s="355"/>
      <c r="D503" s="371" t="str">
        <f t="shared" si="7"/>
        <v/>
      </c>
    </row>
    <row r="504" ht="14.4" customHeight="1" spans="1:4">
      <c r="A504" s="373" t="s">
        <v>379</v>
      </c>
      <c r="B504" s="257">
        <v>0</v>
      </c>
      <c r="C504" s="355"/>
      <c r="D504" s="371" t="str">
        <f t="shared" si="7"/>
        <v/>
      </c>
    </row>
    <row r="505" ht="14.4" customHeight="1" spans="1:4">
      <c r="A505" s="373" t="s">
        <v>380</v>
      </c>
      <c r="B505" s="257">
        <v>0</v>
      </c>
      <c r="C505" s="355"/>
      <c r="D505" s="371" t="str">
        <f t="shared" si="7"/>
        <v/>
      </c>
    </row>
    <row r="506" s="233" customFormat="1" ht="14.4" customHeight="1" spans="1:4">
      <c r="A506" s="370" t="s">
        <v>381</v>
      </c>
      <c r="B506" s="355">
        <f>SUM(B507:B510)</f>
        <v>42</v>
      </c>
      <c r="C506" s="355"/>
      <c r="D506" s="371">
        <f t="shared" si="7"/>
        <v>0</v>
      </c>
    </row>
    <row r="507" ht="14.4" customHeight="1" spans="1:4">
      <c r="A507" s="373" t="s">
        <v>382</v>
      </c>
      <c r="B507" s="257">
        <v>0</v>
      </c>
      <c r="C507" s="355"/>
      <c r="D507" s="371" t="str">
        <f t="shared" ref="D507:D570" si="8">IFERROR(C507/B507*100,"")</f>
        <v/>
      </c>
    </row>
    <row r="508" ht="14.4" customHeight="1" spans="1:4">
      <c r="A508" s="373" t="s">
        <v>383</v>
      </c>
      <c r="B508" s="257">
        <v>0</v>
      </c>
      <c r="C508" s="355"/>
      <c r="D508" s="371" t="str">
        <f t="shared" si="8"/>
        <v/>
      </c>
    </row>
    <row r="509" ht="14.4" customHeight="1" spans="1:4">
      <c r="A509" s="373" t="s">
        <v>384</v>
      </c>
      <c r="B509" s="257">
        <v>0</v>
      </c>
      <c r="C509" s="355"/>
      <c r="D509" s="371" t="str">
        <f t="shared" si="8"/>
        <v/>
      </c>
    </row>
    <row r="510" ht="14.4" customHeight="1" spans="1:4">
      <c r="A510" s="373" t="s">
        <v>385</v>
      </c>
      <c r="B510" s="257">
        <v>42</v>
      </c>
      <c r="C510" s="355"/>
      <c r="D510" s="371">
        <f t="shared" si="8"/>
        <v>0</v>
      </c>
    </row>
    <row r="511" s="233" customFormat="1" ht="14.4" customHeight="1" spans="1:4">
      <c r="A511" s="370" t="s">
        <v>386</v>
      </c>
      <c r="B511" s="355">
        <f>SUM(B512,B528,B536,B547,B556,B564)</f>
        <v>912</v>
      </c>
      <c r="C511" s="355">
        <f>SUM(C512,C528,C536,C547,C556,C564)</f>
        <v>544</v>
      </c>
      <c r="D511" s="371">
        <f t="shared" si="8"/>
        <v>59.6491228070175</v>
      </c>
    </row>
    <row r="512" s="233" customFormat="1" ht="14.4" customHeight="1" spans="1:4">
      <c r="A512" s="370" t="s">
        <v>387</v>
      </c>
      <c r="B512" s="355">
        <f>SUM(B513:B527)</f>
        <v>477</v>
      </c>
      <c r="C512" s="355">
        <f>SUM(C513:C527)</f>
        <v>544</v>
      </c>
      <c r="D512" s="371">
        <f t="shared" si="8"/>
        <v>114.046121593291</v>
      </c>
    </row>
    <row r="513" ht="14.4" customHeight="1" spans="1:4">
      <c r="A513" s="373" t="s">
        <v>47</v>
      </c>
      <c r="B513" s="257">
        <v>157</v>
      </c>
      <c r="C513" s="257">
        <v>138</v>
      </c>
      <c r="D513" s="374">
        <f t="shared" si="8"/>
        <v>87.8980891719745</v>
      </c>
    </row>
    <row r="514" ht="14.4" customHeight="1" spans="1:4">
      <c r="A514" s="373" t="s">
        <v>48</v>
      </c>
      <c r="B514" s="257">
        <v>0</v>
      </c>
      <c r="C514" s="257"/>
      <c r="D514" s="374" t="str">
        <f t="shared" si="8"/>
        <v/>
      </c>
    </row>
    <row r="515" ht="14.4" customHeight="1" spans="1:4">
      <c r="A515" s="373" t="s">
        <v>49</v>
      </c>
      <c r="B515" s="257">
        <v>0</v>
      </c>
      <c r="C515" s="257"/>
      <c r="D515" s="374" t="str">
        <f t="shared" si="8"/>
        <v/>
      </c>
    </row>
    <row r="516" ht="14.4" customHeight="1" spans="1:4">
      <c r="A516" s="373" t="s">
        <v>388</v>
      </c>
      <c r="B516" s="257">
        <v>79</v>
      </c>
      <c r="C516" s="257">
        <v>77</v>
      </c>
      <c r="D516" s="374">
        <f t="shared" si="8"/>
        <v>97.4683544303797</v>
      </c>
    </row>
    <row r="517" ht="14.4" customHeight="1" spans="1:4">
      <c r="A517" s="373" t="s">
        <v>389</v>
      </c>
      <c r="B517" s="257">
        <v>0</v>
      </c>
      <c r="C517" s="257"/>
      <c r="D517" s="374" t="str">
        <f t="shared" si="8"/>
        <v/>
      </c>
    </row>
    <row r="518" ht="14.4" customHeight="1" spans="1:4">
      <c r="A518" s="373" t="s">
        <v>390</v>
      </c>
      <c r="B518" s="257">
        <v>0</v>
      </c>
      <c r="C518" s="257"/>
      <c r="D518" s="374" t="str">
        <f t="shared" si="8"/>
        <v/>
      </c>
    </row>
    <row r="519" ht="14.4" customHeight="1" spans="1:4">
      <c r="A519" s="373" t="s">
        <v>391</v>
      </c>
      <c r="B519" s="257">
        <v>0</v>
      </c>
      <c r="C519" s="257"/>
      <c r="D519" s="374" t="str">
        <f t="shared" si="8"/>
        <v/>
      </c>
    </row>
    <row r="520" ht="14.4" customHeight="1" spans="1:4">
      <c r="A520" s="373" t="s">
        <v>392</v>
      </c>
      <c r="B520" s="257">
        <v>0</v>
      </c>
      <c r="C520" s="257"/>
      <c r="D520" s="374" t="str">
        <f t="shared" si="8"/>
        <v/>
      </c>
    </row>
    <row r="521" ht="14.4" customHeight="1" spans="1:4">
      <c r="A521" s="373" t="s">
        <v>393</v>
      </c>
      <c r="B521" s="257">
        <v>106</v>
      </c>
      <c r="C521" s="257">
        <v>88</v>
      </c>
      <c r="D521" s="374">
        <f t="shared" si="8"/>
        <v>83.0188679245283</v>
      </c>
    </row>
    <row r="522" s="233" customFormat="1" ht="14.4" customHeight="1" spans="1:4">
      <c r="A522" s="373" t="s">
        <v>394</v>
      </c>
      <c r="B522" s="257">
        <v>0</v>
      </c>
      <c r="C522" s="257"/>
      <c r="D522" s="374" t="str">
        <f t="shared" si="8"/>
        <v/>
      </c>
    </row>
    <row r="523" ht="14.4" customHeight="1" spans="1:4">
      <c r="A523" s="373" t="s">
        <v>395</v>
      </c>
      <c r="B523" s="257">
        <v>0</v>
      </c>
      <c r="C523" s="257"/>
      <c r="D523" s="374" t="str">
        <f t="shared" si="8"/>
        <v/>
      </c>
    </row>
    <row r="524" ht="14.4" customHeight="1" spans="1:4">
      <c r="A524" s="373" t="s">
        <v>396</v>
      </c>
      <c r="B524" s="257">
        <v>0</v>
      </c>
      <c r="C524" s="257"/>
      <c r="D524" s="374" t="str">
        <f t="shared" si="8"/>
        <v/>
      </c>
    </row>
    <row r="525" ht="14.4" customHeight="1" spans="1:4">
      <c r="A525" s="373" t="s">
        <v>397</v>
      </c>
      <c r="B525" s="257">
        <v>0</v>
      </c>
      <c r="C525" s="257"/>
      <c r="D525" s="374" t="str">
        <f t="shared" si="8"/>
        <v/>
      </c>
    </row>
    <row r="526" s="233" customFormat="1" ht="14.4" customHeight="1" spans="1:4">
      <c r="A526" s="373" t="s">
        <v>398</v>
      </c>
      <c r="B526" s="257">
        <v>0</v>
      </c>
      <c r="C526" s="257"/>
      <c r="D526" s="374" t="str">
        <f t="shared" si="8"/>
        <v/>
      </c>
    </row>
    <row r="527" s="233" customFormat="1" ht="14.4" customHeight="1" spans="1:4">
      <c r="A527" s="373" t="s">
        <v>399</v>
      </c>
      <c r="B527" s="257">
        <v>135</v>
      </c>
      <c r="C527" s="257">
        <v>241</v>
      </c>
      <c r="D527" s="374">
        <f t="shared" si="8"/>
        <v>178.518518518519</v>
      </c>
    </row>
    <row r="528" s="233" customFormat="1" ht="14.4" customHeight="1" spans="1:4">
      <c r="A528" s="370" t="s">
        <v>400</v>
      </c>
      <c r="B528" s="355">
        <v>83</v>
      </c>
      <c r="C528" s="355"/>
      <c r="D528" s="371">
        <f t="shared" si="8"/>
        <v>0</v>
      </c>
    </row>
    <row r="529" ht="14.4" customHeight="1" spans="1:4">
      <c r="A529" s="373" t="s">
        <v>47</v>
      </c>
      <c r="B529" s="257">
        <v>0</v>
      </c>
      <c r="C529" s="355"/>
      <c r="D529" s="371" t="str">
        <f t="shared" si="8"/>
        <v/>
      </c>
    </row>
    <row r="530" ht="14.4" customHeight="1" spans="1:4">
      <c r="A530" s="373" t="s">
        <v>48</v>
      </c>
      <c r="B530" s="257">
        <v>0</v>
      </c>
      <c r="C530" s="355"/>
      <c r="D530" s="371" t="str">
        <f t="shared" si="8"/>
        <v/>
      </c>
    </row>
    <row r="531" ht="14.4" customHeight="1" spans="1:4">
      <c r="A531" s="373" t="s">
        <v>49</v>
      </c>
      <c r="B531" s="257">
        <v>0</v>
      </c>
      <c r="C531" s="355"/>
      <c r="D531" s="371" t="str">
        <f t="shared" si="8"/>
        <v/>
      </c>
    </row>
    <row r="532" ht="14.4" customHeight="1" spans="1:4">
      <c r="A532" s="373" t="s">
        <v>401</v>
      </c>
      <c r="B532" s="257">
        <v>0</v>
      </c>
      <c r="C532" s="355"/>
      <c r="D532" s="371" t="str">
        <f t="shared" si="8"/>
        <v/>
      </c>
    </row>
    <row r="533" ht="14.4" customHeight="1" spans="1:4">
      <c r="A533" s="373" t="s">
        <v>402</v>
      </c>
      <c r="B533" s="257">
        <v>83</v>
      </c>
      <c r="C533" s="355"/>
      <c r="D533" s="371">
        <f t="shared" si="8"/>
        <v>0</v>
      </c>
    </row>
    <row r="534" ht="14.4" customHeight="1" spans="1:4">
      <c r="A534" s="373" t="s">
        <v>403</v>
      </c>
      <c r="B534" s="257">
        <v>0</v>
      </c>
      <c r="C534" s="355"/>
      <c r="D534" s="371" t="str">
        <f t="shared" si="8"/>
        <v/>
      </c>
    </row>
    <row r="535" ht="14.4" customHeight="1" spans="1:4">
      <c r="A535" s="373" t="s">
        <v>404</v>
      </c>
      <c r="B535" s="257">
        <v>0</v>
      </c>
      <c r="C535" s="355"/>
      <c r="D535" s="371" t="str">
        <f t="shared" si="8"/>
        <v/>
      </c>
    </row>
    <row r="536" s="233" customFormat="1" ht="14.4" customHeight="1" spans="1:4">
      <c r="A536" s="370" t="s">
        <v>405</v>
      </c>
      <c r="B536" s="355">
        <v>0</v>
      </c>
      <c r="C536" s="355"/>
      <c r="D536" s="371" t="str">
        <f t="shared" si="8"/>
        <v/>
      </c>
    </row>
    <row r="537" ht="14.4" customHeight="1" spans="1:4">
      <c r="A537" s="373" t="s">
        <v>47</v>
      </c>
      <c r="B537" s="257">
        <v>0</v>
      </c>
      <c r="C537" s="355"/>
      <c r="D537" s="371" t="str">
        <f t="shared" si="8"/>
        <v/>
      </c>
    </row>
    <row r="538" ht="14.4" customHeight="1" spans="1:4">
      <c r="A538" s="373" t="s">
        <v>48</v>
      </c>
      <c r="B538" s="257">
        <v>0</v>
      </c>
      <c r="C538" s="355"/>
      <c r="D538" s="371" t="str">
        <f t="shared" si="8"/>
        <v/>
      </c>
    </row>
    <row r="539" ht="14.4" customHeight="1" spans="1:4">
      <c r="A539" s="373" t="s">
        <v>49</v>
      </c>
      <c r="B539" s="257">
        <v>0</v>
      </c>
      <c r="C539" s="355"/>
      <c r="D539" s="371" t="str">
        <f t="shared" si="8"/>
        <v/>
      </c>
    </row>
    <row r="540" ht="14.4" customHeight="1" spans="1:4">
      <c r="A540" s="373" t="s">
        <v>406</v>
      </c>
      <c r="B540" s="257">
        <v>0</v>
      </c>
      <c r="C540" s="355"/>
      <c r="D540" s="371" t="str">
        <f t="shared" si="8"/>
        <v/>
      </c>
    </row>
    <row r="541" s="233" customFormat="1" ht="14.4" customHeight="1" spans="1:4">
      <c r="A541" s="373" t="s">
        <v>407</v>
      </c>
      <c r="B541" s="257">
        <v>0</v>
      </c>
      <c r="C541" s="355"/>
      <c r="D541" s="371" t="str">
        <f t="shared" si="8"/>
        <v/>
      </c>
    </row>
    <row r="542" ht="14.4" customHeight="1" spans="1:4">
      <c r="A542" s="373" t="s">
        <v>408</v>
      </c>
      <c r="B542" s="257">
        <v>0</v>
      </c>
      <c r="C542" s="355"/>
      <c r="D542" s="371" t="str">
        <f t="shared" si="8"/>
        <v/>
      </c>
    </row>
    <row r="543" ht="14.4" customHeight="1" spans="1:4">
      <c r="A543" s="373" t="s">
        <v>409</v>
      </c>
      <c r="B543" s="257">
        <v>0</v>
      </c>
      <c r="C543" s="355"/>
      <c r="D543" s="371" t="str">
        <f t="shared" si="8"/>
        <v/>
      </c>
    </row>
    <row r="544" ht="14.4" customHeight="1" spans="1:4">
      <c r="A544" s="373" t="s">
        <v>410</v>
      </c>
      <c r="B544" s="257">
        <v>0</v>
      </c>
      <c r="C544" s="355"/>
      <c r="D544" s="371" t="str">
        <f t="shared" si="8"/>
        <v/>
      </c>
    </row>
    <row r="545" ht="14.4" customHeight="1" spans="1:4">
      <c r="A545" s="373" t="s">
        <v>411</v>
      </c>
      <c r="B545" s="257">
        <v>0</v>
      </c>
      <c r="C545" s="355"/>
      <c r="D545" s="371" t="str">
        <f t="shared" si="8"/>
        <v/>
      </c>
    </row>
    <row r="546" ht="14.4" customHeight="1" spans="1:4">
      <c r="A546" s="373" t="s">
        <v>412</v>
      </c>
      <c r="B546" s="257">
        <v>0</v>
      </c>
      <c r="C546" s="355"/>
      <c r="D546" s="371" t="str">
        <f t="shared" si="8"/>
        <v/>
      </c>
    </row>
    <row r="547" s="233" customFormat="1" ht="14.4" customHeight="1" spans="1:4">
      <c r="A547" s="370" t="s">
        <v>413</v>
      </c>
      <c r="B547" s="355">
        <v>0</v>
      </c>
      <c r="C547" s="355"/>
      <c r="D547" s="371" t="str">
        <f t="shared" si="8"/>
        <v/>
      </c>
    </row>
    <row r="548" ht="14.4" customHeight="1" spans="1:4">
      <c r="A548" s="373" t="s">
        <v>47</v>
      </c>
      <c r="B548" s="257">
        <v>0</v>
      </c>
      <c r="C548" s="355"/>
      <c r="D548" s="371" t="str">
        <f t="shared" si="8"/>
        <v/>
      </c>
    </row>
    <row r="549" s="233" customFormat="1" ht="14.4" customHeight="1" spans="1:4">
      <c r="A549" s="373" t="s">
        <v>48</v>
      </c>
      <c r="B549" s="257">
        <v>0</v>
      </c>
      <c r="C549" s="355"/>
      <c r="D549" s="371" t="str">
        <f t="shared" si="8"/>
        <v/>
      </c>
    </row>
    <row r="550" ht="14.4" customHeight="1" spans="1:4">
      <c r="A550" s="373" t="s">
        <v>49</v>
      </c>
      <c r="B550" s="257">
        <v>0</v>
      </c>
      <c r="C550" s="355"/>
      <c r="D550" s="371" t="str">
        <f t="shared" si="8"/>
        <v/>
      </c>
    </row>
    <row r="551" s="233" customFormat="1" ht="14.4" customHeight="1" spans="1:4">
      <c r="A551" s="373" t="s">
        <v>414</v>
      </c>
      <c r="B551" s="257">
        <v>0</v>
      </c>
      <c r="C551" s="355"/>
      <c r="D551" s="371" t="str">
        <f t="shared" si="8"/>
        <v/>
      </c>
    </row>
    <row r="552" ht="14.4" customHeight="1" spans="1:4">
      <c r="A552" s="373" t="s">
        <v>415</v>
      </c>
      <c r="B552" s="257">
        <v>0</v>
      </c>
      <c r="C552" s="355"/>
      <c r="D552" s="371" t="str">
        <f t="shared" si="8"/>
        <v/>
      </c>
    </row>
    <row r="553" ht="14.4" customHeight="1" spans="1:4">
      <c r="A553" s="373" t="s">
        <v>416</v>
      </c>
      <c r="B553" s="257">
        <v>0</v>
      </c>
      <c r="C553" s="355"/>
      <c r="D553" s="371" t="str">
        <f t="shared" si="8"/>
        <v/>
      </c>
    </row>
    <row r="554" ht="14.4" customHeight="1" spans="1:4">
      <c r="A554" s="373" t="s">
        <v>417</v>
      </c>
      <c r="B554" s="257">
        <v>0</v>
      </c>
      <c r="C554" s="355"/>
      <c r="D554" s="371" t="str">
        <f t="shared" si="8"/>
        <v/>
      </c>
    </row>
    <row r="555" ht="14.4" customHeight="1" spans="1:4">
      <c r="A555" s="373" t="s">
        <v>418</v>
      </c>
      <c r="B555" s="257">
        <v>0</v>
      </c>
      <c r="C555" s="355"/>
      <c r="D555" s="371" t="str">
        <f t="shared" si="8"/>
        <v/>
      </c>
    </row>
    <row r="556" s="233" customFormat="1" ht="14.4" customHeight="1" spans="1:4">
      <c r="A556" s="370" t="s">
        <v>419</v>
      </c>
      <c r="B556" s="355">
        <f>SUM(B558:B563)</f>
        <v>130</v>
      </c>
      <c r="C556" s="355"/>
      <c r="D556" s="371">
        <f t="shared" si="8"/>
        <v>0</v>
      </c>
    </row>
    <row r="557" ht="14.4" customHeight="1" spans="1:4">
      <c r="A557" s="373" t="s">
        <v>47</v>
      </c>
      <c r="B557" s="257">
        <v>0</v>
      </c>
      <c r="C557" s="355"/>
      <c r="D557" s="371" t="str">
        <f t="shared" si="8"/>
        <v/>
      </c>
    </row>
    <row r="558" ht="14.4" customHeight="1" spans="1:4">
      <c r="A558" s="373" t="s">
        <v>48</v>
      </c>
      <c r="B558" s="257">
        <v>0</v>
      </c>
      <c r="C558" s="355"/>
      <c r="D558" s="371" t="str">
        <f t="shared" si="8"/>
        <v/>
      </c>
    </row>
    <row r="559" s="233" customFormat="1" ht="14.4" customHeight="1" spans="1:4">
      <c r="A559" s="373" t="s">
        <v>49</v>
      </c>
      <c r="B559" s="257">
        <v>0</v>
      </c>
      <c r="C559" s="355"/>
      <c r="D559" s="371" t="str">
        <f t="shared" si="8"/>
        <v/>
      </c>
    </row>
    <row r="560" ht="14.4" customHeight="1" spans="1:4">
      <c r="A560" s="373" t="s">
        <v>420</v>
      </c>
      <c r="B560" s="257">
        <v>0</v>
      </c>
      <c r="C560" s="355"/>
      <c r="D560" s="371" t="str">
        <f t="shared" si="8"/>
        <v/>
      </c>
    </row>
    <row r="561" ht="14.4" customHeight="1" spans="1:4">
      <c r="A561" s="373" t="s">
        <v>421</v>
      </c>
      <c r="B561" s="257">
        <v>0</v>
      </c>
      <c r="C561" s="355"/>
      <c r="D561" s="371" t="str">
        <f t="shared" si="8"/>
        <v/>
      </c>
    </row>
    <row r="562" ht="14.4" customHeight="1" spans="1:4">
      <c r="A562" s="373" t="s">
        <v>422</v>
      </c>
      <c r="B562" s="257">
        <v>0</v>
      </c>
      <c r="C562" s="355"/>
      <c r="D562" s="371" t="str">
        <f t="shared" si="8"/>
        <v/>
      </c>
    </row>
    <row r="563" s="233" customFormat="1" ht="14.4" customHeight="1" spans="1:4">
      <c r="A563" s="373" t="s">
        <v>423</v>
      </c>
      <c r="B563" s="257">
        <v>130</v>
      </c>
      <c r="C563" s="355"/>
      <c r="D563" s="371">
        <f t="shared" si="8"/>
        <v>0</v>
      </c>
    </row>
    <row r="564" s="233" customFormat="1" ht="14.4" customHeight="1" spans="1:4">
      <c r="A564" s="370" t="s">
        <v>424</v>
      </c>
      <c r="B564" s="355">
        <f>SUM(B565:B567)</f>
        <v>222</v>
      </c>
      <c r="C564" s="355">
        <f>SUM(C565:C567)</f>
        <v>0</v>
      </c>
      <c r="D564" s="371">
        <f t="shared" si="8"/>
        <v>0</v>
      </c>
    </row>
    <row r="565" ht="14.4" customHeight="1" spans="1:4">
      <c r="A565" s="373" t="s">
        <v>425</v>
      </c>
      <c r="B565" s="257">
        <v>5</v>
      </c>
      <c r="C565" s="355"/>
      <c r="D565" s="371">
        <f t="shared" si="8"/>
        <v>0</v>
      </c>
    </row>
    <row r="566" ht="14.4" customHeight="1" spans="1:4">
      <c r="A566" s="373" t="s">
        <v>426</v>
      </c>
      <c r="B566" s="257">
        <v>0</v>
      </c>
      <c r="C566" s="355"/>
      <c r="D566" s="371" t="str">
        <f t="shared" si="8"/>
        <v/>
      </c>
    </row>
    <row r="567" ht="14.4" customHeight="1" spans="1:4">
      <c r="A567" s="373" t="s">
        <v>427</v>
      </c>
      <c r="B567" s="257">
        <v>217</v>
      </c>
      <c r="C567" s="257"/>
      <c r="D567" s="374">
        <f t="shared" si="8"/>
        <v>0</v>
      </c>
    </row>
    <row r="568" s="233" customFormat="1" ht="14.4" customHeight="1" spans="1:4">
      <c r="A568" s="370" t="s">
        <v>428</v>
      </c>
      <c r="B568" s="355">
        <f>B569+B585+B593+B595+B603+B607+B617+B625+B632+B640+B649+B654+B657+B660+B663+B666+B669+B673+B678+B686+B689</f>
        <v>14491</v>
      </c>
      <c r="C568" s="355">
        <f>C569+C585+C593+C595+C603+C607+C617+C625+C632+C640+C649+C654+C657+C660+C663+C666+C669+C673+C678+C686+C689</f>
        <v>12114</v>
      </c>
      <c r="D568" s="371">
        <f t="shared" si="8"/>
        <v>83.5967152025395</v>
      </c>
    </row>
    <row r="569" s="233" customFormat="1" ht="14.4" customHeight="1" spans="1:4">
      <c r="A569" s="370" t="s">
        <v>429</v>
      </c>
      <c r="B569" s="355">
        <f>SUM(B570:B584)</f>
        <v>1029</v>
      </c>
      <c r="C569" s="355">
        <f>SUM(C570:C584)</f>
        <v>1320</v>
      </c>
      <c r="D569" s="371">
        <f t="shared" si="8"/>
        <v>128.279883381924</v>
      </c>
    </row>
    <row r="570" ht="14.4" customHeight="1" spans="1:4">
      <c r="A570" s="373" t="s">
        <v>47</v>
      </c>
      <c r="B570" s="257">
        <v>565</v>
      </c>
      <c r="C570" s="257">
        <v>1003</v>
      </c>
      <c r="D570" s="374">
        <f t="shared" si="8"/>
        <v>177.522123893805</v>
      </c>
    </row>
    <row r="571" ht="14.4" customHeight="1" spans="1:4">
      <c r="A571" s="373" t="s">
        <v>48</v>
      </c>
      <c r="B571" s="257">
        <v>0</v>
      </c>
      <c r="C571" s="257"/>
      <c r="D571" s="374" t="str">
        <f t="shared" ref="D571:D581" si="9">IFERROR(C571/B571*100,"")</f>
        <v/>
      </c>
    </row>
    <row r="572" ht="14.4" customHeight="1" spans="1:4">
      <c r="A572" s="373" t="s">
        <v>49</v>
      </c>
      <c r="B572" s="257">
        <v>0</v>
      </c>
      <c r="C572" s="257"/>
      <c r="D572" s="374" t="str">
        <f t="shared" si="9"/>
        <v/>
      </c>
    </row>
    <row r="573" s="233" customFormat="1" ht="14.4" customHeight="1" spans="1:4">
      <c r="A573" s="373" t="s">
        <v>430</v>
      </c>
      <c r="B573" s="257">
        <v>0</v>
      </c>
      <c r="C573" s="257"/>
      <c r="D573" s="374" t="str">
        <f t="shared" si="9"/>
        <v/>
      </c>
    </row>
    <row r="574" ht="14.4" customHeight="1" spans="1:4">
      <c r="A574" s="373" t="s">
        <v>431</v>
      </c>
      <c r="B574" s="257">
        <v>0</v>
      </c>
      <c r="C574" s="257"/>
      <c r="D574" s="374" t="str">
        <f t="shared" si="9"/>
        <v/>
      </c>
    </row>
    <row r="575" ht="14.4" customHeight="1" spans="1:4">
      <c r="A575" s="373" t="s">
        <v>432</v>
      </c>
      <c r="B575" s="257">
        <v>0</v>
      </c>
      <c r="C575" s="257"/>
      <c r="D575" s="374" t="str">
        <f t="shared" si="9"/>
        <v/>
      </c>
    </row>
    <row r="576" ht="14.4" customHeight="1" spans="1:4">
      <c r="A576" s="373" t="s">
        <v>433</v>
      </c>
      <c r="B576" s="257">
        <v>0</v>
      </c>
      <c r="C576" s="257"/>
      <c r="D576" s="374" t="str">
        <f t="shared" si="9"/>
        <v/>
      </c>
    </row>
    <row r="577" ht="14.4" customHeight="1" spans="1:4">
      <c r="A577" s="373" t="s">
        <v>88</v>
      </c>
      <c r="B577" s="257">
        <v>0</v>
      </c>
      <c r="C577" s="257">
        <v>6</v>
      </c>
      <c r="D577" s="374" t="str">
        <f t="shared" si="9"/>
        <v/>
      </c>
    </row>
    <row r="578" ht="14.4" customHeight="1" spans="1:4">
      <c r="A578" s="373" t="s">
        <v>434</v>
      </c>
      <c r="B578" s="257">
        <v>68</v>
      </c>
      <c r="C578" s="257">
        <v>79</v>
      </c>
      <c r="D578" s="374">
        <f t="shared" si="9"/>
        <v>116.176470588235</v>
      </c>
    </row>
    <row r="579" ht="14.4" customHeight="1" spans="1:4">
      <c r="A579" s="373" t="s">
        <v>435</v>
      </c>
      <c r="B579" s="257">
        <v>0</v>
      </c>
      <c r="C579" s="257">
        <v>1</v>
      </c>
      <c r="D579" s="374" t="str">
        <f t="shared" si="9"/>
        <v/>
      </c>
    </row>
    <row r="580" ht="14.4" customHeight="1" spans="1:4">
      <c r="A580" s="373" t="s">
        <v>436</v>
      </c>
      <c r="B580" s="257">
        <v>0</v>
      </c>
      <c r="C580" s="257"/>
      <c r="D580" s="374" t="str">
        <f t="shared" si="9"/>
        <v/>
      </c>
    </row>
    <row r="581" s="233" customFormat="1" ht="14.4" customHeight="1" spans="1:4">
      <c r="A581" s="373" t="s">
        <v>437</v>
      </c>
      <c r="B581" s="257">
        <v>0</v>
      </c>
      <c r="C581" s="257">
        <v>2</v>
      </c>
      <c r="D581" s="374" t="str">
        <f t="shared" si="9"/>
        <v/>
      </c>
    </row>
    <row r="582" s="233" customFormat="1" ht="14.4" customHeight="1" spans="1:4">
      <c r="A582" s="373" t="s">
        <v>114</v>
      </c>
      <c r="B582" s="257"/>
      <c r="C582" s="257">
        <v>20</v>
      </c>
      <c r="D582" s="374"/>
    </row>
    <row r="583" s="233" customFormat="1" ht="14.4" customHeight="1" spans="1:4">
      <c r="A583" s="373" t="s">
        <v>56</v>
      </c>
      <c r="B583" s="257">
        <v>243</v>
      </c>
      <c r="C583" s="257">
        <v>208</v>
      </c>
      <c r="D583" s="374">
        <f t="shared" ref="D583:D646" si="10">IFERROR(C583/B583*100,"")</f>
        <v>85.59670781893</v>
      </c>
    </row>
    <row r="584" ht="14.4" customHeight="1" spans="1:4">
      <c r="A584" s="373" t="s">
        <v>438</v>
      </c>
      <c r="B584" s="257">
        <v>153</v>
      </c>
      <c r="C584" s="257">
        <v>1</v>
      </c>
      <c r="D584" s="374">
        <f t="shared" si="10"/>
        <v>0.65359477124183</v>
      </c>
    </row>
    <row r="585" s="233" customFormat="1" ht="14.4" customHeight="1" spans="1:4">
      <c r="A585" s="370" t="s">
        <v>439</v>
      </c>
      <c r="B585" s="355">
        <f>SUM(B586:B592)</f>
        <v>847</v>
      </c>
      <c r="C585" s="355">
        <f>SUM(C586:C592)</f>
        <v>494</v>
      </c>
      <c r="D585" s="371">
        <f t="shared" si="10"/>
        <v>58.3234946871311</v>
      </c>
    </row>
    <row r="586" ht="14.4" customHeight="1" spans="1:4">
      <c r="A586" s="373" t="s">
        <v>47</v>
      </c>
      <c r="B586" s="257">
        <v>199</v>
      </c>
      <c r="C586" s="257">
        <v>161</v>
      </c>
      <c r="D586" s="374">
        <f t="shared" si="10"/>
        <v>80.9045226130653</v>
      </c>
    </row>
    <row r="587" ht="14.4" customHeight="1" spans="1:4">
      <c r="A587" s="373" t="s">
        <v>48</v>
      </c>
      <c r="B587" s="257">
        <v>0</v>
      </c>
      <c r="C587" s="257"/>
      <c r="D587" s="374" t="str">
        <f t="shared" si="10"/>
        <v/>
      </c>
    </row>
    <row r="588" ht="14.4" customHeight="1" spans="1:4">
      <c r="A588" s="373" t="s">
        <v>49</v>
      </c>
      <c r="B588" s="257">
        <v>0</v>
      </c>
      <c r="C588" s="257"/>
      <c r="D588" s="374" t="str">
        <f t="shared" si="10"/>
        <v/>
      </c>
    </row>
    <row r="589" s="233" customFormat="1" ht="14.4" customHeight="1" spans="1:4">
      <c r="A589" s="373" t="s">
        <v>440</v>
      </c>
      <c r="B589" s="257">
        <v>0</v>
      </c>
      <c r="C589" s="257"/>
      <c r="D589" s="374" t="str">
        <f t="shared" si="10"/>
        <v/>
      </c>
    </row>
    <row r="590" ht="14.4" customHeight="1" spans="1:4">
      <c r="A590" s="373" t="s">
        <v>441</v>
      </c>
      <c r="B590" s="257">
        <v>0</v>
      </c>
      <c r="C590" s="257"/>
      <c r="D590" s="374" t="str">
        <f t="shared" si="10"/>
        <v/>
      </c>
    </row>
    <row r="591" ht="14.4" customHeight="1" spans="1:4">
      <c r="A591" s="373" t="s">
        <v>442</v>
      </c>
      <c r="B591" s="257">
        <v>90</v>
      </c>
      <c r="C591" s="257"/>
      <c r="D591" s="374">
        <f t="shared" si="10"/>
        <v>0</v>
      </c>
    </row>
    <row r="592" ht="14.4" customHeight="1" spans="1:4">
      <c r="A592" s="373" t="s">
        <v>443</v>
      </c>
      <c r="B592" s="257">
        <v>558</v>
      </c>
      <c r="C592" s="257">
        <v>333</v>
      </c>
      <c r="D592" s="374">
        <f t="shared" si="10"/>
        <v>59.6774193548387</v>
      </c>
    </row>
    <row r="593" s="233" customFormat="1" ht="14.4" customHeight="1" spans="1:4">
      <c r="A593" s="370" t="s">
        <v>444</v>
      </c>
      <c r="B593" s="355">
        <v>0</v>
      </c>
      <c r="C593" s="355"/>
      <c r="D593" s="371" t="str">
        <f t="shared" si="10"/>
        <v/>
      </c>
    </row>
    <row r="594" ht="14.4" customHeight="1" spans="1:4">
      <c r="A594" s="373" t="s">
        <v>445</v>
      </c>
      <c r="B594" s="257">
        <v>0</v>
      </c>
      <c r="C594" s="355"/>
      <c r="D594" s="371" t="str">
        <f t="shared" si="10"/>
        <v/>
      </c>
    </row>
    <row r="595" s="233" customFormat="1" ht="14.4" customHeight="1" spans="1:4">
      <c r="A595" s="370" t="s">
        <v>446</v>
      </c>
      <c r="B595" s="355">
        <f>SUM(B596:B602)</f>
        <v>7517</v>
      </c>
      <c r="C595" s="355">
        <f>SUM(C596:C602)</f>
        <v>5846</v>
      </c>
      <c r="D595" s="371">
        <f t="shared" si="10"/>
        <v>77.7703871225223</v>
      </c>
    </row>
    <row r="596" ht="14.4" customHeight="1" spans="1:4">
      <c r="A596" s="373" t="s">
        <v>447</v>
      </c>
      <c r="B596" s="257">
        <v>439</v>
      </c>
      <c r="C596" s="257">
        <v>341</v>
      </c>
      <c r="D596" s="374">
        <f t="shared" si="10"/>
        <v>77.6765375854214</v>
      </c>
    </row>
    <row r="597" s="233" customFormat="1" ht="14.4" customHeight="1" spans="1:4">
      <c r="A597" s="373" t="s">
        <v>448</v>
      </c>
      <c r="B597" s="257">
        <v>1851</v>
      </c>
      <c r="C597" s="257">
        <v>1272</v>
      </c>
      <c r="D597" s="374">
        <f t="shared" si="10"/>
        <v>68.7196110210697</v>
      </c>
    </row>
    <row r="598" ht="14.4" customHeight="1" spans="1:4">
      <c r="A598" s="373" t="s">
        <v>449</v>
      </c>
      <c r="B598" s="257">
        <v>0</v>
      </c>
      <c r="C598" s="257"/>
      <c r="D598" s="374" t="str">
        <f t="shared" si="10"/>
        <v/>
      </c>
    </row>
    <row r="599" ht="14.4" customHeight="1" spans="1:4">
      <c r="A599" s="373" t="s">
        <v>450</v>
      </c>
      <c r="B599" s="257">
        <v>4378</v>
      </c>
      <c r="C599" s="257">
        <v>4178</v>
      </c>
      <c r="D599" s="374">
        <f t="shared" si="10"/>
        <v>95.4317039744175</v>
      </c>
    </row>
    <row r="600" ht="14.4" customHeight="1" spans="1:4">
      <c r="A600" s="373" t="s">
        <v>451</v>
      </c>
      <c r="B600" s="257">
        <v>794</v>
      </c>
      <c r="C600" s="257"/>
      <c r="D600" s="374">
        <f t="shared" si="10"/>
        <v>0</v>
      </c>
    </row>
    <row r="601" ht="14.4" customHeight="1" spans="1:4">
      <c r="A601" s="382" t="s">
        <v>1958</v>
      </c>
      <c r="B601" s="257">
        <v>55</v>
      </c>
      <c r="C601" s="257">
        <v>55</v>
      </c>
      <c r="D601" s="374">
        <f t="shared" si="10"/>
        <v>100</v>
      </c>
    </row>
    <row r="602" ht="14.4" customHeight="1" spans="1:4">
      <c r="A602" s="373" t="s">
        <v>453</v>
      </c>
      <c r="B602" s="257">
        <v>0</v>
      </c>
      <c r="C602" s="355"/>
      <c r="D602" s="371" t="str">
        <f t="shared" si="10"/>
        <v/>
      </c>
    </row>
    <row r="603" s="233" customFormat="1" ht="14.4" customHeight="1" spans="1:4">
      <c r="A603" s="370" t="s">
        <v>454</v>
      </c>
      <c r="B603" s="355">
        <v>0</v>
      </c>
      <c r="C603" s="355"/>
      <c r="D603" s="371" t="str">
        <f t="shared" si="10"/>
        <v/>
      </c>
    </row>
    <row r="604" ht="14.4" customHeight="1" spans="1:4">
      <c r="A604" s="373" t="s">
        <v>455</v>
      </c>
      <c r="B604" s="257">
        <v>0</v>
      </c>
      <c r="C604" s="355"/>
      <c r="D604" s="371" t="str">
        <f t="shared" si="10"/>
        <v/>
      </c>
    </row>
    <row r="605" ht="14.4" customHeight="1" spans="1:4">
      <c r="A605" s="373" t="s">
        <v>456</v>
      </c>
      <c r="B605" s="257">
        <v>0</v>
      </c>
      <c r="C605" s="355"/>
      <c r="D605" s="371" t="str">
        <f t="shared" si="10"/>
        <v/>
      </c>
    </row>
    <row r="606" s="233" customFormat="1" ht="14.4" customHeight="1" spans="1:4">
      <c r="A606" s="373" t="s">
        <v>457</v>
      </c>
      <c r="B606" s="257">
        <v>0</v>
      </c>
      <c r="C606" s="355"/>
      <c r="D606" s="371" t="str">
        <f t="shared" si="10"/>
        <v/>
      </c>
    </row>
    <row r="607" s="233" customFormat="1" ht="14.4" customHeight="1" spans="1:4">
      <c r="A607" s="370" t="s">
        <v>458</v>
      </c>
      <c r="B607" s="355">
        <f>SUM(B608:B616)</f>
        <v>979</v>
      </c>
      <c r="C607" s="355">
        <f>SUM(C608:C616)</f>
        <v>123</v>
      </c>
      <c r="D607" s="371">
        <f t="shared" si="10"/>
        <v>12.5638406537283</v>
      </c>
    </row>
    <row r="608" ht="14.4" customHeight="1" spans="1:4">
      <c r="A608" s="373" t="s">
        <v>459</v>
      </c>
      <c r="B608" s="257">
        <v>0</v>
      </c>
      <c r="C608" s="355"/>
      <c r="D608" s="371" t="str">
        <f t="shared" si="10"/>
        <v/>
      </c>
    </row>
    <row r="609" ht="14.4" customHeight="1" spans="1:4">
      <c r="A609" s="373" t="s">
        <v>460</v>
      </c>
      <c r="B609" s="257">
        <v>0</v>
      </c>
      <c r="C609" s="355"/>
      <c r="D609" s="371" t="str">
        <f t="shared" si="10"/>
        <v/>
      </c>
    </row>
    <row r="610" ht="14.4" customHeight="1" spans="1:4">
      <c r="A610" s="373" t="s">
        <v>461</v>
      </c>
      <c r="B610" s="257">
        <v>0</v>
      </c>
      <c r="C610" s="355"/>
      <c r="D610" s="371" t="str">
        <f t="shared" si="10"/>
        <v/>
      </c>
    </row>
    <row r="611" s="233" customFormat="1" ht="14.4" customHeight="1" spans="1:4">
      <c r="A611" s="373" t="s">
        <v>462</v>
      </c>
      <c r="B611" s="257">
        <v>0</v>
      </c>
      <c r="C611" s="355"/>
      <c r="D611" s="371" t="str">
        <f t="shared" si="10"/>
        <v/>
      </c>
    </row>
    <row r="612" ht="14.4" customHeight="1" spans="1:4">
      <c r="A612" s="373" t="s">
        <v>463</v>
      </c>
      <c r="B612" s="257">
        <v>0</v>
      </c>
      <c r="C612" s="355"/>
      <c r="D612" s="371" t="str">
        <f t="shared" si="10"/>
        <v/>
      </c>
    </row>
    <row r="613" ht="14.4" customHeight="1" spans="1:4">
      <c r="A613" s="373" t="s">
        <v>464</v>
      </c>
      <c r="B613" s="257">
        <v>0</v>
      </c>
      <c r="C613" s="355"/>
      <c r="D613" s="371" t="str">
        <f t="shared" si="10"/>
        <v/>
      </c>
    </row>
    <row r="614" s="233" customFormat="1" ht="14.4" customHeight="1" spans="1:4">
      <c r="A614" s="373" t="s">
        <v>465</v>
      </c>
      <c r="B614" s="257">
        <v>0</v>
      </c>
      <c r="C614" s="355"/>
      <c r="D614" s="371" t="str">
        <f t="shared" si="10"/>
        <v/>
      </c>
    </row>
    <row r="615" ht="14.4" customHeight="1" spans="1:4">
      <c r="A615" s="382" t="s">
        <v>1959</v>
      </c>
      <c r="B615" s="257">
        <v>0</v>
      </c>
      <c r="C615" s="355"/>
      <c r="D615" s="371" t="str">
        <f t="shared" si="10"/>
        <v/>
      </c>
    </row>
    <row r="616" ht="14.4" customHeight="1" spans="1:4">
      <c r="A616" s="373" t="s">
        <v>467</v>
      </c>
      <c r="B616" s="257">
        <v>979</v>
      </c>
      <c r="C616" s="257">
        <v>123</v>
      </c>
      <c r="D616" s="374">
        <f t="shared" si="10"/>
        <v>12.5638406537283</v>
      </c>
    </row>
    <row r="617" s="233" customFormat="1" ht="14.4" customHeight="1" spans="1:4">
      <c r="A617" s="370" t="s">
        <v>468</v>
      </c>
      <c r="B617" s="355">
        <f>SUM(B618:B624)</f>
        <v>1058</v>
      </c>
      <c r="C617" s="355">
        <f>SUM(C618:C624)</f>
        <v>620</v>
      </c>
      <c r="D617" s="371">
        <f t="shared" si="10"/>
        <v>58.6011342155009</v>
      </c>
    </row>
    <row r="618" ht="14.4" customHeight="1" spans="1:4">
      <c r="A618" s="373" t="s">
        <v>469</v>
      </c>
      <c r="B618" s="257">
        <v>493</v>
      </c>
      <c r="C618" s="355"/>
      <c r="D618" s="371">
        <f t="shared" si="10"/>
        <v>0</v>
      </c>
    </row>
    <row r="619" ht="14.4" customHeight="1" spans="1:4">
      <c r="A619" s="373" t="s">
        <v>470</v>
      </c>
      <c r="B619" s="257">
        <v>0</v>
      </c>
      <c r="C619" s="355"/>
      <c r="D619" s="371" t="str">
        <f t="shared" si="10"/>
        <v/>
      </c>
    </row>
    <row r="620" s="233" customFormat="1" ht="14.4" customHeight="1" spans="1:4">
      <c r="A620" s="373" t="s">
        <v>471</v>
      </c>
      <c r="B620" s="257">
        <v>0</v>
      </c>
      <c r="C620" s="355"/>
      <c r="D620" s="371" t="str">
        <f t="shared" si="10"/>
        <v/>
      </c>
    </row>
    <row r="621" ht="14.4" customHeight="1" spans="1:4">
      <c r="A621" s="373" t="s">
        <v>472</v>
      </c>
      <c r="B621" s="257"/>
      <c r="C621" s="355"/>
      <c r="D621" s="371" t="str">
        <f t="shared" si="10"/>
        <v/>
      </c>
    </row>
    <row r="622" ht="14.4" customHeight="1" spans="1:4">
      <c r="A622" s="373" t="s">
        <v>473</v>
      </c>
      <c r="B622" s="257">
        <v>129</v>
      </c>
      <c r="C622" s="257">
        <v>147</v>
      </c>
      <c r="D622" s="374">
        <f t="shared" si="10"/>
        <v>113.953488372093</v>
      </c>
    </row>
    <row r="623" s="233" customFormat="1" ht="14.4" customHeight="1" spans="1:4">
      <c r="A623" s="373" t="s">
        <v>474</v>
      </c>
      <c r="B623" s="257">
        <v>0</v>
      </c>
      <c r="C623" s="257"/>
      <c r="D623" s="374" t="str">
        <f t="shared" si="10"/>
        <v/>
      </c>
    </row>
    <row r="624" ht="14.4" customHeight="1" spans="1:4">
      <c r="A624" s="373" t="s">
        <v>475</v>
      </c>
      <c r="B624" s="257">
        <v>436</v>
      </c>
      <c r="C624" s="257">
        <v>473</v>
      </c>
      <c r="D624" s="374">
        <f t="shared" si="10"/>
        <v>108.48623853211</v>
      </c>
    </row>
    <row r="625" s="233" customFormat="1" ht="14.4" customHeight="1" spans="1:4">
      <c r="A625" s="370" t="s">
        <v>476</v>
      </c>
      <c r="B625" s="355">
        <f>SUM(B626:B631)</f>
        <v>129</v>
      </c>
      <c r="C625" s="355">
        <f>SUM(C626:C631)</f>
        <v>107</v>
      </c>
      <c r="D625" s="371">
        <f t="shared" si="10"/>
        <v>82.9457364341085</v>
      </c>
    </row>
    <row r="626" s="233" customFormat="1" ht="14.4" customHeight="1" spans="1:4">
      <c r="A626" s="373" t="s">
        <v>477</v>
      </c>
      <c r="B626" s="257">
        <v>87</v>
      </c>
      <c r="C626" s="257">
        <v>85</v>
      </c>
      <c r="D626" s="374">
        <f t="shared" si="10"/>
        <v>97.7011494252874</v>
      </c>
    </row>
    <row r="627" ht="14.4" customHeight="1" spans="1:4">
      <c r="A627" s="373" t="s">
        <v>478</v>
      </c>
      <c r="B627" s="257">
        <v>0</v>
      </c>
      <c r="C627" s="257"/>
      <c r="D627" s="374" t="str">
        <f t="shared" si="10"/>
        <v/>
      </c>
    </row>
    <row r="628" ht="14.4" customHeight="1" spans="1:4">
      <c r="A628" s="373" t="s">
        <v>479</v>
      </c>
      <c r="B628" s="257">
        <v>0</v>
      </c>
      <c r="C628" s="257"/>
      <c r="D628" s="374" t="str">
        <f t="shared" si="10"/>
        <v/>
      </c>
    </row>
    <row r="629" ht="14.4" customHeight="1" spans="1:4">
      <c r="A629" s="373" t="s">
        <v>480</v>
      </c>
      <c r="B629" s="257">
        <v>2</v>
      </c>
      <c r="C629" s="257"/>
      <c r="D629" s="374">
        <f t="shared" si="10"/>
        <v>0</v>
      </c>
    </row>
    <row r="630" ht="14.4" customHeight="1" spans="1:4">
      <c r="A630" s="373" t="s">
        <v>481</v>
      </c>
      <c r="B630" s="257">
        <v>9</v>
      </c>
      <c r="C630" s="257">
        <v>12</v>
      </c>
      <c r="D630" s="374">
        <f t="shared" si="10"/>
        <v>133.333333333333</v>
      </c>
    </row>
    <row r="631" ht="14.4" customHeight="1" spans="1:4">
      <c r="A631" s="373" t="s">
        <v>482</v>
      </c>
      <c r="B631" s="257">
        <v>31</v>
      </c>
      <c r="C631" s="257">
        <v>10</v>
      </c>
      <c r="D631" s="374">
        <f t="shared" si="10"/>
        <v>32.258064516129</v>
      </c>
    </row>
    <row r="632" s="233" customFormat="1" ht="14.4" customHeight="1" spans="1:4">
      <c r="A632" s="370" t="s">
        <v>483</v>
      </c>
      <c r="B632" s="355">
        <f>SUM(B633:B639)</f>
        <v>186</v>
      </c>
      <c r="C632" s="355">
        <f>SUM(C633:C639)</f>
        <v>473</v>
      </c>
      <c r="D632" s="371">
        <f t="shared" si="10"/>
        <v>254.301075268817</v>
      </c>
    </row>
    <row r="633" ht="14.4" customHeight="1" spans="1:4">
      <c r="A633" s="373" t="s">
        <v>484</v>
      </c>
      <c r="B633" s="257">
        <v>6</v>
      </c>
      <c r="C633" s="257">
        <v>8</v>
      </c>
      <c r="D633" s="374">
        <f t="shared" si="10"/>
        <v>133.333333333333</v>
      </c>
    </row>
    <row r="634" ht="14.4" customHeight="1" spans="1:4">
      <c r="A634" s="373" t="s">
        <v>485</v>
      </c>
      <c r="B634" s="257">
        <v>64</v>
      </c>
      <c r="C634" s="257">
        <v>430</v>
      </c>
      <c r="D634" s="374">
        <f t="shared" si="10"/>
        <v>671.875</v>
      </c>
    </row>
    <row r="635" s="233" customFormat="1" ht="14.4" customHeight="1" spans="1:4">
      <c r="A635" s="373" t="s">
        <v>486</v>
      </c>
      <c r="B635" s="257">
        <v>0</v>
      </c>
      <c r="C635" s="257"/>
      <c r="D635" s="374" t="str">
        <f t="shared" si="10"/>
        <v/>
      </c>
    </row>
    <row r="636" ht="14.4" customHeight="1" spans="1:4">
      <c r="A636" s="373" t="s">
        <v>487</v>
      </c>
      <c r="B636" s="257">
        <v>61</v>
      </c>
      <c r="C636" s="257">
        <v>35</v>
      </c>
      <c r="D636" s="374">
        <f t="shared" si="10"/>
        <v>57.3770491803279</v>
      </c>
    </row>
    <row r="637" ht="14.4" customHeight="1" spans="1:4">
      <c r="A637" s="373" t="s">
        <v>488</v>
      </c>
      <c r="B637" s="257">
        <v>0</v>
      </c>
      <c r="C637" s="355"/>
      <c r="D637" s="371" t="str">
        <f t="shared" si="10"/>
        <v/>
      </c>
    </row>
    <row r="638" ht="14.4" customHeight="1" spans="1:4">
      <c r="A638" s="373" t="s">
        <v>489</v>
      </c>
      <c r="B638" s="257">
        <v>55</v>
      </c>
      <c r="C638" s="355"/>
      <c r="D638" s="371">
        <f t="shared" si="10"/>
        <v>0</v>
      </c>
    </row>
    <row r="639" ht="14.4" customHeight="1" spans="1:4">
      <c r="A639" s="373" t="s">
        <v>490</v>
      </c>
      <c r="B639" s="257">
        <v>0</v>
      </c>
      <c r="C639" s="355"/>
      <c r="D639" s="371" t="str">
        <f t="shared" si="10"/>
        <v/>
      </c>
    </row>
    <row r="640" s="233" customFormat="1" ht="14.4" customHeight="1" spans="1:4">
      <c r="A640" s="370" t="s">
        <v>491</v>
      </c>
      <c r="B640" s="355">
        <f>SUM(B641:B648)</f>
        <v>520</v>
      </c>
      <c r="C640" s="355">
        <f>SUM(C641:C648)</f>
        <v>468</v>
      </c>
      <c r="D640" s="371">
        <f t="shared" si="10"/>
        <v>90</v>
      </c>
    </row>
    <row r="641" ht="14.4" customHeight="1" spans="1:4">
      <c r="A641" s="373" t="s">
        <v>47</v>
      </c>
      <c r="B641" s="257">
        <v>64</v>
      </c>
      <c r="C641" s="257">
        <v>44</v>
      </c>
      <c r="D641" s="374">
        <f t="shared" si="10"/>
        <v>68.75</v>
      </c>
    </row>
    <row r="642" ht="14.4" customHeight="1" spans="1:4">
      <c r="A642" s="373" t="s">
        <v>48</v>
      </c>
      <c r="B642" s="257">
        <v>0</v>
      </c>
      <c r="C642" s="257"/>
      <c r="D642" s="374" t="str">
        <f t="shared" si="10"/>
        <v/>
      </c>
    </row>
    <row r="643" s="233" customFormat="1" ht="14.4" customHeight="1" spans="1:4">
      <c r="A643" s="373" t="s">
        <v>49</v>
      </c>
      <c r="B643" s="257">
        <v>0</v>
      </c>
      <c r="C643" s="257"/>
      <c r="D643" s="374" t="str">
        <f t="shared" si="10"/>
        <v/>
      </c>
    </row>
    <row r="644" ht="14.4" customHeight="1" spans="1:4">
      <c r="A644" s="373" t="s">
        <v>492</v>
      </c>
      <c r="B644" s="257">
        <v>76</v>
      </c>
      <c r="C644" s="257">
        <v>44</v>
      </c>
      <c r="D644" s="374">
        <f t="shared" si="10"/>
        <v>57.8947368421053</v>
      </c>
    </row>
    <row r="645" ht="14.4" customHeight="1" spans="1:4">
      <c r="A645" s="373" t="s">
        <v>493</v>
      </c>
      <c r="B645" s="257">
        <v>18</v>
      </c>
      <c r="C645" s="257">
        <v>8</v>
      </c>
      <c r="D645" s="374">
        <f t="shared" si="10"/>
        <v>44.4444444444444</v>
      </c>
    </row>
    <row r="646" s="233" customFormat="1" ht="14.4" customHeight="1" spans="1:4">
      <c r="A646" s="373" t="s">
        <v>494</v>
      </c>
      <c r="B646" s="257">
        <v>0</v>
      </c>
      <c r="C646" s="355"/>
      <c r="D646" s="371" t="str">
        <f t="shared" si="10"/>
        <v/>
      </c>
    </row>
    <row r="647" s="233" customFormat="1" ht="14.4" customHeight="1" spans="1:4">
      <c r="A647" s="373" t="s">
        <v>495</v>
      </c>
      <c r="B647" s="257">
        <v>211</v>
      </c>
      <c r="C647" s="257">
        <v>225</v>
      </c>
      <c r="D647" s="374">
        <f t="shared" ref="D647:D710" si="11">IFERROR(C647/B647*100,"")</f>
        <v>106.635071090047</v>
      </c>
    </row>
    <row r="648" s="233" customFormat="1" ht="14.4" customHeight="1" spans="1:4">
      <c r="A648" s="373" t="s">
        <v>496</v>
      </c>
      <c r="B648" s="257">
        <v>151</v>
      </c>
      <c r="C648" s="257">
        <v>147</v>
      </c>
      <c r="D648" s="374">
        <f t="shared" si="11"/>
        <v>97.3509933774834</v>
      </c>
    </row>
    <row r="649" s="233" customFormat="1" ht="14.4" customHeight="1" spans="1:4">
      <c r="A649" s="370" t="s">
        <v>497</v>
      </c>
      <c r="B649" s="355">
        <f>SUM(B650:B653)</f>
        <v>3</v>
      </c>
      <c r="C649" s="355">
        <f>SUM(C650:C653)</f>
        <v>4</v>
      </c>
      <c r="D649" s="371">
        <f t="shared" si="11"/>
        <v>133.333333333333</v>
      </c>
    </row>
    <row r="650" ht="14.4" customHeight="1" spans="1:4">
      <c r="A650" s="373" t="s">
        <v>47</v>
      </c>
      <c r="B650" s="257">
        <v>0</v>
      </c>
      <c r="C650" s="355"/>
      <c r="D650" s="371" t="str">
        <f t="shared" si="11"/>
        <v/>
      </c>
    </row>
    <row r="651" ht="14.4" customHeight="1" spans="1:4">
      <c r="A651" s="373" t="s">
        <v>48</v>
      </c>
      <c r="B651" s="257">
        <v>0</v>
      </c>
      <c r="C651" s="355"/>
      <c r="D651" s="371" t="str">
        <f t="shared" si="11"/>
        <v/>
      </c>
    </row>
    <row r="652" ht="14.4" customHeight="1" spans="1:4">
      <c r="A652" s="373" t="s">
        <v>49</v>
      </c>
      <c r="B652" s="257">
        <v>0</v>
      </c>
      <c r="C652" s="355"/>
      <c r="D652" s="371" t="str">
        <f t="shared" si="11"/>
        <v/>
      </c>
    </row>
    <row r="653" s="233" customFormat="1" ht="14.4" customHeight="1" spans="1:4">
      <c r="A653" s="373" t="s">
        <v>498</v>
      </c>
      <c r="B653" s="257">
        <v>3</v>
      </c>
      <c r="C653" s="257">
        <v>4</v>
      </c>
      <c r="D653" s="374">
        <f t="shared" si="11"/>
        <v>133.333333333333</v>
      </c>
    </row>
    <row r="654" s="233" customFormat="1" ht="14.4" customHeight="1" spans="1:4">
      <c r="A654" s="370" t="s">
        <v>499</v>
      </c>
      <c r="B654" s="355">
        <v>0</v>
      </c>
      <c r="C654" s="355"/>
      <c r="D654" s="371" t="str">
        <f t="shared" si="11"/>
        <v/>
      </c>
    </row>
    <row r="655" ht="14.4" customHeight="1" spans="1:4">
      <c r="A655" s="373" t="s">
        <v>500</v>
      </c>
      <c r="B655" s="257">
        <v>0</v>
      </c>
      <c r="C655" s="355"/>
      <c r="D655" s="371" t="str">
        <f t="shared" si="11"/>
        <v/>
      </c>
    </row>
    <row r="656" ht="14.4" customHeight="1" spans="1:4">
      <c r="A656" s="373" t="s">
        <v>501</v>
      </c>
      <c r="B656" s="257">
        <v>0</v>
      </c>
      <c r="C656" s="355"/>
      <c r="D656" s="371" t="str">
        <f t="shared" si="11"/>
        <v/>
      </c>
    </row>
    <row r="657" s="233" customFormat="1" ht="14.4" customHeight="1" spans="1:4">
      <c r="A657" s="370" t="s">
        <v>502</v>
      </c>
      <c r="B657" s="355">
        <v>0</v>
      </c>
      <c r="C657" s="355"/>
      <c r="D657" s="371" t="str">
        <f t="shared" si="11"/>
        <v/>
      </c>
    </row>
    <row r="658" ht="14.4" customHeight="1" spans="1:4">
      <c r="A658" s="373" t="s">
        <v>503</v>
      </c>
      <c r="B658" s="257">
        <v>0</v>
      </c>
      <c r="C658" s="355"/>
      <c r="D658" s="371" t="str">
        <f t="shared" si="11"/>
        <v/>
      </c>
    </row>
    <row r="659" ht="14.4" customHeight="1" spans="1:4">
      <c r="A659" s="373" t="s">
        <v>504</v>
      </c>
      <c r="B659" s="257">
        <v>0</v>
      </c>
      <c r="C659" s="355"/>
      <c r="D659" s="371" t="str">
        <f t="shared" si="11"/>
        <v/>
      </c>
    </row>
    <row r="660" s="233" customFormat="1" ht="14.4" customHeight="1" spans="1:4">
      <c r="A660" s="370" t="s">
        <v>505</v>
      </c>
      <c r="B660" s="355">
        <v>0</v>
      </c>
      <c r="C660" s="355"/>
      <c r="D660" s="371" t="str">
        <f t="shared" si="11"/>
        <v/>
      </c>
    </row>
    <row r="661" ht="14.4" customHeight="1" spans="1:4">
      <c r="A661" s="373" t="s">
        <v>506</v>
      </c>
      <c r="B661" s="257">
        <v>0</v>
      </c>
      <c r="C661" s="355"/>
      <c r="D661" s="371" t="str">
        <f t="shared" si="11"/>
        <v/>
      </c>
    </row>
    <row r="662" ht="14.4" customHeight="1" spans="1:4">
      <c r="A662" s="373" t="s">
        <v>507</v>
      </c>
      <c r="B662" s="257">
        <v>0</v>
      </c>
      <c r="C662" s="355"/>
      <c r="D662" s="371" t="str">
        <f t="shared" si="11"/>
        <v/>
      </c>
    </row>
    <row r="663" s="233" customFormat="1" ht="14.4" customHeight="1" spans="1:4">
      <c r="A663" s="370" t="s">
        <v>508</v>
      </c>
      <c r="B663" s="355">
        <v>0</v>
      </c>
      <c r="C663" s="355"/>
      <c r="D663" s="371" t="str">
        <f t="shared" si="11"/>
        <v/>
      </c>
    </row>
    <row r="664" ht="14.4" customHeight="1" spans="1:4">
      <c r="A664" s="373" t="s">
        <v>509</v>
      </c>
      <c r="B664" s="257">
        <v>0</v>
      </c>
      <c r="C664" s="355"/>
      <c r="D664" s="371" t="str">
        <f t="shared" si="11"/>
        <v/>
      </c>
    </row>
    <row r="665" ht="14.4" customHeight="1" spans="1:4">
      <c r="A665" s="373" t="s">
        <v>510</v>
      </c>
      <c r="B665" s="257">
        <v>0</v>
      </c>
      <c r="C665" s="355"/>
      <c r="D665" s="371" t="str">
        <f t="shared" si="11"/>
        <v/>
      </c>
    </row>
    <row r="666" s="233" customFormat="1" ht="14.4" customHeight="1" spans="1:4">
      <c r="A666" s="370" t="s">
        <v>511</v>
      </c>
      <c r="B666" s="355">
        <v>0</v>
      </c>
      <c r="C666" s="355"/>
      <c r="D666" s="371" t="str">
        <f t="shared" si="11"/>
        <v/>
      </c>
    </row>
    <row r="667" s="233" customFormat="1" ht="14.4" customHeight="1" spans="1:4">
      <c r="A667" s="373" t="s">
        <v>512</v>
      </c>
      <c r="B667" s="257">
        <v>0</v>
      </c>
      <c r="C667" s="355"/>
      <c r="D667" s="371" t="str">
        <f t="shared" si="11"/>
        <v/>
      </c>
    </row>
    <row r="668" ht="14.4" customHeight="1" spans="1:4">
      <c r="A668" s="373" t="s">
        <v>513</v>
      </c>
      <c r="B668" s="257">
        <v>0</v>
      </c>
      <c r="C668" s="355"/>
      <c r="D668" s="371" t="str">
        <f t="shared" si="11"/>
        <v/>
      </c>
    </row>
    <row r="669" s="233" customFormat="1" ht="14.4" customHeight="1" spans="1:4">
      <c r="A669" s="370" t="s">
        <v>514</v>
      </c>
      <c r="B669" s="355">
        <v>0</v>
      </c>
      <c r="C669" s="355"/>
      <c r="D669" s="371" t="str">
        <f t="shared" si="11"/>
        <v/>
      </c>
    </row>
    <row r="670" ht="14.4" customHeight="1" spans="1:4">
      <c r="A670" s="373" t="s">
        <v>515</v>
      </c>
      <c r="B670" s="257">
        <v>0</v>
      </c>
      <c r="C670" s="355"/>
      <c r="D670" s="371" t="str">
        <f t="shared" si="11"/>
        <v/>
      </c>
    </row>
    <row r="671" s="233" customFormat="1" ht="14.4" customHeight="1" spans="1:4">
      <c r="A671" s="373" t="s">
        <v>516</v>
      </c>
      <c r="B671" s="257">
        <v>0</v>
      </c>
      <c r="C671" s="355"/>
      <c r="D671" s="371" t="str">
        <f t="shared" si="11"/>
        <v/>
      </c>
    </row>
    <row r="672" ht="14.4" customHeight="1" spans="1:4">
      <c r="A672" s="373" t="s">
        <v>517</v>
      </c>
      <c r="B672" s="257">
        <v>0</v>
      </c>
      <c r="C672" s="355"/>
      <c r="D672" s="371" t="str">
        <f t="shared" si="11"/>
        <v/>
      </c>
    </row>
    <row r="673" s="233" customFormat="1" ht="14.4" customHeight="1" spans="1:4">
      <c r="A673" s="370" t="s">
        <v>518</v>
      </c>
      <c r="B673" s="355">
        <v>0</v>
      </c>
      <c r="C673" s="355"/>
      <c r="D673" s="371" t="str">
        <f t="shared" si="11"/>
        <v/>
      </c>
    </row>
    <row r="674" ht="14.4" customHeight="1" spans="1:4">
      <c r="A674" s="373" t="s">
        <v>519</v>
      </c>
      <c r="B674" s="257">
        <v>0</v>
      </c>
      <c r="C674" s="355"/>
      <c r="D674" s="371" t="str">
        <f t="shared" si="11"/>
        <v/>
      </c>
    </row>
    <row r="675" ht="14.4" customHeight="1" spans="1:4">
      <c r="A675" s="373" t="s">
        <v>520</v>
      </c>
      <c r="B675" s="257">
        <v>0</v>
      </c>
      <c r="C675" s="355"/>
      <c r="D675" s="371" t="str">
        <f t="shared" si="11"/>
        <v/>
      </c>
    </row>
    <row r="676" ht="14.4" customHeight="1" spans="1:4">
      <c r="A676" s="373" t="s">
        <v>521</v>
      </c>
      <c r="B676" s="257"/>
      <c r="C676" s="355"/>
      <c r="D676" s="371" t="str">
        <f t="shared" si="11"/>
        <v/>
      </c>
    </row>
    <row r="677" ht="14.4" customHeight="1" spans="1:4">
      <c r="A677" s="373" t="s">
        <v>522</v>
      </c>
      <c r="B677" s="257">
        <v>0</v>
      </c>
      <c r="C677" s="355"/>
      <c r="D677" s="371" t="str">
        <f t="shared" si="11"/>
        <v/>
      </c>
    </row>
    <row r="678" s="233" customFormat="1" ht="14.4" customHeight="1" spans="1:4">
      <c r="A678" s="370" t="s">
        <v>523</v>
      </c>
      <c r="B678" s="355">
        <f>SUM(B679:B685)</f>
        <v>216</v>
      </c>
      <c r="C678" s="355">
        <f>SUM(C679:C685)</f>
        <v>218</v>
      </c>
      <c r="D678" s="371">
        <f t="shared" si="11"/>
        <v>100.925925925926</v>
      </c>
    </row>
    <row r="679" ht="14.4" customHeight="1" spans="1:4">
      <c r="A679" s="373" t="s">
        <v>47</v>
      </c>
      <c r="B679" s="257">
        <v>64</v>
      </c>
      <c r="C679" s="257">
        <v>74</v>
      </c>
      <c r="D679" s="374">
        <f t="shared" si="11"/>
        <v>115.625</v>
      </c>
    </row>
    <row r="680" ht="14.4" customHeight="1" spans="1:4">
      <c r="A680" s="373" t="s">
        <v>48</v>
      </c>
      <c r="B680" s="257">
        <v>0</v>
      </c>
      <c r="C680" s="355"/>
      <c r="D680" s="371" t="str">
        <f t="shared" si="11"/>
        <v/>
      </c>
    </row>
    <row r="681" ht="14.4" customHeight="1" spans="1:4">
      <c r="A681" s="373" t="s">
        <v>49</v>
      </c>
      <c r="B681" s="257">
        <v>0</v>
      </c>
      <c r="C681" s="355"/>
      <c r="D681" s="371" t="str">
        <f t="shared" si="11"/>
        <v/>
      </c>
    </row>
    <row r="682" ht="14.4" customHeight="1" spans="1:4">
      <c r="A682" s="373" t="s">
        <v>524</v>
      </c>
      <c r="B682" s="257">
        <v>84</v>
      </c>
      <c r="C682" s="257">
        <v>92</v>
      </c>
      <c r="D682" s="374">
        <f t="shared" si="11"/>
        <v>109.52380952381</v>
      </c>
    </row>
    <row r="683" s="233" customFormat="1" ht="14.4" customHeight="1" spans="1:4">
      <c r="A683" s="382" t="s">
        <v>1960</v>
      </c>
      <c r="B683" s="257">
        <v>0</v>
      </c>
      <c r="C683" s="257"/>
      <c r="D683" s="374" t="str">
        <f t="shared" si="11"/>
        <v/>
      </c>
    </row>
    <row r="684" ht="14.4" customHeight="1" spans="1:4">
      <c r="A684" s="373" t="s">
        <v>56</v>
      </c>
      <c r="B684" s="257">
        <v>68</v>
      </c>
      <c r="C684" s="257">
        <v>51</v>
      </c>
      <c r="D684" s="374">
        <f t="shared" si="11"/>
        <v>75</v>
      </c>
    </row>
    <row r="685" ht="14.4" customHeight="1" spans="1:4">
      <c r="A685" s="373" t="s">
        <v>526</v>
      </c>
      <c r="B685" s="257">
        <v>0</v>
      </c>
      <c r="C685" s="257">
        <v>1</v>
      </c>
      <c r="D685" s="374" t="str">
        <f t="shared" si="11"/>
        <v/>
      </c>
    </row>
    <row r="686" s="233" customFormat="1" ht="14.4" customHeight="1" spans="1:4">
      <c r="A686" s="370" t="s">
        <v>527</v>
      </c>
      <c r="B686" s="355">
        <f>SUM(B687:B688)</f>
        <v>25</v>
      </c>
      <c r="C686" s="355"/>
      <c r="D686" s="371">
        <f t="shared" si="11"/>
        <v>0</v>
      </c>
    </row>
    <row r="687" ht="14.4" customHeight="1" spans="1:4">
      <c r="A687" s="373" t="s">
        <v>528</v>
      </c>
      <c r="B687" s="257">
        <v>25</v>
      </c>
      <c r="C687" s="355"/>
      <c r="D687" s="371">
        <f t="shared" si="11"/>
        <v>0</v>
      </c>
    </row>
    <row r="688" ht="14.4" customHeight="1" spans="1:4">
      <c r="A688" s="373" t="s">
        <v>529</v>
      </c>
      <c r="B688" s="257">
        <v>0</v>
      </c>
      <c r="C688" s="355"/>
      <c r="D688" s="371" t="str">
        <f t="shared" si="11"/>
        <v/>
      </c>
    </row>
    <row r="689" s="233" customFormat="1" ht="14.4" customHeight="1" spans="1:4">
      <c r="A689" s="370" t="s">
        <v>530</v>
      </c>
      <c r="B689" s="355">
        <f>B690</f>
        <v>1982</v>
      </c>
      <c r="C689" s="355">
        <f>C690</f>
        <v>2441</v>
      </c>
      <c r="D689" s="371">
        <f t="shared" si="11"/>
        <v>123.158425832492</v>
      </c>
    </row>
    <row r="690" s="233" customFormat="1" ht="14.4" customHeight="1" spans="1:4">
      <c r="A690" s="373" t="s">
        <v>531</v>
      </c>
      <c r="B690" s="257">
        <v>1982</v>
      </c>
      <c r="C690" s="257">
        <v>2441</v>
      </c>
      <c r="D690" s="374">
        <f t="shared" si="11"/>
        <v>123.158425832492</v>
      </c>
    </row>
    <row r="691" s="233" customFormat="1" ht="14.4" customHeight="1" spans="1:4">
      <c r="A691" s="370" t="s">
        <v>532</v>
      </c>
      <c r="B691" s="355">
        <f>B692+B697+B711+B715+B727+B730+B734+B739+B743+B747+B750+B759+B761</f>
        <v>10053</v>
      </c>
      <c r="C691" s="355">
        <f>C692+C697+C711+C715+C727+C730+C734+C739+C743+C747+C750+C759+C761</f>
        <v>8186</v>
      </c>
      <c r="D691" s="371">
        <f t="shared" si="11"/>
        <v>81.4284293245797</v>
      </c>
    </row>
    <row r="692" s="233" customFormat="1" ht="14.4" customHeight="1" spans="1:4">
      <c r="A692" s="370" t="s">
        <v>533</v>
      </c>
      <c r="B692" s="355">
        <f>SUM(B693:B696)</f>
        <v>563</v>
      </c>
      <c r="C692" s="355">
        <f>SUM(C693:C696)</f>
        <v>516</v>
      </c>
      <c r="D692" s="371">
        <f t="shared" si="11"/>
        <v>91.651865008881</v>
      </c>
    </row>
    <row r="693" ht="14.4" customHeight="1" spans="1:4">
      <c r="A693" s="373" t="s">
        <v>47</v>
      </c>
      <c r="B693" s="257">
        <v>371</v>
      </c>
      <c r="C693" s="257">
        <v>326</v>
      </c>
      <c r="D693" s="374">
        <f t="shared" si="11"/>
        <v>87.8706199460916</v>
      </c>
    </row>
    <row r="694" ht="14.4" customHeight="1" spans="1:4">
      <c r="A694" s="373" t="s">
        <v>48</v>
      </c>
      <c r="B694" s="257">
        <v>0</v>
      </c>
      <c r="C694" s="257"/>
      <c r="D694" s="374" t="str">
        <f t="shared" si="11"/>
        <v/>
      </c>
    </row>
    <row r="695" s="233" customFormat="1" ht="14.4" customHeight="1" spans="1:4">
      <c r="A695" s="373" t="s">
        <v>49</v>
      </c>
      <c r="B695" s="257">
        <v>0</v>
      </c>
      <c r="C695" s="257"/>
      <c r="D695" s="374" t="str">
        <f t="shared" si="11"/>
        <v/>
      </c>
    </row>
    <row r="696" ht="14.4" customHeight="1" spans="1:4">
      <c r="A696" s="373" t="s">
        <v>534</v>
      </c>
      <c r="B696" s="257">
        <v>192</v>
      </c>
      <c r="C696" s="257">
        <v>190</v>
      </c>
      <c r="D696" s="374">
        <f t="shared" si="11"/>
        <v>98.9583333333333</v>
      </c>
    </row>
    <row r="697" s="233" customFormat="1" ht="14.4" customHeight="1" spans="1:4">
      <c r="A697" s="370" t="s">
        <v>535</v>
      </c>
      <c r="B697" s="355">
        <v>0</v>
      </c>
      <c r="C697" s="355"/>
      <c r="D697" s="371" t="str">
        <f t="shared" si="11"/>
        <v/>
      </c>
    </row>
    <row r="698" ht="14.4" customHeight="1" spans="1:4">
      <c r="A698" s="373" t="s">
        <v>536</v>
      </c>
      <c r="B698" s="257">
        <v>0</v>
      </c>
      <c r="C698" s="355"/>
      <c r="D698" s="371" t="str">
        <f t="shared" si="11"/>
        <v/>
      </c>
    </row>
    <row r="699" s="233" customFormat="1" ht="14.4" customHeight="1" spans="1:4">
      <c r="A699" s="373" t="s">
        <v>537</v>
      </c>
      <c r="B699" s="257">
        <v>0</v>
      </c>
      <c r="C699" s="355"/>
      <c r="D699" s="371" t="str">
        <f t="shared" si="11"/>
        <v/>
      </c>
    </row>
    <row r="700" ht="14.4" customHeight="1" spans="1:4">
      <c r="A700" s="373" t="s">
        <v>538</v>
      </c>
      <c r="B700" s="257">
        <v>0</v>
      </c>
      <c r="C700" s="355"/>
      <c r="D700" s="371" t="str">
        <f t="shared" si="11"/>
        <v/>
      </c>
    </row>
    <row r="701" ht="14.4" customHeight="1" spans="1:4">
      <c r="A701" s="373" t="s">
        <v>539</v>
      </c>
      <c r="B701" s="257">
        <v>0</v>
      </c>
      <c r="C701" s="355"/>
      <c r="D701" s="371" t="str">
        <f t="shared" si="11"/>
        <v/>
      </c>
    </row>
    <row r="702" ht="14.4" customHeight="1" spans="1:4">
      <c r="A702" s="373" t="s">
        <v>540</v>
      </c>
      <c r="B702" s="257">
        <v>0</v>
      </c>
      <c r="C702" s="355"/>
      <c r="D702" s="371" t="str">
        <f t="shared" si="11"/>
        <v/>
      </c>
    </row>
    <row r="703" s="233" customFormat="1" ht="14.4" customHeight="1" spans="1:4">
      <c r="A703" s="373" t="s">
        <v>541</v>
      </c>
      <c r="B703" s="257">
        <v>0</v>
      </c>
      <c r="C703" s="355"/>
      <c r="D703" s="371" t="str">
        <f t="shared" si="11"/>
        <v/>
      </c>
    </row>
    <row r="704" ht="14.4" customHeight="1" spans="1:4">
      <c r="A704" s="373" t="s">
        <v>542</v>
      </c>
      <c r="B704" s="257">
        <v>0</v>
      </c>
      <c r="C704" s="355"/>
      <c r="D704" s="371" t="str">
        <f t="shared" si="11"/>
        <v/>
      </c>
    </row>
    <row r="705" ht="14.4" customHeight="1" spans="1:4">
      <c r="A705" s="373" t="s">
        <v>543</v>
      </c>
      <c r="B705" s="257">
        <v>0</v>
      </c>
      <c r="C705" s="355"/>
      <c r="D705" s="371" t="str">
        <f t="shared" si="11"/>
        <v/>
      </c>
    </row>
    <row r="706" s="233" customFormat="1" ht="14.4" customHeight="1" spans="1:4">
      <c r="A706" s="373" t="s">
        <v>544</v>
      </c>
      <c r="B706" s="257">
        <v>0</v>
      </c>
      <c r="C706" s="355"/>
      <c r="D706" s="371" t="str">
        <f t="shared" si="11"/>
        <v/>
      </c>
    </row>
    <row r="707" ht="14.4" customHeight="1" spans="1:4">
      <c r="A707" s="373" t="s">
        <v>545</v>
      </c>
      <c r="B707" s="257">
        <v>0</v>
      </c>
      <c r="C707" s="355"/>
      <c r="D707" s="371" t="str">
        <f t="shared" si="11"/>
        <v/>
      </c>
    </row>
    <row r="708" ht="14.4" customHeight="1" spans="1:4">
      <c r="A708" s="373" t="s">
        <v>546</v>
      </c>
      <c r="B708" s="257">
        <v>0</v>
      </c>
      <c r="C708" s="355"/>
      <c r="D708" s="371" t="str">
        <f t="shared" si="11"/>
        <v/>
      </c>
    </row>
    <row r="709" ht="14.4" customHeight="1" spans="1:4">
      <c r="A709" s="373" t="s">
        <v>547</v>
      </c>
      <c r="B709" s="257">
        <v>0</v>
      </c>
      <c r="C709" s="355"/>
      <c r="D709" s="371" t="str">
        <f t="shared" si="11"/>
        <v/>
      </c>
    </row>
    <row r="710" ht="14.4" customHeight="1" spans="1:4">
      <c r="A710" s="373" t="s">
        <v>548</v>
      </c>
      <c r="B710" s="257">
        <v>0</v>
      </c>
      <c r="C710" s="355"/>
      <c r="D710" s="371" t="str">
        <f t="shared" si="11"/>
        <v/>
      </c>
    </row>
    <row r="711" s="233" customFormat="1" ht="14.4" customHeight="1" spans="1:4">
      <c r="A711" s="370" t="s">
        <v>549</v>
      </c>
      <c r="B711" s="355">
        <f>SUM(B712:B714)</f>
        <v>194</v>
      </c>
      <c r="C711" s="355">
        <f>SUM(C712:C714)</f>
        <v>74</v>
      </c>
      <c r="D711" s="371">
        <f t="shared" ref="D711:D774" si="12">IFERROR(C711/B711*100,"")</f>
        <v>38.1443298969072</v>
      </c>
    </row>
    <row r="712" ht="14.4" customHeight="1" spans="1:4">
      <c r="A712" s="373" t="s">
        <v>550</v>
      </c>
      <c r="B712" s="257">
        <v>0</v>
      </c>
      <c r="C712" s="355"/>
      <c r="D712" s="371" t="str">
        <f t="shared" si="12"/>
        <v/>
      </c>
    </row>
    <row r="713" ht="14.4" customHeight="1" spans="1:4">
      <c r="A713" s="373" t="s">
        <v>551</v>
      </c>
      <c r="B713" s="257">
        <v>0</v>
      </c>
      <c r="C713" s="355"/>
      <c r="D713" s="371" t="str">
        <f t="shared" si="12"/>
        <v/>
      </c>
    </row>
    <row r="714" ht="14.4" customHeight="1" spans="1:4">
      <c r="A714" s="373" t="s">
        <v>552</v>
      </c>
      <c r="B714" s="257">
        <v>194</v>
      </c>
      <c r="C714" s="257">
        <v>74</v>
      </c>
      <c r="D714" s="374">
        <f t="shared" si="12"/>
        <v>38.1443298969072</v>
      </c>
    </row>
    <row r="715" s="233" customFormat="1" ht="14.4" customHeight="1" spans="1:4">
      <c r="A715" s="370" t="s">
        <v>553</v>
      </c>
      <c r="B715" s="355">
        <f>SUM(B716:B726)</f>
        <v>3437</v>
      </c>
      <c r="C715" s="355">
        <f>SUM(C716:C726)</f>
        <v>4224</v>
      </c>
      <c r="D715" s="371">
        <f t="shared" si="12"/>
        <v>122.897876054699</v>
      </c>
    </row>
    <row r="716" ht="14.4" customHeight="1" spans="1:4">
      <c r="A716" s="373" t="s">
        <v>554</v>
      </c>
      <c r="B716" s="257">
        <v>522</v>
      </c>
      <c r="C716" s="257">
        <v>439</v>
      </c>
      <c r="D716" s="374">
        <f t="shared" si="12"/>
        <v>84.0996168582376</v>
      </c>
    </row>
    <row r="717" s="233" customFormat="1" ht="14.4" customHeight="1" spans="1:4">
      <c r="A717" s="373" t="s">
        <v>555</v>
      </c>
      <c r="B717" s="257">
        <v>4</v>
      </c>
      <c r="C717" s="257">
        <v>4</v>
      </c>
      <c r="D717" s="374">
        <f t="shared" si="12"/>
        <v>100</v>
      </c>
    </row>
    <row r="718" ht="14.4" customHeight="1" spans="1:4">
      <c r="A718" s="373" t="s">
        <v>556</v>
      </c>
      <c r="B718" s="257">
        <v>225</v>
      </c>
      <c r="C718" s="257">
        <v>182</v>
      </c>
      <c r="D718" s="374">
        <f t="shared" si="12"/>
        <v>80.8888888888889</v>
      </c>
    </row>
    <row r="719" s="233" customFormat="1" ht="14.4" customHeight="1" spans="1:4">
      <c r="A719" s="373" t="s">
        <v>557</v>
      </c>
      <c r="B719" s="257">
        <v>0</v>
      </c>
      <c r="C719" s="257"/>
      <c r="D719" s="374" t="str">
        <f t="shared" si="12"/>
        <v/>
      </c>
    </row>
    <row r="720" s="233" customFormat="1" ht="14.4" customHeight="1" spans="1:4">
      <c r="A720" s="373" t="s">
        <v>558</v>
      </c>
      <c r="B720" s="257">
        <v>0</v>
      </c>
      <c r="C720" s="257"/>
      <c r="D720" s="374" t="str">
        <f t="shared" si="12"/>
        <v/>
      </c>
    </row>
    <row r="721" ht="14.4" customHeight="1" spans="1:4">
      <c r="A721" s="373" t="s">
        <v>559</v>
      </c>
      <c r="B721" s="257">
        <v>0</v>
      </c>
      <c r="C721" s="257"/>
      <c r="D721" s="374" t="str">
        <f t="shared" si="12"/>
        <v/>
      </c>
    </row>
    <row r="722" ht="14.4" customHeight="1" spans="1:4">
      <c r="A722" s="373" t="s">
        <v>560</v>
      </c>
      <c r="B722" s="257">
        <v>1442</v>
      </c>
      <c r="C722" s="257">
        <v>1729</v>
      </c>
      <c r="D722" s="374">
        <f t="shared" si="12"/>
        <v>119.902912621359</v>
      </c>
    </row>
    <row r="723" ht="14.4" customHeight="1" spans="1:4">
      <c r="A723" s="373" t="s">
        <v>561</v>
      </c>
      <c r="B723" s="257">
        <v>1101</v>
      </c>
      <c r="C723" s="257">
        <v>1215</v>
      </c>
      <c r="D723" s="374">
        <f t="shared" si="12"/>
        <v>110.354223433243</v>
      </c>
    </row>
    <row r="724" ht="14.4" customHeight="1" spans="1:4">
      <c r="A724" s="373" t="s">
        <v>562</v>
      </c>
      <c r="B724" s="257">
        <v>131</v>
      </c>
      <c r="C724" s="257">
        <v>624</v>
      </c>
      <c r="D724" s="374">
        <f t="shared" si="12"/>
        <v>476.335877862595</v>
      </c>
    </row>
    <row r="725" ht="14.4" customHeight="1" spans="1:4">
      <c r="A725" s="373" t="s">
        <v>563</v>
      </c>
      <c r="B725" s="257">
        <v>0</v>
      </c>
      <c r="C725" s="257"/>
      <c r="D725" s="374" t="str">
        <f t="shared" si="12"/>
        <v/>
      </c>
    </row>
    <row r="726" ht="14.4" customHeight="1" spans="1:4">
      <c r="A726" s="373" t="s">
        <v>564</v>
      </c>
      <c r="B726" s="257">
        <v>12</v>
      </c>
      <c r="C726" s="257">
        <v>31</v>
      </c>
      <c r="D726" s="374">
        <f t="shared" si="12"/>
        <v>258.333333333333</v>
      </c>
    </row>
    <row r="727" s="233" customFormat="1" ht="14.4" customHeight="1" spans="1:4">
      <c r="A727" s="370" t="s">
        <v>565</v>
      </c>
      <c r="B727" s="355">
        <v>0</v>
      </c>
      <c r="C727" s="355"/>
      <c r="D727" s="371" t="str">
        <f t="shared" si="12"/>
        <v/>
      </c>
    </row>
    <row r="728" ht="14.4" customHeight="1" spans="1:4">
      <c r="A728" s="373" t="s">
        <v>566</v>
      </c>
      <c r="B728" s="257">
        <v>0</v>
      </c>
      <c r="C728" s="355"/>
      <c r="D728" s="371" t="str">
        <f t="shared" si="12"/>
        <v/>
      </c>
    </row>
    <row r="729" ht="14.4" customHeight="1" spans="1:4">
      <c r="A729" s="373" t="s">
        <v>567</v>
      </c>
      <c r="B729" s="257">
        <v>0</v>
      </c>
      <c r="C729" s="355"/>
      <c r="D729" s="371" t="str">
        <f t="shared" si="12"/>
        <v/>
      </c>
    </row>
    <row r="730" s="233" customFormat="1" ht="14.4" customHeight="1" spans="1:4">
      <c r="A730" s="370" t="s">
        <v>568</v>
      </c>
      <c r="B730" s="355">
        <f>SUM(B731:B733)</f>
        <v>761</v>
      </c>
      <c r="C730" s="355">
        <f>SUM(C731:C733)</f>
        <v>285</v>
      </c>
      <c r="D730" s="371">
        <f t="shared" si="12"/>
        <v>37.4507227332457</v>
      </c>
    </row>
    <row r="731" ht="14.4" customHeight="1" spans="1:4">
      <c r="A731" s="373" t="s">
        <v>569</v>
      </c>
      <c r="B731" s="257">
        <v>0</v>
      </c>
      <c r="C731" s="355"/>
      <c r="D731" s="371" t="str">
        <f t="shared" si="12"/>
        <v/>
      </c>
    </row>
    <row r="732" ht="14.4" customHeight="1" spans="1:4">
      <c r="A732" s="373" t="s">
        <v>570</v>
      </c>
      <c r="B732" s="257">
        <v>286</v>
      </c>
      <c r="C732" s="257">
        <v>285</v>
      </c>
      <c r="D732" s="374">
        <f t="shared" si="12"/>
        <v>99.6503496503496</v>
      </c>
    </row>
    <row r="733" ht="14.4" customHeight="1" spans="1:4">
      <c r="A733" s="373" t="s">
        <v>571</v>
      </c>
      <c r="B733" s="257">
        <v>475</v>
      </c>
      <c r="C733" s="355"/>
      <c r="D733" s="371">
        <f t="shared" si="12"/>
        <v>0</v>
      </c>
    </row>
    <row r="734" s="233" customFormat="1" ht="14.4" customHeight="1" spans="1:4">
      <c r="A734" s="370" t="s">
        <v>572</v>
      </c>
      <c r="B734" s="355">
        <f>SUM(B735:B738)</f>
        <v>4195</v>
      </c>
      <c r="C734" s="355">
        <f>SUM(C735:C738)</f>
        <v>2524</v>
      </c>
      <c r="D734" s="371">
        <f t="shared" si="12"/>
        <v>60.1668653158522</v>
      </c>
    </row>
    <row r="735" ht="14.4" customHeight="1" spans="1:4">
      <c r="A735" s="373" t="s">
        <v>573</v>
      </c>
      <c r="B735" s="257">
        <v>754</v>
      </c>
      <c r="C735" s="257">
        <v>654</v>
      </c>
      <c r="D735" s="374">
        <f t="shared" si="12"/>
        <v>86.737400530504</v>
      </c>
    </row>
    <row r="736" ht="14.4" customHeight="1" spans="1:4">
      <c r="A736" s="373" t="s">
        <v>574</v>
      </c>
      <c r="B736" s="257">
        <v>1493</v>
      </c>
      <c r="C736" s="257">
        <v>1423</v>
      </c>
      <c r="D736" s="374">
        <f t="shared" si="12"/>
        <v>95.3114534494307</v>
      </c>
    </row>
    <row r="737" ht="14.4" customHeight="1" spans="1:4">
      <c r="A737" s="373" t="s">
        <v>575</v>
      </c>
      <c r="B737" s="257">
        <v>553</v>
      </c>
      <c r="C737" s="257">
        <v>114</v>
      </c>
      <c r="D737" s="374">
        <f t="shared" si="12"/>
        <v>20.6148282097649</v>
      </c>
    </row>
    <row r="738" ht="14.4" customHeight="1" spans="1:4">
      <c r="A738" s="373" t="s">
        <v>576</v>
      </c>
      <c r="B738" s="257">
        <v>1395</v>
      </c>
      <c r="C738" s="257">
        <v>333</v>
      </c>
      <c r="D738" s="374">
        <f t="shared" si="12"/>
        <v>23.8709677419355</v>
      </c>
    </row>
    <row r="739" s="233" customFormat="1" ht="14.4" customHeight="1" spans="1:4">
      <c r="A739" s="370" t="s">
        <v>577</v>
      </c>
      <c r="B739" s="355">
        <v>0</v>
      </c>
      <c r="C739" s="355"/>
      <c r="D739" s="371" t="str">
        <f t="shared" si="12"/>
        <v/>
      </c>
    </row>
    <row r="740" ht="14.4" customHeight="1" spans="1:4">
      <c r="A740" s="373" t="s">
        <v>578</v>
      </c>
      <c r="B740" s="257">
        <v>0</v>
      </c>
      <c r="C740" s="355"/>
      <c r="D740" s="371" t="str">
        <f t="shared" si="12"/>
        <v/>
      </c>
    </row>
    <row r="741" ht="14.4" customHeight="1" spans="1:4">
      <c r="A741" s="373" t="s">
        <v>579</v>
      </c>
      <c r="B741" s="257">
        <v>0</v>
      </c>
      <c r="C741" s="355"/>
      <c r="D741" s="371" t="str">
        <f t="shared" si="12"/>
        <v/>
      </c>
    </row>
    <row r="742" ht="14.4" customHeight="1" spans="1:4">
      <c r="A742" s="373" t="s">
        <v>580</v>
      </c>
      <c r="B742" s="257">
        <v>0</v>
      </c>
      <c r="C742" s="355"/>
      <c r="D742" s="371" t="str">
        <f t="shared" si="12"/>
        <v/>
      </c>
    </row>
    <row r="743" s="233" customFormat="1" ht="14.4" customHeight="1" spans="1:4">
      <c r="A743" s="370" t="s">
        <v>581</v>
      </c>
      <c r="B743" s="355">
        <f>SUM(B744:B746)</f>
        <v>238</v>
      </c>
      <c r="C743" s="355">
        <f>SUM(C744:C746)</f>
        <v>60</v>
      </c>
      <c r="D743" s="371">
        <f t="shared" si="12"/>
        <v>25.2100840336134</v>
      </c>
    </row>
    <row r="744" ht="14.4" customHeight="1" spans="1:4">
      <c r="A744" s="373" t="s">
        <v>582</v>
      </c>
      <c r="B744" s="257">
        <v>238</v>
      </c>
      <c r="C744" s="257">
        <v>60</v>
      </c>
      <c r="D744" s="374">
        <f t="shared" si="12"/>
        <v>25.2100840336134</v>
      </c>
    </row>
    <row r="745" ht="14.4" customHeight="1" spans="1:4">
      <c r="A745" s="373" t="s">
        <v>583</v>
      </c>
      <c r="B745" s="257">
        <v>0</v>
      </c>
      <c r="C745" s="355"/>
      <c r="D745" s="371" t="str">
        <f t="shared" si="12"/>
        <v/>
      </c>
    </row>
    <row r="746" ht="14.4" customHeight="1" spans="1:4">
      <c r="A746" s="373" t="s">
        <v>584</v>
      </c>
      <c r="B746" s="257">
        <v>0</v>
      </c>
      <c r="C746" s="355"/>
      <c r="D746" s="371" t="str">
        <f t="shared" si="12"/>
        <v/>
      </c>
    </row>
    <row r="747" s="233" customFormat="1" ht="14.4" customHeight="1" spans="1:4">
      <c r="A747" s="370" t="s">
        <v>585</v>
      </c>
      <c r="B747" s="355">
        <f>SUM(B748:B749)</f>
        <v>11</v>
      </c>
      <c r="C747" s="355">
        <f>SUM(C748:C749)</f>
        <v>1</v>
      </c>
      <c r="D747" s="371">
        <f t="shared" si="12"/>
        <v>9.09090909090909</v>
      </c>
    </row>
    <row r="748" ht="14.4" customHeight="1" spans="1:4">
      <c r="A748" s="373" t="s">
        <v>586</v>
      </c>
      <c r="B748" s="257">
        <v>11</v>
      </c>
      <c r="C748" s="257">
        <v>1</v>
      </c>
      <c r="D748" s="374">
        <f t="shared" si="12"/>
        <v>9.09090909090909</v>
      </c>
    </row>
    <row r="749" ht="14.4" customHeight="1" spans="1:4">
      <c r="A749" s="373" t="s">
        <v>587</v>
      </c>
      <c r="B749" s="257">
        <v>0</v>
      </c>
      <c r="C749" s="355"/>
      <c r="D749" s="371" t="str">
        <f t="shared" si="12"/>
        <v/>
      </c>
    </row>
    <row r="750" s="233" customFormat="1" ht="14.4" customHeight="1" spans="1:4">
      <c r="A750" s="370" t="s">
        <v>588</v>
      </c>
      <c r="B750" s="355">
        <f>SUM(B751:B758)</f>
        <v>492</v>
      </c>
      <c r="C750" s="355">
        <f>SUM(C751:C758)</f>
        <v>500</v>
      </c>
      <c r="D750" s="371">
        <f t="shared" si="12"/>
        <v>101.626016260163</v>
      </c>
    </row>
    <row r="751" ht="14.4" customHeight="1" spans="1:4">
      <c r="A751" s="373" t="s">
        <v>47</v>
      </c>
      <c r="B751" s="257">
        <v>232</v>
      </c>
      <c r="C751" s="257">
        <v>241</v>
      </c>
      <c r="D751" s="374">
        <f t="shared" si="12"/>
        <v>103.879310344828</v>
      </c>
    </row>
    <row r="752" ht="14.4" customHeight="1" spans="1:4">
      <c r="A752" s="373" t="s">
        <v>48</v>
      </c>
      <c r="B752" s="257">
        <v>0</v>
      </c>
      <c r="C752" s="257"/>
      <c r="D752" s="374" t="str">
        <f t="shared" si="12"/>
        <v/>
      </c>
    </row>
    <row r="753" ht="14.4" customHeight="1" spans="1:4">
      <c r="A753" s="373" t="s">
        <v>49</v>
      </c>
      <c r="B753" s="257">
        <v>0</v>
      </c>
      <c r="C753" s="257"/>
      <c r="D753" s="374" t="str">
        <f t="shared" si="12"/>
        <v/>
      </c>
    </row>
    <row r="754" ht="14.4" customHeight="1" spans="1:4">
      <c r="A754" s="373" t="s">
        <v>88</v>
      </c>
      <c r="B754" s="257">
        <v>0</v>
      </c>
      <c r="C754" s="257"/>
      <c r="D754" s="374" t="str">
        <f t="shared" si="12"/>
        <v/>
      </c>
    </row>
    <row r="755" ht="14.4" customHeight="1" spans="1:4">
      <c r="A755" s="373" t="s">
        <v>589</v>
      </c>
      <c r="B755" s="257">
        <v>0</v>
      </c>
      <c r="C755" s="257"/>
      <c r="D755" s="374" t="str">
        <f t="shared" si="12"/>
        <v/>
      </c>
    </row>
    <row r="756" ht="14.4" customHeight="1" spans="1:4">
      <c r="A756" s="373" t="s">
        <v>590</v>
      </c>
      <c r="B756" s="257">
        <v>0</v>
      </c>
      <c r="C756" s="257"/>
      <c r="D756" s="374" t="str">
        <f t="shared" si="12"/>
        <v/>
      </c>
    </row>
    <row r="757" ht="14.4" customHeight="1" spans="1:4">
      <c r="A757" s="373" t="s">
        <v>56</v>
      </c>
      <c r="B757" s="257">
        <v>41</v>
      </c>
      <c r="C757" s="257">
        <v>36</v>
      </c>
      <c r="D757" s="374">
        <f t="shared" si="12"/>
        <v>87.8048780487805</v>
      </c>
    </row>
    <row r="758" ht="14.4" customHeight="1" spans="1:4">
      <c r="A758" s="373" t="s">
        <v>591</v>
      </c>
      <c r="B758" s="257">
        <v>219</v>
      </c>
      <c r="C758" s="257">
        <v>223</v>
      </c>
      <c r="D758" s="374">
        <f t="shared" si="12"/>
        <v>101.826484018265</v>
      </c>
    </row>
    <row r="759" s="233" customFormat="1" ht="14.4" customHeight="1" spans="1:4">
      <c r="A759" s="370" t="s">
        <v>592</v>
      </c>
      <c r="B759" s="355">
        <v>0</v>
      </c>
      <c r="C759" s="355"/>
      <c r="D759" s="371" t="str">
        <f t="shared" si="12"/>
        <v/>
      </c>
    </row>
    <row r="760" ht="14.4" customHeight="1" spans="1:4">
      <c r="A760" s="373" t="s">
        <v>593</v>
      </c>
      <c r="B760" s="257">
        <v>0</v>
      </c>
      <c r="C760" s="355"/>
      <c r="D760" s="371" t="str">
        <f t="shared" si="12"/>
        <v/>
      </c>
    </row>
    <row r="761" s="233" customFormat="1" ht="14.4" customHeight="1" spans="1:4">
      <c r="A761" s="370" t="s">
        <v>594</v>
      </c>
      <c r="B761" s="355">
        <f>B762</f>
        <v>162</v>
      </c>
      <c r="C761" s="355">
        <f>C762</f>
        <v>2</v>
      </c>
      <c r="D761" s="371">
        <f t="shared" si="12"/>
        <v>1.23456790123457</v>
      </c>
    </row>
    <row r="762" ht="14.4" customHeight="1" spans="1:4">
      <c r="A762" s="373" t="s">
        <v>595</v>
      </c>
      <c r="B762" s="257">
        <v>162</v>
      </c>
      <c r="C762" s="257">
        <v>2</v>
      </c>
      <c r="D762" s="374">
        <f t="shared" si="12"/>
        <v>1.23456790123457</v>
      </c>
    </row>
    <row r="763" s="233" customFormat="1" ht="14.4" customHeight="1" spans="1:4">
      <c r="A763" s="370" t="s">
        <v>596</v>
      </c>
      <c r="B763" s="355">
        <f>B764+B774+B778+B786+B791+B798+B804+B807+B810+B812+B814+B820+B822+B824+B839</f>
        <v>582</v>
      </c>
      <c r="C763" s="355">
        <f>C764+C774+C778+C786+C791+C798+C804+C807+C810+C812+C814+C820+C822+C824+C839</f>
        <v>181</v>
      </c>
      <c r="D763" s="371">
        <f t="shared" si="12"/>
        <v>31.0996563573883</v>
      </c>
    </row>
    <row r="764" s="233" customFormat="1" ht="14.4" customHeight="1" spans="1:4">
      <c r="A764" s="370" t="s">
        <v>597</v>
      </c>
      <c r="B764" s="355">
        <f>SUM(B765:B773)</f>
        <v>205</v>
      </c>
      <c r="C764" s="355">
        <f>SUM(C765:C773)</f>
        <v>181</v>
      </c>
      <c r="D764" s="371">
        <f t="shared" si="12"/>
        <v>88.2926829268293</v>
      </c>
    </row>
    <row r="765" ht="14.4" customHeight="1" spans="1:4">
      <c r="A765" s="373" t="s">
        <v>47</v>
      </c>
      <c r="B765" s="257">
        <v>111</v>
      </c>
      <c r="C765" s="257">
        <v>102</v>
      </c>
      <c r="D765" s="374">
        <f t="shared" si="12"/>
        <v>91.8918918918919</v>
      </c>
    </row>
    <row r="766" ht="14.4" customHeight="1" spans="1:4">
      <c r="A766" s="373" t="s">
        <v>48</v>
      </c>
      <c r="B766" s="257">
        <v>0</v>
      </c>
      <c r="C766" s="257"/>
      <c r="D766" s="374" t="str">
        <f t="shared" si="12"/>
        <v/>
      </c>
    </row>
    <row r="767" ht="14.4" customHeight="1" spans="1:4">
      <c r="A767" s="373" t="s">
        <v>49</v>
      </c>
      <c r="B767" s="257">
        <v>0</v>
      </c>
      <c r="C767" s="257"/>
      <c r="D767" s="374" t="str">
        <f t="shared" si="12"/>
        <v/>
      </c>
    </row>
    <row r="768" ht="14.4" customHeight="1" spans="1:4">
      <c r="A768" s="373" t="s">
        <v>598</v>
      </c>
      <c r="B768" s="257">
        <v>0</v>
      </c>
      <c r="C768" s="257"/>
      <c r="D768" s="374" t="str">
        <f t="shared" si="12"/>
        <v/>
      </c>
    </row>
    <row r="769" ht="14.4" customHeight="1" spans="1:4">
      <c r="A769" s="373" t="s">
        <v>599</v>
      </c>
      <c r="B769" s="257">
        <v>0</v>
      </c>
      <c r="C769" s="257"/>
      <c r="D769" s="374" t="str">
        <f t="shared" si="12"/>
        <v/>
      </c>
    </row>
    <row r="770" ht="14.4" customHeight="1" spans="1:4">
      <c r="A770" s="373" t="s">
        <v>600</v>
      </c>
      <c r="B770" s="257">
        <v>0</v>
      </c>
      <c r="C770" s="257"/>
      <c r="D770" s="374" t="str">
        <f t="shared" si="12"/>
        <v/>
      </c>
    </row>
    <row r="771" ht="14.4" customHeight="1" spans="1:4">
      <c r="A771" s="373" t="s">
        <v>601</v>
      </c>
      <c r="B771" s="257">
        <v>0</v>
      </c>
      <c r="C771" s="257"/>
      <c r="D771" s="374" t="str">
        <f t="shared" si="12"/>
        <v/>
      </c>
    </row>
    <row r="772" ht="14.4" customHeight="1" spans="1:4">
      <c r="A772" s="373" t="s">
        <v>602</v>
      </c>
      <c r="B772" s="257">
        <v>0</v>
      </c>
      <c r="C772" s="257"/>
      <c r="D772" s="374" t="str">
        <f t="shared" si="12"/>
        <v/>
      </c>
    </row>
    <row r="773" ht="14.4" customHeight="1" spans="1:4">
      <c r="A773" s="373" t="s">
        <v>603</v>
      </c>
      <c r="B773" s="257">
        <v>94</v>
      </c>
      <c r="C773" s="257">
        <v>79</v>
      </c>
      <c r="D773" s="374">
        <f t="shared" si="12"/>
        <v>84.0425531914894</v>
      </c>
    </row>
    <row r="774" s="233" customFormat="1" ht="14.4" customHeight="1" spans="1:4">
      <c r="A774" s="370" t="s">
        <v>604</v>
      </c>
      <c r="B774" s="355">
        <v>0</v>
      </c>
      <c r="C774" s="355"/>
      <c r="D774" s="371" t="str">
        <f t="shared" si="12"/>
        <v/>
      </c>
    </row>
    <row r="775" ht="14.4" customHeight="1" spans="1:4">
      <c r="A775" s="373" t="s">
        <v>605</v>
      </c>
      <c r="B775" s="257">
        <v>0</v>
      </c>
      <c r="C775" s="355"/>
      <c r="D775" s="371" t="str">
        <f t="shared" ref="D775:D838" si="13">IFERROR(C775/B775*100,"")</f>
        <v/>
      </c>
    </row>
    <row r="776" ht="14.4" customHeight="1" spans="1:4">
      <c r="A776" s="373" t="s">
        <v>606</v>
      </c>
      <c r="B776" s="257">
        <v>0</v>
      </c>
      <c r="C776" s="355"/>
      <c r="D776" s="371" t="str">
        <f t="shared" si="13"/>
        <v/>
      </c>
    </row>
    <row r="777" ht="14.4" customHeight="1" spans="1:4">
      <c r="A777" s="373" t="s">
        <v>607</v>
      </c>
      <c r="B777" s="257">
        <v>0</v>
      </c>
      <c r="C777" s="355"/>
      <c r="D777" s="371" t="str">
        <f t="shared" si="13"/>
        <v/>
      </c>
    </row>
    <row r="778" s="233" customFormat="1" ht="14.4" customHeight="1" spans="1:4">
      <c r="A778" s="370" t="s">
        <v>608</v>
      </c>
      <c r="B778" s="355">
        <f>SUM(B779:B785)</f>
        <v>124</v>
      </c>
      <c r="C778" s="355"/>
      <c r="D778" s="371">
        <f t="shared" si="13"/>
        <v>0</v>
      </c>
    </row>
    <row r="779" ht="14.4" customHeight="1" spans="1:4">
      <c r="A779" s="373" t="s">
        <v>609</v>
      </c>
      <c r="B779" s="257">
        <v>0</v>
      </c>
      <c r="C779" s="355"/>
      <c r="D779" s="371" t="str">
        <f t="shared" si="13"/>
        <v/>
      </c>
    </row>
    <row r="780" ht="14.4" customHeight="1" spans="1:4">
      <c r="A780" s="373" t="s">
        <v>610</v>
      </c>
      <c r="B780" s="257">
        <v>0</v>
      </c>
      <c r="C780" s="355"/>
      <c r="D780" s="371" t="str">
        <f t="shared" si="13"/>
        <v/>
      </c>
    </row>
    <row r="781" ht="14.4" customHeight="1" spans="1:4">
      <c r="A781" s="373" t="s">
        <v>611</v>
      </c>
      <c r="B781" s="257">
        <v>0</v>
      </c>
      <c r="C781" s="355"/>
      <c r="D781" s="371" t="str">
        <f t="shared" si="13"/>
        <v/>
      </c>
    </row>
    <row r="782" ht="14.4" customHeight="1" spans="1:4">
      <c r="A782" s="373" t="s">
        <v>612</v>
      </c>
      <c r="B782" s="257">
        <v>0</v>
      </c>
      <c r="C782" s="355"/>
      <c r="D782" s="371" t="str">
        <f t="shared" si="13"/>
        <v/>
      </c>
    </row>
    <row r="783" ht="14.4" customHeight="1" spans="1:4">
      <c r="A783" s="373" t="s">
        <v>613</v>
      </c>
      <c r="B783" s="257">
        <v>0</v>
      </c>
      <c r="C783" s="355"/>
      <c r="D783" s="371" t="str">
        <f t="shared" si="13"/>
        <v/>
      </c>
    </row>
    <row r="784" ht="14.4" customHeight="1" spans="1:4">
      <c r="A784" s="373" t="s">
        <v>614</v>
      </c>
      <c r="B784" s="257">
        <v>0</v>
      </c>
      <c r="C784" s="355"/>
      <c r="D784" s="371" t="str">
        <f t="shared" si="13"/>
        <v/>
      </c>
    </row>
    <row r="785" ht="14.4" customHeight="1" spans="1:4">
      <c r="A785" s="373" t="s">
        <v>615</v>
      </c>
      <c r="B785" s="257">
        <v>124</v>
      </c>
      <c r="C785" s="355"/>
      <c r="D785" s="371">
        <f t="shared" si="13"/>
        <v>0</v>
      </c>
    </row>
    <row r="786" s="233" customFormat="1" ht="14.4" customHeight="1" spans="1:4">
      <c r="A786" s="370" t="s">
        <v>616</v>
      </c>
      <c r="B786" s="355">
        <v>0</v>
      </c>
      <c r="C786" s="355"/>
      <c r="D786" s="371" t="str">
        <f t="shared" si="13"/>
        <v/>
      </c>
    </row>
    <row r="787" ht="14.4" customHeight="1" spans="1:4">
      <c r="A787" s="373" t="s">
        <v>617</v>
      </c>
      <c r="B787" s="257">
        <v>0</v>
      </c>
      <c r="C787" s="355"/>
      <c r="D787" s="371" t="str">
        <f t="shared" si="13"/>
        <v/>
      </c>
    </row>
    <row r="788" ht="14.4" customHeight="1" spans="1:4">
      <c r="A788" s="373" t="s">
        <v>618</v>
      </c>
      <c r="B788" s="257">
        <v>0</v>
      </c>
      <c r="C788" s="355"/>
      <c r="D788" s="371" t="str">
        <f t="shared" si="13"/>
        <v/>
      </c>
    </row>
    <row r="789" ht="14.4" customHeight="1" spans="1:4">
      <c r="A789" s="373" t="s">
        <v>619</v>
      </c>
      <c r="B789" s="257">
        <v>0</v>
      </c>
      <c r="C789" s="355"/>
      <c r="D789" s="371" t="str">
        <f t="shared" si="13"/>
        <v/>
      </c>
    </row>
    <row r="790" ht="14.4" customHeight="1" spans="1:4">
      <c r="A790" s="373" t="s">
        <v>620</v>
      </c>
      <c r="B790" s="257">
        <v>0</v>
      </c>
      <c r="C790" s="355"/>
      <c r="D790" s="371" t="str">
        <f t="shared" si="13"/>
        <v/>
      </c>
    </row>
    <row r="791" s="233" customFormat="1" ht="14.4" customHeight="1" spans="1:4">
      <c r="A791" s="370" t="s">
        <v>621</v>
      </c>
      <c r="B791" s="355">
        <v>0</v>
      </c>
      <c r="C791" s="355"/>
      <c r="D791" s="371" t="str">
        <f t="shared" si="13"/>
        <v/>
      </c>
    </row>
    <row r="792" s="233" customFormat="1" ht="14.4" customHeight="1" spans="1:4">
      <c r="A792" s="373" t="s">
        <v>622</v>
      </c>
      <c r="B792" s="257">
        <v>0</v>
      </c>
      <c r="C792" s="355"/>
      <c r="D792" s="371" t="str">
        <f t="shared" si="13"/>
        <v/>
      </c>
    </row>
    <row r="793" s="233" customFormat="1" ht="14.4" customHeight="1" spans="1:4">
      <c r="A793" s="373" t="s">
        <v>623</v>
      </c>
      <c r="B793" s="257">
        <v>0</v>
      </c>
      <c r="C793" s="355"/>
      <c r="D793" s="371" t="str">
        <f t="shared" si="13"/>
        <v/>
      </c>
    </row>
    <row r="794" ht="14.4" customHeight="1" spans="1:4">
      <c r="A794" s="373" t="s">
        <v>624</v>
      </c>
      <c r="B794" s="257">
        <v>0</v>
      </c>
      <c r="C794" s="355"/>
      <c r="D794" s="371" t="str">
        <f t="shared" si="13"/>
        <v/>
      </c>
    </row>
    <row r="795" ht="14.4" customHeight="1" spans="1:4">
      <c r="A795" s="373" t="s">
        <v>625</v>
      </c>
      <c r="B795" s="257">
        <v>0</v>
      </c>
      <c r="C795" s="355"/>
      <c r="D795" s="371" t="str">
        <f t="shared" si="13"/>
        <v/>
      </c>
    </row>
    <row r="796" ht="14.4" customHeight="1" spans="1:4">
      <c r="A796" s="373" t="s">
        <v>626</v>
      </c>
      <c r="B796" s="257">
        <v>0</v>
      </c>
      <c r="C796" s="355"/>
      <c r="D796" s="371" t="str">
        <f t="shared" si="13"/>
        <v/>
      </c>
    </row>
    <row r="797" ht="14.4" customHeight="1" spans="1:4">
      <c r="A797" s="373" t="s">
        <v>627</v>
      </c>
      <c r="B797" s="257">
        <v>0</v>
      </c>
      <c r="C797" s="355"/>
      <c r="D797" s="371" t="str">
        <f t="shared" si="13"/>
        <v/>
      </c>
    </row>
    <row r="798" s="233" customFormat="1" ht="14.4" customHeight="1" spans="1:4">
      <c r="A798" s="370" t="s">
        <v>628</v>
      </c>
      <c r="B798" s="355">
        <v>0</v>
      </c>
      <c r="C798" s="355"/>
      <c r="D798" s="371" t="str">
        <f t="shared" si="13"/>
        <v/>
      </c>
    </row>
    <row r="799" ht="14.4" customHeight="1" spans="1:4">
      <c r="A799" s="373" t="s">
        <v>629</v>
      </c>
      <c r="B799" s="257">
        <v>0</v>
      </c>
      <c r="C799" s="355"/>
      <c r="D799" s="371" t="str">
        <f t="shared" si="13"/>
        <v/>
      </c>
    </row>
    <row r="800" ht="14.4" customHeight="1" spans="1:4">
      <c r="A800" s="373" t="s">
        <v>630</v>
      </c>
      <c r="B800" s="257">
        <v>0</v>
      </c>
      <c r="C800" s="355"/>
      <c r="D800" s="371" t="str">
        <f t="shared" si="13"/>
        <v/>
      </c>
    </row>
    <row r="801" ht="14.4" customHeight="1" spans="1:4">
      <c r="A801" s="373" t="s">
        <v>631</v>
      </c>
      <c r="B801" s="257">
        <v>0</v>
      </c>
      <c r="C801" s="355"/>
      <c r="D801" s="371" t="str">
        <f t="shared" si="13"/>
        <v/>
      </c>
    </row>
    <row r="802" ht="14.4" customHeight="1" spans="1:4">
      <c r="A802" s="373" t="s">
        <v>632</v>
      </c>
      <c r="B802" s="257">
        <v>0</v>
      </c>
      <c r="C802" s="355"/>
      <c r="D802" s="371" t="str">
        <f t="shared" si="13"/>
        <v/>
      </c>
    </row>
    <row r="803" ht="14.4" customHeight="1" spans="1:4">
      <c r="A803" s="373" t="s">
        <v>633</v>
      </c>
      <c r="B803" s="257">
        <v>0</v>
      </c>
      <c r="C803" s="355"/>
      <c r="D803" s="371" t="str">
        <f t="shared" si="13"/>
        <v/>
      </c>
    </row>
    <row r="804" s="233" customFormat="1" ht="14.4" customHeight="1" spans="1:4">
      <c r="A804" s="370" t="s">
        <v>634</v>
      </c>
      <c r="B804" s="355">
        <v>0</v>
      </c>
      <c r="C804" s="355"/>
      <c r="D804" s="371" t="str">
        <f t="shared" si="13"/>
        <v/>
      </c>
    </row>
    <row r="805" s="233" customFormat="1" ht="14.4" customHeight="1" spans="1:4">
      <c r="A805" s="373" t="s">
        <v>635</v>
      </c>
      <c r="B805" s="257">
        <v>0</v>
      </c>
      <c r="C805" s="355"/>
      <c r="D805" s="371" t="str">
        <f t="shared" si="13"/>
        <v/>
      </c>
    </row>
    <row r="806" ht="14.4" customHeight="1" spans="1:4">
      <c r="A806" s="373" t="s">
        <v>636</v>
      </c>
      <c r="B806" s="257">
        <v>0</v>
      </c>
      <c r="C806" s="355"/>
      <c r="D806" s="371" t="str">
        <f t="shared" si="13"/>
        <v/>
      </c>
    </row>
    <row r="807" s="233" customFormat="1" ht="14.4" customHeight="1" spans="1:4">
      <c r="A807" s="370" t="s">
        <v>637</v>
      </c>
      <c r="B807" s="355">
        <v>0</v>
      </c>
      <c r="C807" s="355"/>
      <c r="D807" s="371" t="str">
        <f t="shared" si="13"/>
        <v/>
      </c>
    </row>
    <row r="808" s="233" customFormat="1" ht="14.4" customHeight="1" spans="1:4">
      <c r="A808" s="373" t="s">
        <v>638</v>
      </c>
      <c r="B808" s="257">
        <v>0</v>
      </c>
      <c r="C808" s="355"/>
      <c r="D808" s="371" t="str">
        <f t="shared" si="13"/>
        <v/>
      </c>
    </row>
    <row r="809" s="233" customFormat="1" ht="14.4" customHeight="1" spans="1:4">
      <c r="A809" s="373" t="s">
        <v>639</v>
      </c>
      <c r="B809" s="257">
        <v>0</v>
      </c>
      <c r="C809" s="355"/>
      <c r="D809" s="371" t="str">
        <f t="shared" si="13"/>
        <v/>
      </c>
    </row>
    <row r="810" s="233" customFormat="1" ht="14.4" customHeight="1" spans="1:4">
      <c r="A810" s="370" t="s">
        <v>640</v>
      </c>
      <c r="B810" s="355">
        <v>0</v>
      </c>
      <c r="C810" s="355"/>
      <c r="D810" s="371" t="str">
        <f t="shared" si="13"/>
        <v/>
      </c>
    </row>
    <row r="811" s="233" customFormat="1" ht="14.4" customHeight="1" spans="1:4">
      <c r="A811" s="373" t="s">
        <v>641</v>
      </c>
      <c r="B811" s="257">
        <v>0</v>
      </c>
      <c r="C811" s="355"/>
      <c r="D811" s="371" t="str">
        <f t="shared" si="13"/>
        <v/>
      </c>
    </row>
    <row r="812" s="233" customFormat="1" ht="14.4" customHeight="1" spans="1:4">
      <c r="A812" s="370" t="s">
        <v>642</v>
      </c>
      <c r="B812" s="355">
        <v>0</v>
      </c>
      <c r="C812" s="355"/>
      <c r="D812" s="371" t="str">
        <f t="shared" si="13"/>
        <v/>
      </c>
    </row>
    <row r="813" ht="14.4" customHeight="1" spans="1:4">
      <c r="A813" s="373" t="s">
        <v>643</v>
      </c>
      <c r="B813" s="257">
        <v>0</v>
      </c>
      <c r="C813" s="355"/>
      <c r="D813" s="371" t="str">
        <f t="shared" si="13"/>
        <v/>
      </c>
    </row>
    <row r="814" s="233" customFormat="1" ht="14.4" customHeight="1" spans="1:4">
      <c r="A814" s="370" t="s">
        <v>644</v>
      </c>
      <c r="B814" s="355">
        <v>0</v>
      </c>
      <c r="C814" s="355"/>
      <c r="D814" s="371" t="str">
        <f t="shared" si="13"/>
        <v/>
      </c>
    </row>
    <row r="815" ht="14.4" customHeight="1" spans="1:4">
      <c r="A815" s="373" t="s">
        <v>645</v>
      </c>
      <c r="B815" s="257">
        <v>0</v>
      </c>
      <c r="C815" s="355"/>
      <c r="D815" s="371" t="str">
        <f t="shared" si="13"/>
        <v/>
      </c>
    </row>
    <row r="816" ht="14.4" customHeight="1" spans="1:4">
      <c r="A816" s="373" t="s">
        <v>646</v>
      </c>
      <c r="B816" s="257">
        <v>0</v>
      </c>
      <c r="C816" s="355"/>
      <c r="D816" s="371" t="str">
        <f t="shared" si="13"/>
        <v/>
      </c>
    </row>
    <row r="817" ht="14.4" customHeight="1" spans="1:4">
      <c r="A817" s="373" t="s">
        <v>647</v>
      </c>
      <c r="B817" s="257">
        <v>0</v>
      </c>
      <c r="C817" s="355"/>
      <c r="D817" s="371" t="str">
        <f t="shared" si="13"/>
        <v/>
      </c>
    </row>
    <row r="818" ht="14.4" customHeight="1" spans="1:4">
      <c r="A818" s="373" t="s">
        <v>648</v>
      </c>
      <c r="B818" s="257">
        <v>0</v>
      </c>
      <c r="C818" s="355"/>
      <c r="D818" s="371" t="str">
        <f t="shared" si="13"/>
        <v/>
      </c>
    </row>
    <row r="819" ht="14.4" customHeight="1" spans="1:4">
      <c r="A819" s="373" t="s">
        <v>649</v>
      </c>
      <c r="B819" s="257">
        <v>0</v>
      </c>
      <c r="C819" s="355"/>
      <c r="D819" s="371" t="str">
        <f t="shared" si="13"/>
        <v/>
      </c>
    </row>
    <row r="820" s="233" customFormat="1" ht="14.4" customHeight="1" spans="1:4">
      <c r="A820" s="370" t="s">
        <v>650</v>
      </c>
      <c r="B820" s="355">
        <v>0</v>
      </c>
      <c r="C820" s="355"/>
      <c r="D820" s="371" t="str">
        <f t="shared" si="13"/>
        <v/>
      </c>
    </row>
    <row r="821" ht="14.4" customHeight="1" spans="1:4">
      <c r="A821" s="373" t="s">
        <v>651</v>
      </c>
      <c r="B821" s="257">
        <v>0</v>
      </c>
      <c r="C821" s="355"/>
      <c r="D821" s="371" t="str">
        <f t="shared" si="13"/>
        <v/>
      </c>
    </row>
    <row r="822" s="233" customFormat="1" ht="14.4" customHeight="1" spans="1:4">
      <c r="A822" s="370" t="s">
        <v>652</v>
      </c>
      <c r="B822" s="355">
        <v>0</v>
      </c>
      <c r="C822" s="355"/>
      <c r="D822" s="371" t="str">
        <f t="shared" si="13"/>
        <v/>
      </c>
    </row>
    <row r="823" ht="14.4" customHeight="1" spans="1:4">
      <c r="A823" s="373" t="s">
        <v>653</v>
      </c>
      <c r="B823" s="257">
        <v>0</v>
      </c>
      <c r="C823" s="355"/>
      <c r="D823" s="371" t="str">
        <f t="shared" si="13"/>
        <v/>
      </c>
    </row>
    <row r="824" s="233" customFormat="1" ht="14.4" customHeight="1" spans="1:4">
      <c r="A824" s="370" t="s">
        <v>654</v>
      </c>
      <c r="B824" s="355">
        <v>0</v>
      </c>
      <c r="C824" s="355"/>
      <c r="D824" s="371" t="str">
        <f t="shared" si="13"/>
        <v/>
      </c>
    </row>
    <row r="825" ht="14.4" customHeight="1" spans="1:4">
      <c r="A825" s="373" t="s">
        <v>47</v>
      </c>
      <c r="B825" s="257">
        <v>0</v>
      </c>
      <c r="C825" s="355"/>
      <c r="D825" s="371" t="str">
        <f t="shared" si="13"/>
        <v/>
      </c>
    </row>
    <row r="826" ht="14.4" customHeight="1" spans="1:4">
      <c r="A826" s="373" t="s">
        <v>48</v>
      </c>
      <c r="B826" s="257">
        <v>0</v>
      </c>
      <c r="C826" s="355"/>
      <c r="D826" s="371" t="str">
        <f t="shared" si="13"/>
        <v/>
      </c>
    </row>
    <row r="827" ht="14.4" customHeight="1" spans="1:4">
      <c r="A827" s="373" t="s">
        <v>49</v>
      </c>
      <c r="B827" s="257">
        <v>0</v>
      </c>
      <c r="C827" s="355"/>
      <c r="D827" s="371" t="str">
        <f t="shared" si="13"/>
        <v/>
      </c>
    </row>
    <row r="828" ht="14.4" customHeight="1" spans="1:4">
      <c r="A828" s="373" t="s">
        <v>655</v>
      </c>
      <c r="B828" s="257"/>
      <c r="C828" s="355"/>
      <c r="D828" s="371" t="str">
        <f t="shared" si="13"/>
        <v/>
      </c>
    </row>
    <row r="829" ht="14.4" customHeight="1" spans="1:4">
      <c r="A829" s="373" t="s">
        <v>656</v>
      </c>
      <c r="B829" s="257"/>
      <c r="C829" s="355"/>
      <c r="D829" s="371" t="str">
        <f t="shared" si="13"/>
        <v/>
      </c>
    </row>
    <row r="830" ht="14.4" customHeight="1" spans="1:4">
      <c r="A830" s="373" t="s">
        <v>657</v>
      </c>
      <c r="B830" s="257">
        <v>0</v>
      </c>
      <c r="C830" s="355"/>
      <c r="D830" s="371" t="str">
        <f t="shared" si="13"/>
        <v/>
      </c>
    </row>
    <row r="831" ht="14.4" customHeight="1" spans="1:4">
      <c r="A831" s="373" t="s">
        <v>658</v>
      </c>
      <c r="B831" s="257">
        <v>0</v>
      </c>
      <c r="C831" s="355"/>
      <c r="D831" s="371" t="str">
        <f t="shared" si="13"/>
        <v/>
      </c>
    </row>
    <row r="832" ht="14.4" customHeight="1" spans="1:4">
      <c r="A832" s="373" t="s">
        <v>659</v>
      </c>
      <c r="B832" s="257">
        <v>0</v>
      </c>
      <c r="C832" s="355"/>
      <c r="D832" s="371" t="str">
        <f t="shared" si="13"/>
        <v/>
      </c>
    </row>
    <row r="833" ht="14.4" customHeight="1" spans="1:4">
      <c r="A833" s="373" t="s">
        <v>660</v>
      </c>
      <c r="B833" s="257"/>
      <c r="C833" s="355"/>
      <c r="D833" s="371" t="str">
        <f t="shared" si="13"/>
        <v/>
      </c>
    </row>
    <row r="834" ht="14.4" customHeight="1" spans="1:4">
      <c r="A834" s="373" t="s">
        <v>661</v>
      </c>
      <c r="B834" s="257"/>
      <c r="C834" s="355"/>
      <c r="D834" s="371" t="str">
        <f t="shared" si="13"/>
        <v/>
      </c>
    </row>
    <row r="835" ht="14.4" customHeight="1" spans="1:4">
      <c r="A835" s="373" t="s">
        <v>88</v>
      </c>
      <c r="B835" s="257">
        <v>0</v>
      </c>
      <c r="C835" s="355"/>
      <c r="D835" s="371" t="str">
        <f t="shared" si="13"/>
        <v/>
      </c>
    </row>
    <row r="836" ht="14.4" customHeight="1" spans="1:4">
      <c r="A836" s="373" t="s">
        <v>662</v>
      </c>
      <c r="B836" s="257">
        <v>0</v>
      </c>
      <c r="C836" s="355"/>
      <c r="D836" s="371" t="str">
        <f t="shared" si="13"/>
        <v/>
      </c>
    </row>
    <row r="837" ht="14.4" customHeight="1" spans="1:4">
      <c r="A837" s="373" t="s">
        <v>56</v>
      </c>
      <c r="B837" s="257">
        <v>0</v>
      </c>
      <c r="C837" s="355"/>
      <c r="D837" s="371" t="str">
        <f t="shared" si="13"/>
        <v/>
      </c>
    </row>
    <row r="838" s="233" customFormat="1" ht="14.4" customHeight="1" spans="1:4">
      <c r="A838" s="373" t="s">
        <v>663</v>
      </c>
      <c r="B838" s="257">
        <v>0</v>
      </c>
      <c r="C838" s="355"/>
      <c r="D838" s="371" t="str">
        <f t="shared" si="13"/>
        <v/>
      </c>
    </row>
    <row r="839" s="233" customFormat="1" ht="14.4" customHeight="1" spans="1:4">
      <c r="A839" s="370" t="s">
        <v>664</v>
      </c>
      <c r="B839" s="355">
        <f>SUM(B840)</f>
        <v>253</v>
      </c>
      <c r="C839" s="355"/>
      <c r="D839" s="371">
        <f t="shared" ref="D839:D902" si="14">IFERROR(C839/B839*100,"")</f>
        <v>0</v>
      </c>
    </row>
    <row r="840" ht="14.4" customHeight="1" spans="1:4">
      <c r="A840" s="373" t="s">
        <v>665</v>
      </c>
      <c r="B840" s="257">
        <v>253</v>
      </c>
      <c r="C840" s="355"/>
      <c r="D840" s="371">
        <f t="shared" si="14"/>
        <v>0</v>
      </c>
    </row>
    <row r="841" s="233" customFormat="1" ht="14.4" customHeight="1" spans="1:4">
      <c r="A841" s="370" t="s">
        <v>666</v>
      </c>
      <c r="B841" s="355">
        <f>B842+B853+B855+B858+B860+B862</f>
        <v>13503</v>
      </c>
      <c r="C841" s="355">
        <f>C842+C853+C855+C858+C860+C862</f>
        <v>3472</v>
      </c>
      <c r="D841" s="371">
        <f t="shared" si="14"/>
        <v>25.7128045619492</v>
      </c>
    </row>
    <row r="842" s="233" customFormat="1" ht="14.4" customHeight="1" spans="1:4">
      <c r="A842" s="370" t="s">
        <v>667</v>
      </c>
      <c r="B842" s="355">
        <f>SUM(B843:B852)</f>
        <v>2487</v>
      </c>
      <c r="C842" s="355">
        <f>SUM(C843:C852)</f>
        <v>3394</v>
      </c>
      <c r="D842" s="371">
        <f t="shared" si="14"/>
        <v>136.469642139123</v>
      </c>
    </row>
    <row r="843" ht="14.4" customHeight="1" spans="1:4">
      <c r="A843" s="373" t="s">
        <v>47</v>
      </c>
      <c r="B843" s="257">
        <v>1068</v>
      </c>
      <c r="C843" s="257">
        <v>1033</v>
      </c>
      <c r="D843" s="374">
        <f t="shared" si="14"/>
        <v>96.7228464419476</v>
      </c>
    </row>
    <row r="844" ht="14.4" customHeight="1" spans="1:4">
      <c r="A844" s="373" t="s">
        <v>48</v>
      </c>
      <c r="B844" s="257">
        <v>0</v>
      </c>
      <c r="C844" s="257"/>
      <c r="D844" s="374" t="str">
        <f t="shared" si="14"/>
        <v/>
      </c>
    </row>
    <row r="845" ht="14.4" customHeight="1" spans="1:4">
      <c r="A845" s="373" t="s">
        <v>49</v>
      </c>
      <c r="B845" s="257">
        <v>0</v>
      </c>
      <c r="C845" s="257"/>
      <c r="D845" s="374" t="str">
        <f t="shared" si="14"/>
        <v/>
      </c>
    </row>
    <row r="846" ht="14.4" customHeight="1" spans="1:4">
      <c r="A846" s="373" t="s">
        <v>668</v>
      </c>
      <c r="B846" s="257">
        <v>0</v>
      </c>
      <c r="C846" s="257">
        <v>8</v>
      </c>
      <c r="D846" s="374" t="str">
        <f t="shared" si="14"/>
        <v/>
      </c>
    </row>
    <row r="847" ht="14.4" customHeight="1" spans="1:4">
      <c r="A847" s="373" t="s">
        <v>669</v>
      </c>
      <c r="B847" s="257">
        <v>0</v>
      </c>
      <c r="C847" s="257"/>
      <c r="D847" s="374" t="str">
        <f t="shared" si="14"/>
        <v/>
      </c>
    </row>
    <row r="848" ht="14.4" customHeight="1" spans="1:4">
      <c r="A848" s="373" t="s">
        <v>670</v>
      </c>
      <c r="B848" s="257">
        <v>0</v>
      </c>
      <c r="C848" s="257"/>
      <c r="D848" s="374" t="str">
        <f t="shared" si="14"/>
        <v/>
      </c>
    </row>
    <row r="849" ht="14.4" customHeight="1" spans="1:4">
      <c r="A849" s="373" t="s">
        <v>671</v>
      </c>
      <c r="B849" s="257">
        <v>0</v>
      </c>
      <c r="C849" s="257"/>
      <c r="D849" s="374" t="str">
        <f t="shared" si="14"/>
        <v/>
      </c>
    </row>
    <row r="850" ht="14.4" customHeight="1" spans="1:4">
      <c r="A850" s="373" t="s">
        <v>672</v>
      </c>
      <c r="B850" s="257">
        <v>0</v>
      </c>
      <c r="C850" s="257"/>
      <c r="D850" s="374" t="str">
        <f t="shared" si="14"/>
        <v/>
      </c>
    </row>
    <row r="851" ht="14.4" customHeight="1" spans="1:4">
      <c r="A851" s="373" t="s">
        <v>673</v>
      </c>
      <c r="B851" s="257">
        <v>0</v>
      </c>
      <c r="C851" s="257"/>
      <c r="D851" s="374" t="str">
        <f t="shared" si="14"/>
        <v/>
      </c>
    </row>
    <row r="852" ht="14.4" customHeight="1" spans="1:4">
      <c r="A852" s="373" t="s">
        <v>674</v>
      </c>
      <c r="B852" s="257">
        <v>1419</v>
      </c>
      <c r="C852" s="257">
        <v>2353</v>
      </c>
      <c r="D852" s="374">
        <f t="shared" si="14"/>
        <v>165.821000704722</v>
      </c>
    </row>
    <row r="853" s="233" customFormat="1" ht="14.4" customHeight="1" spans="1:4">
      <c r="A853" s="370" t="s">
        <v>675</v>
      </c>
      <c r="B853" s="355">
        <v>0</v>
      </c>
      <c r="C853" s="355"/>
      <c r="D853" s="371" t="str">
        <f t="shared" si="14"/>
        <v/>
      </c>
    </row>
    <row r="854" ht="14.4" customHeight="1" spans="1:4">
      <c r="A854" s="373" t="s">
        <v>676</v>
      </c>
      <c r="B854" s="257">
        <v>0</v>
      </c>
      <c r="C854" s="355"/>
      <c r="D854" s="371" t="str">
        <f t="shared" si="14"/>
        <v/>
      </c>
    </row>
    <row r="855" s="233" customFormat="1" ht="14.4" customHeight="1" spans="1:4">
      <c r="A855" s="370" t="s">
        <v>677</v>
      </c>
      <c r="B855" s="355">
        <f>SUM(B856:B857)</f>
        <v>8198</v>
      </c>
      <c r="C855" s="355">
        <f>SUM(C856:C857)</f>
        <v>76</v>
      </c>
      <c r="D855" s="371">
        <f t="shared" si="14"/>
        <v>0.92705537936082</v>
      </c>
    </row>
    <row r="856" ht="14.4" customHeight="1" spans="1:4">
      <c r="A856" s="373" t="s">
        <v>678</v>
      </c>
      <c r="B856" s="257">
        <v>0</v>
      </c>
      <c r="C856" s="355"/>
      <c r="D856" s="371" t="str">
        <f t="shared" si="14"/>
        <v/>
      </c>
    </row>
    <row r="857" ht="14.4" customHeight="1" spans="1:4">
      <c r="A857" s="373" t="s">
        <v>679</v>
      </c>
      <c r="B857" s="257">
        <v>8198</v>
      </c>
      <c r="C857" s="257">
        <v>76</v>
      </c>
      <c r="D857" s="374">
        <f t="shared" si="14"/>
        <v>0.92705537936082</v>
      </c>
    </row>
    <row r="858" s="233" customFormat="1" ht="14.4" customHeight="1" spans="1:4">
      <c r="A858" s="370" t="s">
        <v>680</v>
      </c>
      <c r="B858" s="355">
        <v>0</v>
      </c>
      <c r="C858" s="355"/>
      <c r="D858" s="371" t="str">
        <f t="shared" si="14"/>
        <v/>
      </c>
    </row>
    <row r="859" ht="14.4" customHeight="1" spans="1:4">
      <c r="A859" s="373" t="s">
        <v>681</v>
      </c>
      <c r="B859" s="257">
        <v>0</v>
      </c>
      <c r="C859" s="355"/>
      <c r="D859" s="371" t="str">
        <f t="shared" si="14"/>
        <v/>
      </c>
    </row>
    <row r="860" s="233" customFormat="1" ht="14.4" customHeight="1" spans="1:4">
      <c r="A860" s="370" t="s">
        <v>682</v>
      </c>
      <c r="B860" s="355">
        <v>0</v>
      </c>
      <c r="C860" s="355"/>
      <c r="D860" s="371" t="str">
        <f t="shared" si="14"/>
        <v/>
      </c>
    </row>
    <row r="861" ht="14.4" customHeight="1" spans="1:4">
      <c r="A861" s="373" t="s">
        <v>683</v>
      </c>
      <c r="B861" s="257">
        <v>0</v>
      </c>
      <c r="C861" s="355"/>
      <c r="D861" s="371" t="str">
        <f t="shared" si="14"/>
        <v/>
      </c>
    </row>
    <row r="862" s="233" customFormat="1" ht="14.4" customHeight="1" spans="1:4">
      <c r="A862" s="370" t="s">
        <v>684</v>
      </c>
      <c r="B862" s="355">
        <f>B863</f>
        <v>2818</v>
      </c>
      <c r="C862" s="355">
        <f>C863</f>
        <v>2</v>
      </c>
      <c r="D862" s="371">
        <f t="shared" si="14"/>
        <v>0.07097232079489</v>
      </c>
    </row>
    <row r="863" s="233" customFormat="1" ht="14.4" customHeight="1" spans="1:4">
      <c r="A863" s="373" t="s">
        <v>685</v>
      </c>
      <c r="B863" s="257">
        <v>2818</v>
      </c>
      <c r="C863" s="257">
        <v>2</v>
      </c>
      <c r="D863" s="374">
        <f t="shared" si="14"/>
        <v>0.07097232079489</v>
      </c>
    </row>
    <row r="864" s="233" customFormat="1" ht="14.4" customHeight="1" spans="1:4">
      <c r="A864" s="370" t="s">
        <v>686</v>
      </c>
      <c r="B864" s="355">
        <f>B865+B891+B914+B942+B953+B960+B966+B969</f>
        <v>5532</v>
      </c>
      <c r="C864" s="355">
        <f>C865+C891+C914+C942+C953+C960+C966+C969</f>
        <v>1367</v>
      </c>
      <c r="D864" s="371">
        <f t="shared" si="14"/>
        <v>24.7107736804049</v>
      </c>
    </row>
    <row r="865" s="233" customFormat="1" ht="14.4" customHeight="1" spans="1:4">
      <c r="A865" s="370" t="s">
        <v>687</v>
      </c>
      <c r="B865" s="355">
        <f>SUM(B866:B890)</f>
        <v>2476</v>
      </c>
      <c r="C865" s="355">
        <f>SUM(C866:C890)</f>
        <v>532</v>
      </c>
      <c r="D865" s="371">
        <f t="shared" si="14"/>
        <v>21.486268174475</v>
      </c>
    </row>
    <row r="866" ht="14.4" customHeight="1" spans="1:4">
      <c r="A866" s="373" t="s">
        <v>47</v>
      </c>
      <c r="B866" s="257">
        <v>353</v>
      </c>
      <c r="C866" s="257">
        <v>337</v>
      </c>
      <c r="D866" s="374">
        <f t="shared" si="14"/>
        <v>95.4674220963173</v>
      </c>
    </row>
    <row r="867" ht="14.4" customHeight="1" spans="1:4">
      <c r="A867" s="373" t="s">
        <v>48</v>
      </c>
      <c r="B867" s="257">
        <v>0</v>
      </c>
      <c r="C867" s="257"/>
      <c r="D867" s="374" t="str">
        <f t="shared" si="14"/>
        <v/>
      </c>
    </row>
    <row r="868" ht="14.4" customHeight="1" spans="1:4">
      <c r="A868" s="373" t="s">
        <v>49</v>
      </c>
      <c r="B868" s="257">
        <v>0</v>
      </c>
      <c r="C868" s="257"/>
      <c r="D868" s="374" t="str">
        <f t="shared" si="14"/>
        <v/>
      </c>
    </row>
    <row r="869" ht="14.4" customHeight="1" spans="1:4">
      <c r="A869" s="373" t="s">
        <v>56</v>
      </c>
      <c r="B869" s="257">
        <v>207</v>
      </c>
      <c r="C869" s="257">
        <v>181</v>
      </c>
      <c r="D869" s="374">
        <f t="shared" si="14"/>
        <v>87.43961352657</v>
      </c>
    </row>
    <row r="870" ht="14.4" customHeight="1" spans="1:4">
      <c r="A870" s="373" t="s">
        <v>688</v>
      </c>
      <c r="B870" s="257">
        <v>0</v>
      </c>
      <c r="C870" s="257"/>
      <c r="D870" s="374" t="str">
        <f t="shared" si="14"/>
        <v/>
      </c>
    </row>
    <row r="871" ht="14.4" customHeight="1" spans="1:4">
      <c r="A871" s="373" t="s">
        <v>689</v>
      </c>
      <c r="B871" s="257">
        <v>0</v>
      </c>
      <c r="C871" s="355"/>
      <c r="D871" s="371" t="str">
        <f t="shared" si="14"/>
        <v/>
      </c>
    </row>
    <row r="872" ht="14.4" customHeight="1" spans="1:4">
      <c r="A872" s="373" t="s">
        <v>690</v>
      </c>
      <c r="B872" s="257">
        <v>6</v>
      </c>
      <c r="C872" s="257">
        <v>9</v>
      </c>
      <c r="D872" s="374">
        <f t="shared" si="14"/>
        <v>150</v>
      </c>
    </row>
    <row r="873" ht="14.4" customHeight="1" spans="1:4">
      <c r="A873" s="373" t="s">
        <v>691</v>
      </c>
      <c r="B873" s="257">
        <v>5</v>
      </c>
      <c r="C873" s="257">
        <v>5</v>
      </c>
      <c r="D873" s="374">
        <f t="shared" si="14"/>
        <v>100</v>
      </c>
    </row>
    <row r="874" ht="14.4" customHeight="1" spans="1:4">
      <c r="A874" s="373" t="s">
        <v>692</v>
      </c>
      <c r="B874" s="257">
        <v>0</v>
      </c>
      <c r="C874" s="355"/>
      <c r="D874" s="371" t="str">
        <f t="shared" si="14"/>
        <v/>
      </c>
    </row>
    <row r="875" ht="14.4" customHeight="1" spans="1:4">
      <c r="A875" s="373" t="s">
        <v>693</v>
      </c>
      <c r="B875" s="257">
        <v>0</v>
      </c>
      <c r="C875" s="355"/>
      <c r="D875" s="371" t="str">
        <f t="shared" si="14"/>
        <v/>
      </c>
    </row>
    <row r="876" ht="14.4" customHeight="1" spans="1:4">
      <c r="A876" s="373" t="s">
        <v>694</v>
      </c>
      <c r="B876" s="257">
        <v>0</v>
      </c>
      <c r="C876" s="355"/>
      <c r="D876" s="371" t="str">
        <f t="shared" si="14"/>
        <v/>
      </c>
    </row>
    <row r="877" ht="14.4" customHeight="1" spans="1:4">
      <c r="A877" s="373" t="s">
        <v>695</v>
      </c>
      <c r="B877" s="257">
        <v>0</v>
      </c>
      <c r="C877" s="355"/>
      <c r="D877" s="371" t="str">
        <f t="shared" si="14"/>
        <v/>
      </c>
    </row>
    <row r="878" ht="14.4" customHeight="1" spans="1:4">
      <c r="A878" s="373" t="s">
        <v>696</v>
      </c>
      <c r="B878" s="257">
        <v>31</v>
      </c>
      <c r="C878" s="257"/>
      <c r="D878" s="374">
        <f t="shared" si="14"/>
        <v>0</v>
      </c>
    </row>
    <row r="879" ht="14.4" customHeight="1" spans="1:4">
      <c r="A879" s="373" t="s">
        <v>697</v>
      </c>
      <c r="B879" s="257">
        <v>0</v>
      </c>
      <c r="C879" s="257"/>
      <c r="D879" s="374" t="str">
        <f t="shared" si="14"/>
        <v/>
      </c>
    </row>
    <row r="880" ht="14.4" customHeight="1" spans="1:4">
      <c r="A880" s="373" t="s">
        <v>698</v>
      </c>
      <c r="B880" s="257">
        <v>0</v>
      </c>
      <c r="C880" s="257"/>
      <c r="D880" s="374" t="str">
        <f t="shared" si="14"/>
        <v/>
      </c>
    </row>
    <row r="881" ht="14.4" customHeight="1" spans="1:4">
      <c r="A881" s="373" t="s">
        <v>699</v>
      </c>
      <c r="B881" s="257">
        <v>134</v>
      </c>
      <c r="C881" s="257"/>
      <c r="D881" s="374">
        <f t="shared" si="14"/>
        <v>0</v>
      </c>
    </row>
    <row r="882" ht="14.4" customHeight="1" spans="1:4">
      <c r="A882" s="373" t="s">
        <v>700</v>
      </c>
      <c r="B882" s="257">
        <v>0</v>
      </c>
      <c r="C882" s="355"/>
      <c r="D882" s="371" t="str">
        <f t="shared" si="14"/>
        <v/>
      </c>
    </row>
    <row r="883" ht="14.4" customHeight="1" spans="1:4">
      <c r="A883" s="373" t="s">
        <v>701</v>
      </c>
      <c r="B883" s="257">
        <v>0</v>
      </c>
      <c r="C883" s="355"/>
      <c r="D883" s="371" t="str">
        <f t="shared" si="14"/>
        <v/>
      </c>
    </row>
    <row r="884" ht="14.4" customHeight="1" spans="1:4">
      <c r="A884" s="373" t="s">
        <v>702</v>
      </c>
      <c r="B884" s="257">
        <v>1099</v>
      </c>
      <c r="C884" s="257"/>
      <c r="D884" s="374">
        <f t="shared" si="14"/>
        <v>0</v>
      </c>
    </row>
    <row r="885" ht="14.4" customHeight="1" spans="1:4">
      <c r="A885" s="373" t="s">
        <v>703</v>
      </c>
      <c r="B885" s="257">
        <v>0</v>
      </c>
      <c r="C885" s="355"/>
      <c r="D885" s="371" t="str">
        <f t="shared" si="14"/>
        <v/>
      </c>
    </row>
    <row r="886" ht="14.4" customHeight="1" spans="1:4">
      <c r="A886" s="373" t="s">
        <v>704</v>
      </c>
      <c r="B886" s="257">
        <v>0</v>
      </c>
      <c r="C886" s="355"/>
      <c r="D886" s="371" t="str">
        <f t="shared" si="14"/>
        <v/>
      </c>
    </row>
    <row r="887" ht="14.4" customHeight="1" spans="1:4">
      <c r="A887" s="373" t="s">
        <v>705</v>
      </c>
      <c r="B887" s="257">
        <v>0</v>
      </c>
      <c r="C887" s="355"/>
      <c r="D887" s="371" t="str">
        <f t="shared" si="14"/>
        <v/>
      </c>
    </row>
    <row r="888" ht="14.4" customHeight="1" spans="1:4">
      <c r="A888" s="373" t="s">
        <v>706</v>
      </c>
      <c r="B888" s="257">
        <v>5</v>
      </c>
      <c r="C888" s="355"/>
      <c r="D888" s="371">
        <f t="shared" si="14"/>
        <v>0</v>
      </c>
    </row>
    <row r="889" ht="14.4" customHeight="1" spans="1:4">
      <c r="A889" s="373" t="s">
        <v>707</v>
      </c>
      <c r="B889" s="257">
        <v>0</v>
      </c>
      <c r="C889" s="355"/>
      <c r="D889" s="371" t="str">
        <f t="shared" si="14"/>
        <v/>
      </c>
    </row>
    <row r="890" ht="14.4" customHeight="1" spans="1:4">
      <c r="A890" s="373" t="s">
        <v>708</v>
      </c>
      <c r="B890" s="257">
        <v>636</v>
      </c>
      <c r="C890" s="355"/>
      <c r="D890" s="371">
        <f t="shared" si="14"/>
        <v>0</v>
      </c>
    </row>
    <row r="891" s="233" customFormat="1" ht="14.4" customHeight="1" spans="1:4">
      <c r="A891" s="370" t="s">
        <v>709</v>
      </c>
      <c r="B891" s="355">
        <f>SUM(B892:B913)</f>
        <v>520</v>
      </c>
      <c r="C891" s="355">
        <f>SUM(C892:C913)</f>
        <v>356</v>
      </c>
      <c r="D891" s="371">
        <f t="shared" si="14"/>
        <v>68.4615384615385</v>
      </c>
    </row>
    <row r="892" ht="14.4" customHeight="1" spans="1:4">
      <c r="A892" s="373" t="s">
        <v>47</v>
      </c>
      <c r="B892" s="257">
        <v>187</v>
      </c>
      <c r="C892" s="257">
        <v>191</v>
      </c>
      <c r="D892" s="374">
        <f t="shared" si="14"/>
        <v>102.139037433155</v>
      </c>
    </row>
    <row r="893" ht="14.4" customHeight="1" spans="1:4">
      <c r="A893" s="373" t="s">
        <v>48</v>
      </c>
      <c r="B893" s="257">
        <v>0</v>
      </c>
      <c r="C893" s="257"/>
      <c r="D893" s="374" t="str">
        <f t="shared" si="14"/>
        <v/>
      </c>
    </row>
    <row r="894" ht="14.4" customHeight="1" spans="1:4">
      <c r="A894" s="373" t="s">
        <v>49</v>
      </c>
      <c r="B894" s="257">
        <v>0</v>
      </c>
      <c r="C894" s="257"/>
      <c r="D894" s="374" t="str">
        <f t="shared" si="14"/>
        <v/>
      </c>
    </row>
    <row r="895" ht="14.4" customHeight="1" spans="1:4">
      <c r="A895" s="373" t="s">
        <v>710</v>
      </c>
      <c r="B895" s="257">
        <v>152</v>
      </c>
      <c r="C895" s="257">
        <v>135</v>
      </c>
      <c r="D895" s="374">
        <f t="shared" si="14"/>
        <v>88.8157894736842</v>
      </c>
    </row>
    <row r="896" ht="14.4" customHeight="1" spans="1:4">
      <c r="A896" s="373" t="s">
        <v>711</v>
      </c>
      <c r="B896" s="257">
        <v>1</v>
      </c>
      <c r="C896" s="257">
        <v>5</v>
      </c>
      <c r="D896" s="374">
        <f t="shared" si="14"/>
        <v>500</v>
      </c>
    </row>
    <row r="897" ht="14.4" customHeight="1" spans="1:4">
      <c r="A897" s="373" t="s">
        <v>712</v>
      </c>
      <c r="B897" s="257">
        <v>0</v>
      </c>
      <c r="C897" s="355"/>
      <c r="D897" s="371" t="str">
        <f t="shared" si="14"/>
        <v/>
      </c>
    </row>
    <row r="898" ht="14.4" customHeight="1" spans="1:4">
      <c r="A898" s="373" t="s">
        <v>713</v>
      </c>
      <c r="B898" s="257">
        <v>0</v>
      </c>
      <c r="C898" s="355"/>
      <c r="D898" s="371" t="str">
        <f t="shared" si="14"/>
        <v/>
      </c>
    </row>
    <row r="899" ht="14.4" customHeight="1" spans="1:4">
      <c r="A899" s="373" t="s">
        <v>714</v>
      </c>
      <c r="B899" s="257">
        <v>9</v>
      </c>
      <c r="C899" s="355"/>
      <c r="D899" s="371">
        <f t="shared" si="14"/>
        <v>0</v>
      </c>
    </row>
    <row r="900" ht="14.4" customHeight="1" spans="1:4">
      <c r="A900" s="373" t="s">
        <v>715</v>
      </c>
      <c r="B900" s="257"/>
      <c r="C900" s="355"/>
      <c r="D900" s="371" t="str">
        <f t="shared" si="14"/>
        <v/>
      </c>
    </row>
    <row r="901" ht="14.4" customHeight="1" spans="1:4">
      <c r="A901" s="373" t="s">
        <v>716</v>
      </c>
      <c r="B901" s="257">
        <v>0</v>
      </c>
      <c r="C901" s="355"/>
      <c r="D901" s="371" t="str">
        <f t="shared" si="14"/>
        <v/>
      </c>
    </row>
    <row r="902" ht="14.4" customHeight="1" spans="1:4">
      <c r="A902" s="373" t="s">
        <v>717</v>
      </c>
      <c r="B902" s="257">
        <v>0</v>
      </c>
      <c r="C902" s="355"/>
      <c r="D902" s="371" t="str">
        <f t="shared" si="14"/>
        <v/>
      </c>
    </row>
    <row r="903" ht="14.4" customHeight="1" spans="1:4">
      <c r="A903" s="373" t="s">
        <v>718</v>
      </c>
      <c r="B903" s="257">
        <v>0</v>
      </c>
      <c r="C903" s="355"/>
      <c r="D903" s="371" t="str">
        <f t="shared" ref="D903:D966" si="15">IFERROR(C903/B903*100,"")</f>
        <v/>
      </c>
    </row>
    <row r="904" ht="14.4" customHeight="1" spans="1:4">
      <c r="A904" s="373" t="s">
        <v>719</v>
      </c>
      <c r="B904" s="257">
        <v>0</v>
      </c>
      <c r="C904" s="355"/>
      <c r="D904" s="371" t="str">
        <f t="shared" si="15"/>
        <v/>
      </c>
    </row>
    <row r="905" ht="14.4" customHeight="1" spans="1:4">
      <c r="A905" s="373" t="s">
        <v>720</v>
      </c>
      <c r="B905" s="257">
        <v>0</v>
      </c>
      <c r="C905" s="355"/>
      <c r="D905" s="371" t="str">
        <f t="shared" si="15"/>
        <v/>
      </c>
    </row>
    <row r="906" ht="14.4" customHeight="1" spans="1:4">
      <c r="A906" s="373" t="s">
        <v>721</v>
      </c>
      <c r="B906" s="257">
        <v>0</v>
      </c>
      <c r="C906" s="355"/>
      <c r="D906" s="371" t="str">
        <f t="shared" si="15"/>
        <v/>
      </c>
    </row>
    <row r="907" ht="14.4" customHeight="1" spans="1:4">
      <c r="A907" s="373" t="s">
        <v>722</v>
      </c>
      <c r="B907" s="257">
        <v>0</v>
      </c>
      <c r="C907" s="355"/>
      <c r="D907" s="371" t="str">
        <f t="shared" si="15"/>
        <v/>
      </c>
    </row>
    <row r="908" ht="14.4" customHeight="1" spans="1:4">
      <c r="A908" s="373" t="s">
        <v>723</v>
      </c>
      <c r="B908" s="257">
        <v>0</v>
      </c>
      <c r="C908" s="355"/>
      <c r="D908" s="371" t="str">
        <f t="shared" si="15"/>
        <v/>
      </c>
    </row>
    <row r="909" ht="14.4" customHeight="1" spans="1:4">
      <c r="A909" s="373" t="s">
        <v>724</v>
      </c>
      <c r="B909" s="257">
        <v>0</v>
      </c>
      <c r="C909" s="355"/>
      <c r="D909" s="371" t="str">
        <f t="shared" si="15"/>
        <v/>
      </c>
    </row>
    <row r="910" ht="14.4" customHeight="1" spans="1:4">
      <c r="A910" s="373" t="s">
        <v>726</v>
      </c>
      <c r="B910" s="257">
        <v>35</v>
      </c>
      <c r="C910" s="257">
        <v>3</v>
      </c>
      <c r="D910" s="374">
        <f t="shared" si="15"/>
        <v>8.57142857142857</v>
      </c>
    </row>
    <row r="911" ht="14.4" customHeight="1" spans="1:4">
      <c r="A911" s="373" t="s">
        <v>728</v>
      </c>
      <c r="B911" s="257">
        <v>0</v>
      </c>
      <c r="C911" s="355"/>
      <c r="D911" s="371" t="str">
        <f t="shared" si="15"/>
        <v/>
      </c>
    </row>
    <row r="912" ht="14.4" customHeight="1" spans="1:4">
      <c r="A912" s="373" t="s">
        <v>694</v>
      </c>
      <c r="B912" s="257">
        <v>0</v>
      </c>
      <c r="C912" s="355"/>
      <c r="D912" s="371" t="str">
        <f t="shared" si="15"/>
        <v/>
      </c>
    </row>
    <row r="913" ht="14.4" customHeight="1" spans="1:4">
      <c r="A913" s="373" t="s">
        <v>729</v>
      </c>
      <c r="B913" s="257">
        <v>136</v>
      </c>
      <c r="C913" s="257">
        <v>22</v>
      </c>
      <c r="D913" s="374">
        <f t="shared" si="15"/>
        <v>16.1764705882353</v>
      </c>
    </row>
    <row r="914" ht="14.4" customHeight="1" spans="1:4">
      <c r="A914" s="370" t="s">
        <v>730</v>
      </c>
      <c r="B914" s="355">
        <f>SUM(B915:B941)</f>
        <v>1256</v>
      </c>
      <c r="C914" s="355">
        <f>SUM(C915:C941)</f>
        <v>459</v>
      </c>
      <c r="D914" s="371">
        <f t="shared" si="15"/>
        <v>36.5445859872611</v>
      </c>
    </row>
    <row r="915" ht="14.4" customHeight="1" spans="1:4">
      <c r="A915" s="373" t="s">
        <v>47</v>
      </c>
      <c r="B915" s="257">
        <v>97</v>
      </c>
      <c r="C915" s="257">
        <v>93</v>
      </c>
      <c r="D915" s="374">
        <f t="shared" si="15"/>
        <v>95.8762886597938</v>
      </c>
    </row>
    <row r="916" s="233" customFormat="1" ht="14.4" customHeight="1" spans="1:4">
      <c r="A916" s="373" t="s">
        <v>48</v>
      </c>
      <c r="B916" s="257">
        <v>0</v>
      </c>
      <c r="C916" s="257"/>
      <c r="D916" s="374" t="str">
        <f t="shared" si="15"/>
        <v/>
      </c>
    </row>
    <row r="917" ht="14.4" customHeight="1" spans="1:4">
      <c r="A917" s="373" t="s">
        <v>49</v>
      </c>
      <c r="B917" s="257">
        <v>0</v>
      </c>
      <c r="C917" s="257"/>
      <c r="D917" s="374" t="str">
        <f t="shared" si="15"/>
        <v/>
      </c>
    </row>
    <row r="918" ht="14.4" customHeight="1" spans="1:4">
      <c r="A918" s="373" t="s">
        <v>731</v>
      </c>
      <c r="B918" s="257">
        <v>0</v>
      </c>
      <c r="C918" s="257"/>
      <c r="D918" s="374" t="str">
        <f t="shared" si="15"/>
        <v/>
      </c>
    </row>
    <row r="919" ht="14.4" customHeight="1" spans="1:4">
      <c r="A919" s="373" t="s">
        <v>732</v>
      </c>
      <c r="B919" s="257">
        <v>0</v>
      </c>
      <c r="C919" s="257"/>
      <c r="D919" s="374" t="str">
        <f t="shared" si="15"/>
        <v/>
      </c>
    </row>
    <row r="920" ht="14.4" customHeight="1" spans="1:4">
      <c r="A920" s="373" t="s">
        <v>733</v>
      </c>
      <c r="B920" s="257">
        <v>0</v>
      </c>
      <c r="C920" s="257"/>
      <c r="D920" s="374" t="str">
        <f t="shared" si="15"/>
        <v/>
      </c>
    </row>
    <row r="921" ht="14.4" customHeight="1" spans="1:4">
      <c r="A921" s="373" t="s">
        <v>734</v>
      </c>
      <c r="B921" s="257">
        <v>0</v>
      </c>
      <c r="C921" s="257"/>
      <c r="D921" s="374" t="str">
        <f t="shared" si="15"/>
        <v/>
      </c>
    </row>
    <row r="922" s="233" customFormat="1" ht="14.4" customHeight="1" spans="1:4">
      <c r="A922" s="373" t="s">
        <v>735</v>
      </c>
      <c r="B922" s="257">
        <v>0</v>
      </c>
      <c r="C922" s="257"/>
      <c r="D922" s="374" t="str">
        <f t="shared" si="15"/>
        <v/>
      </c>
    </row>
    <row r="923" ht="14.4" customHeight="1" spans="1:4">
      <c r="A923" s="373" t="s">
        <v>736</v>
      </c>
      <c r="B923" s="257">
        <v>0</v>
      </c>
      <c r="C923" s="257"/>
      <c r="D923" s="374" t="str">
        <f t="shared" si="15"/>
        <v/>
      </c>
    </row>
    <row r="924" ht="14.4" customHeight="1" spans="1:4">
      <c r="A924" s="373" t="s">
        <v>737</v>
      </c>
      <c r="B924" s="257">
        <v>0</v>
      </c>
      <c r="C924" s="257"/>
      <c r="D924" s="374" t="str">
        <f t="shared" si="15"/>
        <v/>
      </c>
    </row>
    <row r="925" ht="14.4" customHeight="1" spans="1:4">
      <c r="A925" s="373" t="s">
        <v>738</v>
      </c>
      <c r="B925" s="257">
        <v>349</v>
      </c>
      <c r="C925" s="257">
        <v>3</v>
      </c>
      <c r="D925" s="374">
        <f t="shared" si="15"/>
        <v>0.859598853868195</v>
      </c>
    </row>
    <row r="926" ht="14.4" customHeight="1" spans="1:4">
      <c r="A926" s="373" t="s">
        <v>739</v>
      </c>
      <c r="B926" s="257">
        <v>0</v>
      </c>
      <c r="C926" s="257"/>
      <c r="D926" s="374" t="str">
        <f t="shared" si="15"/>
        <v/>
      </c>
    </row>
    <row r="927" ht="14.4" customHeight="1" spans="1:4">
      <c r="A927" s="373" t="s">
        <v>740</v>
      </c>
      <c r="B927" s="257">
        <v>0</v>
      </c>
      <c r="C927" s="355"/>
      <c r="D927" s="371" t="str">
        <f t="shared" si="15"/>
        <v/>
      </c>
    </row>
    <row r="928" ht="14.4" customHeight="1" spans="1:4">
      <c r="A928" s="373" t="s">
        <v>741</v>
      </c>
      <c r="B928" s="257">
        <v>23</v>
      </c>
      <c r="C928" s="257">
        <v>12</v>
      </c>
      <c r="D928" s="374">
        <f t="shared" si="15"/>
        <v>52.1739130434783</v>
      </c>
    </row>
    <row r="929" ht="14.4" customHeight="1" spans="1:4">
      <c r="A929" s="373" t="s">
        <v>742</v>
      </c>
      <c r="B929" s="257">
        <v>115</v>
      </c>
      <c r="C929" s="257"/>
      <c r="D929" s="374">
        <f t="shared" si="15"/>
        <v>0</v>
      </c>
    </row>
    <row r="930" ht="14.4" customHeight="1" spans="1:4">
      <c r="A930" s="373" t="s">
        <v>743</v>
      </c>
      <c r="B930" s="257">
        <v>0</v>
      </c>
      <c r="C930" s="257"/>
      <c r="D930" s="374" t="str">
        <f t="shared" si="15"/>
        <v/>
      </c>
    </row>
    <row r="931" ht="14.4" customHeight="1" spans="1:4">
      <c r="A931" s="373" t="s">
        <v>744</v>
      </c>
      <c r="B931" s="257">
        <v>0</v>
      </c>
      <c r="C931" s="257"/>
      <c r="D931" s="374" t="str">
        <f t="shared" si="15"/>
        <v/>
      </c>
    </row>
    <row r="932" ht="14.4" customHeight="1" spans="1:4">
      <c r="A932" s="373" t="s">
        <v>745</v>
      </c>
      <c r="B932" s="257">
        <v>0</v>
      </c>
      <c r="C932" s="257"/>
      <c r="D932" s="374" t="str">
        <f t="shared" si="15"/>
        <v/>
      </c>
    </row>
    <row r="933" ht="14.4" customHeight="1" spans="1:4">
      <c r="A933" s="373" t="s">
        <v>746</v>
      </c>
      <c r="B933" s="257">
        <v>0</v>
      </c>
      <c r="C933" s="257"/>
      <c r="D933" s="374" t="str">
        <f t="shared" si="15"/>
        <v/>
      </c>
    </row>
    <row r="934" ht="14.4" customHeight="1" spans="1:4">
      <c r="A934" s="373" t="s">
        <v>747</v>
      </c>
      <c r="B934" s="257">
        <v>0</v>
      </c>
      <c r="C934" s="257"/>
      <c r="D934" s="374" t="str">
        <f t="shared" si="15"/>
        <v/>
      </c>
    </row>
    <row r="935" ht="14.4" customHeight="1" spans="1:4">
      <c r="A935" s="373" t="s">
        <v>748</v>
      </c>
      <c r="B935" s="257">
        <v>0</v>
      </c>
      <c r="C935" s="257"/>
      <c r="D935" s="374" t="str">
        <f t="shared" si="15"/>
        <v/>
      </c>
    </row>
    <row r="936" ht="14.4" customHeight="1" spans="1:4">
      <c r="A936" s="373" t="s">
        <v>722</v>
      </c>
      <c r="B936" s="257">
        <v>0</v>
      </c>
      <c r="C936" s="257"/>
      <c r="D936" s="374" t="str">
        <f t="shared" si="15"/>
        <v/>
      </c>
    </row>
    <row r="937" ht="14.4" customHeight="1" spans="1:4">
      <c r="A937" s="373" t="s">
        <v>749</v>
      </c>
      <c r="B937" s="257">
        <v>0</v>
      </c>
      <c r="C937" s="257"/>
      <c r="D937" s="374" t="str">
        <f t="shared" si="15"/>
        <v/>
      </c>
    </row>
    <row r="938" ht="14.4" customHeight="1" spans="1:4">
      <c r="A938" s="382" t="s">
        <v>1961</v>
      </c>
      <c r="B938" s="257">
        <v>0</v>
      </c>
      <c r="C938" s="257"/>
      <c r="D938" s="374" t="str">
        <f t="shared" si="15"/>
        <v/>
      </c>
    </row>
    <row r="939" ht="14.4" customHeight="1" spans="1:4">
      <c r="A939" s="373" t="s">
        <v>751</v>
      </c>
      <c r="B939" s="257">
        <v>0</v>
      </c>
      <c r="C939" s="257"/>
      <c r="D939" s="374" t="str">
        <f t="shared" si="15"/>
        <v/>
      </c>
    </row>
    <row r="940" ht="14.4" customHeight="1" spans="1:4">
      <c r="A940" s="373" t="s">
        <v>752</v>
      </c>
      <c r="B940" s="257">
        <v>0</v>
      </c>
      <c r="C940" s="257"/>
      <c r="D940" s="374" t="str">
        <f t="shared" si="15"/>
        <v/>
      </c>
    </row>
    <row r="941" ht="14.4" customHeight="1" spans="1:4">
      <c r="A941" s="373" t="s">
        <v>753</v>
      </c>
      <c r="B941" s="257">
        <v>672</v>
      </c>
      <c r="C941" s="257">
        <v>351</v>
      </c>
      <c r="D941" s="374">
        <f t="shared" si="15"/>
        <v>52.2321428571429</v>
      </c>
    </row>
    <row r="942" ht="14.4" customHeight="1" spans="1:4">
      <c r="A942" s="383" t="s">
        <v>1962</v>
      </c>
      <c r="B942" s="355">
        <f>SUM(B943:B952)</f>
        <v>70</v>
      </c>
      <c r="C942" s="355"/>
      <c r="D942" s="371">
        <f t="shared" si="15"/>
        <v>0</v>
      </c>
    </row>
    <row r="943" ht="14.4" customHeight="1" spans="1:4">
      <c r="A943" s="373" t="s">
        <v>47</v>
      </c>
      <c r="B943" s="257">
        <v>0</v>
      </c>
      <c r="C943" s="355"/>
      <c r="D943" s="371" t="str">
        <f t="shared" si="15"/>
        <v/>
      </c>
    </row>
    <row r="944" s="233" customFormat="1" ht="14.4" customHeight="1" spans="1:4">
      <c r="A944" s="373" t="s">
        <v>48</v>
      </c>
      <c r="B944" s="257">
        <v>0</v>
      </c>
      <c r="C944" s="355"/>
      <c r="D944" s="371" t="str">
        <f t="shared" si="15"/>
        <v/>
      </c>
    </row>
    <row r="945" ht="14.4" customHeight="1" spans="1:4">
      <c r="A945" s="373" t="s">
        <v>49</v>
      </c>
      <c r="B945" s="257">
        <v>0</v>
      </c>
      <c r="C945" s="355"/>
      <c r="D945" s="371" t="str">
        <f t="shared" si="15"/>
        <v/>
      </c>
    </row>
    <row r="946" ht="14.4" customHeight="1" spans="1:4">
      <c r="A946" s="373" t="s">
        <v>755</v>
      </c>
      <c r="B946" s="257">
        <v>0</v>
      </c>
      <c r="C946" s="355"/>
      <c r="D946" s="371" t="str">
        <f t="shared" si="15"/>
        <v/>
      </c>
    </row>
    <row r="947" ht="14.4" customHeight="1" spans="1:4">
      <c r="A947" s="373" t="s">
        <v>756</v>
      </c>
      <c r="B947" s="257">
        <v>0</v>
      </c>
      <c r="C947" s="355"/>
      <c r="D947" s="371" t="str">
        <f t="shared" si="15"/>
        <v/>
      </c>
    </row>
    <row r="948" ht="14.4" customHeight="1" spans="1:4">
      <c r="A948" s="373" t="s">
        <v>757</v>
      </c>
      <c r="B948" s="257">
        <v>0</v>
      </c>
      <c r="C948" s="355"/>
      <c r="D948" s="371" t="str">
        <f t="shared" si="15"/>
        <v/>
      </c>
    </row>
    <row r="949" ht="14.4" customHeight="1" spans="1:4">
      <c r="A949" s="373" t="s">
        <v>758</v>
      </c>
      <c r="B949" s="257">
        <v>0</v>
      </c>
      <c r="C949" s="355"/>
      <c r="D949" s="371" t="str">
        <f t="shared" si="15"/>
        <v/>
      </c>
    </row>
    <row r="950" ht="14.4" customHeight="1" spans="1:4">
      <c r="A950" s="373" t="s">
        <v>759</v>
      </c>
      <c r="B950" s="257">
        <v>0</v>
      </c>
      <c r="C950" s="355"/>
      <c r="D950" s="371" t="str">
        <f t="shared" si="15"/>
        <v/>
      </c>
    </row>
    <row r="951" ht="14.4" customHeight="1" spans="1:4">
      <c r="A951" s="373" t="s">
        <v>56</v>
      </c>
      <c r="B951" s="257">
        <v>0</v>
      </c>
      <c r="C951" s="355"/>
      <c r="D951" s="371" t="str">
        <f t="shared" si="15"/>
        <v/>
      </c>
    </row>
    <row r="952" ht="14.4" customHeight="1" spans="1:4">
      <c r="A952" s="373" t="s">
        <v>760</v>
      </c>
      <c r="B952" s="257">
        <v>70</v>
      </c>
      <c r="C952" s="355"/>
      <c r="D952" s="371">
        <f t="shared" si="15"/>
        <v>0</v>
      </c>
    </row>
    <row r="953" ht="14.4" customHeight="1" spans="1:4">
      <c r="A953" s="370" t="s">
        <v>761</v>
      </c>
      <c r="B953" s="355">
        <f>SUM(B954:B959)</f>
        <v>709</v>
      </c>
      <c r="C953" s="355"/>
      <c r="D953" s="371">
        <f t="shared" si="15"/>
        <v>0</v>
      </c>
    </row>
    <row r="954" ht="14.4" customHeight="1" spans="1:4">
      <c r="A954" s="373" t="s">
        <v>1963</v>
      </c>
      <c r="B954" s="257">
        <v>10</v>
      </c>
      <c r="C954" s="355"/>
      <c r="D954" s="371">
        <f t="shared" si="15"/>
        <v>0</v>
      </c>
    </row>
    <row r="955" s="233" customFormat="1" ht="14.4" customHeight="1" spans="1:4">
      <c r="A955" s="373" t="s">
        <v>763</v>
      </c>
      <c r="B955" s="257">
        <v>0</v>
      </c>
      <c r="C955" s="355"/>
      <c r="D955" s="371" t="str">
        <f t="shared" si="15"/>
        <v/>
      </c>
    </row>
    <row r="956" ht="14.4" customHeight="1" spans="1:4">
      <c r="A956" s="373" t="s">
        <v>764</v>
      </c>
      <c r="B956" s="257">
        <v>74</v>
      </c>
      <c r="C956" s="355"/>
      <c r="D956" s="371">
        <f t="shared" si="15"/>
        <v>0</v>
      </c>
    </row>
    <row r="957" ht="14.4" customHeight="1" spans="1:4">
      <c r="A957" s="373" t="s">
        <v>765</v>
      </c>
      <c r="B957" s="257">
        <v>88</v>
      </c>
      <c r="C957" s="355"/>
      <c r="D957" s="371">
        <f t="shared" si="15"/>
        <v>0</v>
      </c>
    </row>
    <row r="958" ht="14.4" customHeight="1" spans="1:4">
      <c r="A958" s="373" t="s">
        <v>766</v>
      </c>
      <c r="B958" s="257">
        <v>0</v>
      </c>
      <c r="C958" s="355"/>
      <c r="D958" s="371" t="str">
        <f t="shared" si="15"/>
        <v/>
      </c>
    </row>
    <row r="959" ht="14.4" customHeight="1" spans="1:4">
      <c r="A959" s="373" t="s">
        <v>767</v>
      </c>
      <c r="B959" s="257">
        <v>537</v>
      </c>
      <c r="C959" s="355"/>
      <c r="D959" s="371">
        <f t="shared" si="15"/>
        <v>0</v>
      </c>
    </row>
    <row r="960" ht="14.4" customHeight="1" spans="1:4">
      <c r="A960" s="370" t="s">
        <v>768</v>
      </c>
      <c r="B960" s="355">
        <v>0</v>
      </c>
      <c r="C960" s="355">
        <f>SUM(C961:C965)</f>
        <v>20</v>
      </c>
      <c r="D960" s="371" t="str">
        <f t="shared" si="15"/>
        <v/>
      </c>
    </row>
    <row r="961" ht="14.4" customHeight="1" spans="1:4">
      <c r="A961" s="373" t="s">
        <v>769</v>
      </c>
      <c r="B961" s="257">
        <v>0</v>
      </c>
      <c r="C961" s="355"/>
      <c r="D961" s="371" t="str">
        <f t="shared" si="15"/>
        <v/>
      </c>
    </row>
    <row r="962" s="233" customFormat="1" ht="14.4" customHeight="1" spans="1:4">
      <c r="A962" s="373" t="s">
        <v>771</v>
      </c>
      <c r="B962" s="257">
        <v>0</v>
      </c>
      <c r="C962" s="257">
        <v>20</v>
      </c>
      <c r="D962" s="371" t="str">
        <f t="shared" si="15"/>
        <v/>
      </c>
    </row>
    <row r="963" ht="14.4" customHeight="1" spans="1:4">
      <c r="A963" s="373" t="s">
        <v>772</v>
      </c>
      <c r="B963" s="257">
        <v>0</v>
      </c>
      <c r="C963" s="355"/>
      <c r="D963" s="371" t="str">
        <f t="shared" si="15"/>
        <v/>
      </c>
    </row>
    <row r="964" ht="14.4" customHeight="1" spans="1:4">
      <c r="A964" s="373" t="s">
        <v>773</v>
      </c>
      <c r="B964" s="257">
        <v>0</v>
      </c>
      <c r="C964" s="355"/>
      <c r="D964" s="371" t="str">
        <f t="shared" si="15"/>
        <v/>
      </c>
    </row>
    <row r="965" ht="14.4" customHeight="1" spans="1:4">
      <c r="A965" s="373" t="s">
        <v>774</v>
      </c>
      <c r="B965" s="257">
        <v>0</v>
      </c>
      <c r="C965" s="355"/>
      <c r="D965" s="371" t="str">
        <f t="shared" si="15"/>
        <v/>
      </c>
    </row>
    <row r="966" ht="14.4" customHeight="1" spans="1:4">
      <c r="A966" s="370" t="s">
        <v>775</v>
      </c>
      <c r="B966" s="355">
        <f>SUM(B967:B968)</f>
        <v>1</v>
      </c>
      <c r="C966" s="355"/>
      <c r="D966" s="371">
        <f t="shared" si="15"/>
        <v>0</v>
      </c>
    </row>
    <row r="967" ht="14.4" customHeight="1" spans="1:4">
      <c r="A967" s="373" t="s">
        <v>776</v>
      </c>
      <c r="B967" s="257">
        <v>0</v>
      </c>
      <c r="C967" s="355"/>
      <c r="D967" s="371" t="str">
        <f t="shared" ref="D967:D1030" si="16">IFERROR(C967/B967*100,"")</f>
        <v/>
      </c>
    </row>
    <row r="968" ht="14.4" customHeight="1" spans="1:4">
      <c r="A968" s="373" t="s">
        <v>777</v>
      </c>
      <c r="B968" s="257">
        <v>1</v>
      </c>
      <c r="C968" s="355"/>
      <c r="D968" s="371">
        <f t="shared" si="16"/>
        <v>0</v>
      </c>
    </row>
    <row r="969" s="233" customFormat="1" ht="14.4" customHeight="1" spans="1:4">
      <c r="A969" s="370" t="s">
        <v>778</v>
      </c>
      <c r="B969" s="355">
        <f>SUM(B970:B971)</f>
        <v>500</v>
      </c>
      <c r="C969" s="355"/>
      <c r="D969" s="371">
        <f t="shared" si="16"/>
        <v>0</v>
      </c>
    </row>
    <row r="970" ht="14.4" customHeight="1" spans="1:4">
      <c r="A970" s="373" t="s">
        <v>779</v>
      </c>
      <c r="B970" s="257">
        <v>363</v>
      </c>
      <c r="C970" s="355"/>
      <c r="D970" s="371">
        <f t="shared" si="16"/>
        <v>0</v>
      </c>
    </row>
    <row r="971" ht="14.4" customHeight="1" spans="1:4">
      <c r="A971" s="373" t="s">
        <v>780</v>
      </c>
      <c r="B971" s="257">
        <v>137</v>
      </c>
      <c r="C971" s="355"/>
      <c r="D971" s="371">
        <f t="shared" si="16"/>
        <v>0</v>
      </c>
    </row>
    <row r="972" s="233" customFormat="1" ht="14.4" customHeight="1" spans="1:4">
      <c r="A972" s="370" t="s">
        <v>781</v>
      </c>
      <c r="B972" s="355">
        <f>B973+B996+B1006+B1016+B1023+B1028</f>
        <v>501</v>
      </c>
      <c r="C972" s="355">
        <f>C973+C996+C1006+C1016+C1023+C1028</f>
        <v>67</v>
      </c>
      <c r="D972" s="371">
        <f t="shared" si="16"/>
        <v>13.373253493014</v>
      </c>
    </row>
    <row r="973" ht="14.4" customHeight="1" spans="1:4">
      <c r="A973" s="370" t="s">
        <v>782</v>
      </c>
      <c r="B973" s="355">
        <f>SUM(B974:B995)</f>
        <v>231</v>
      </c>
      <c r="C973" s="355">
        <f>SUM(C974:C995)</f>
        <v>59</v>
      </c>
      <c r="D973" s="371">
        <f t="shared" si="16"/>
        <v>25.5411255411255</v>
      </c>
    </row>
    <row r="974" ht="14.4" customHeight="1" spans="1:4">
      <c r="A974" s="373" t="s">
        <v>47</v>
      </c>
      <c r="B974" s="257">
        <v>0</v>
      </c>
      <c r="C974" s="355"/>
      <c r="D974" s="371" t="str">
        <f t="shared" si="16"/>
        <v/>
      </c>
    </row>
    <row r="975" s="233" customFormat="1" ht="14.4" customHeight="1" spans="1:4">
      <c r="A975" s="373" t="s">
        <v>48</v>
      </c>
      <c r="B975" s="257">
        <v>0</v>
      </c>
      <c r="C975" s="355"/>
      <c r="D975" s="371" t="str">
        <f t="shared" si="16"/>
        <v/>
      </c>
    </row>
    <row r="976" s="233" customFormat="1" ht="14.4" customHeight="1" spans="1:4">
      <c r="A976" s="373" t="s">
        <v>49</v>
      </c>
      <c r="B976" s="257">
        <v>0</v>
      </c>
      <c r="C976" s="355"/>
      <c r="D976" s="371" t="str">
        <f t="shared" si="16"/>
        <v/>
      </c>
    </row>
    <row r="977" ht="14.4" customHeight="1" spans="1:4">
      <c r="A977" s="373" t="s">
        <v>783</v>
      </c>
      <c r="B977" s="257">
        <v>0</v>
      </c>
      <c r="C977" s="355"/>
      <c r="D977" s="371" t="str">
        <f t="shared" si="16"/>
        <v/>
      </c>
    </row>
    <row r="978" ht="14.4" customHeight="1" spans="1:4">
      <c r="A978" s="373" t="s">
        <v>784</v>
      </c>
      <c r="B978" s="257">
        <v>0</v>
      </c>
      <c r="C978" s="355"/>
      <c r="D978" s="371" t="str">
        <f t="shared" si="16"/>
        <v/>
      </c>
    </row>
    <row r="979" ht="14.4" customHeight="1" spans="1:4">
      <c r="A979" s="373" t="s">
        <v>785</v>
      </c>
      <c r="B979" s="257">
        <v>0</v>
      </c>
      <c r="C979" s="355"/>
      <c r="D979" s="371" t="str">
        <f t="shared" si="16"/>
        <v/>
      </c>
    </row>
    <row r="980" ht="14.4" customHeight="1" spans="1:4">
      <c r="A980" s="373" t="s">
        <v>786</v>
      </c>
      <c r="B980" s="257">
        <v>0</v>
      </c>
      <c r="C980" s="355"/>
      <c r="D980" s="371" t="str">
        <f t="shared" si="16"/>
        <v/>
      </c>
    </row>
    <row r="981" ht="14.4" customHeight="1" spans="1:4">
      <c r="A981" s="373" t="s">
        <v>787</v>
      </c>
      <c r="B981" s="257">
        <v>0</v>
      </c>
      <c r="C981" s="355"/>
      <c r="D981" s="371" t="str">
        <f t="shared" si="16"/>
        <v/>
      </c>
    </row>
    <row r="982" ht="14.4" customHeight="1" spans="1:4">
      <c r="A982" s="373" t="s">
        <v>788</v>
      </c>
      <c r="B982" s="257">
        <v>0</v>
      </c>
      <c r="C982" s="355"/>
      <c r="D982" s="371" t="str">
        <f t="shared" si="16"/>
        <v/>
      </c>
    </row>
    <row r="983" ht="14.4" customHeight="1" spans="1:4">
      <c r="A983" s="373" t="s">
        <v>789</v>
      </c>
      <c r="B983" s="257">
        <v>0</v>
      </c>
      <c r="C983" s="355"/>
      <c r="D983" s="371" t="str">
        <f t="shared" si="16"/>
        <v/>
      </c>
    </row>
    <row r="984" ht="14.4" customHeight="1" spans="1:4">
      <c r="A984" s="373" t="s">
        <v>790</v>
      </c>
      <c r="B984" s="257">
        <v>0</v>
      </c>
      <c r="C984" s="355"/>
      <c r="D984" s="371" t="str">
        <f t="shared" si="16"/>
        <v/>
      </c>
    </row>
    <row r="985" ht="14.4" customHeight="1" spans="1:4">
      <c r="A985" s="373" t="s">
        <v>791</v>
      </c>
      <c r="B985" s="257">
        <v>0</v>
      </c>
      <c r="C985" s="355"/>
      <c r="D985" s="371" t="str">
        <f t="shared" si="16"/>
        <v/>
      </c>
    </row>
    <row r="986" s="233" customFormat="1" ht="14.4" customHeight="1" spans="1:4">
      <c r="A986" s="373" t="s">
        <v>792</v>
      </c>
      <c r="B986" s="257">
        <v>0</v>
      </c>
      <c r="C986" s="355"/>
      <c r="D986" s="371" t="str">
        <f t="shared" si="16"/>
        <v/>
      </c>
    </row>
    <row r="987" ht="14.4" customHeight="1" spans="1:4">
      <c r="A987" s="373" t="s">
        <v>793</v>
      </c>
      <c r="B987" s="257">
        <v>1</v>
      </c>
      <c r="C987" s="257">
        <v>3</v>
      </c>
      <c r="D987" s="374">
        <f t="shared" si="16"/>
        <v>300</v>
      </c>
    </row>
    <row r="988" ht="14.4" customHeight="1" spans="1:4">
      <c r="A988" s="373" t="s">
        <v>794</v>
      </c>
      <c r="B988" s="257">
        <v>0</v>
      </c>
      <c r="C988" s="355"/>
      <c r="D988" s="371" t="str">
        <f t="shared" si="16"/>
        <v/>
      </c>
    </row>
    <row r="989" ht="14.4" customHeight="1" spans="1:4">
      <c r="A989" s="373" t="s">
        <v>795</v>
      </c>
      <c r="B989" s="257">
        <v>0</v>
      </c>
      <c r="C989" s="355"/>
      <c r="D989" s="371" t="str">
        <f t="shared" si="16"/>
        <v/>
      </c>
    </row>
    <row r="990" ht="14.4" customHeight="1" spans="1:4">
      <c r="A990" s="373" t="s">
        <v>796</v>
      </c>
      <c r="B990" s="257">
        <v>0</v>
      </c>
      <c r="C990" s="355"/>
      <c r="D990" s="371" t="str">
        <f t="shared" si="16"/>
        <v/>
      </c>
    </row>
    <row r="991" ht="14.4" customHeight="1" spans="1:4">
      <c r="A991" s="373" t="s">
        <v>797</v>
      </c>
      <c r="B991" s="257">
        <v>0</v>
      </c>
      <c r="C991" s="355"/>
      <c r="D991" s="371" t="str">
        <f t="shared" si="16"/>
        <v/>
      </c>
    </row>
    <row r="992" ht="14.4" customHeight="1" spans="1:4">
      <c r="A992" s="373" t="s">
        <v>798</v>
      </c>
      <c r="B992" s="257">
        <v>0</v>
      </c>
      <c r="C992" s="355"/>
      <c r="D992" s="371" t="str">
        <f t="shared" si="16"/>
        <v/>
      </c>
    </row>
    <row r="993" ht="14.4" customHeight="1" spans="1:4">
      <c r="A993" s="373" t="s">
        <v>799</v>
      </c>
      <c r="B993" s="257">
        <v>0</v>
      </c>
      <c r="C993" s="355"/>
      <c r="D993" s="371" t="str">
        <f t="shared" si="16"/>
        <v/>
      </c>
    </row>
    <row r="994" ht="14.4" customHeight="1" spans="1:4">
      <c r="A994" s="373" t="s">
        <v>800</v>
      </c>
      <c r="B994" s="257"/>
      <c r="C994" s="355"/>
      <c r="D994" s="371" t="str">
        <f t="shared" si="16"/>
        <v/>
      </c>
    </row>
    <row r="995" ht="14.4" customHeight="1" spans="1:4">
      <c r="A995" s="373" t="s">
        <v>801</v>
      </c>
      <c r="B995" s="257">
        <v>230</v>
      </c>
      <c r="C995" s="257">
        <v>56</v>
      </c>
      <c r="D995" s="374">
        <f t="shared" si="16"/>
        <v>24.3478260869565</v>
      </c>
    </row>
    <row r="996" ht="14.4" customHeight="1" spans="1:4">
      <c r="A996" s="370" t="s">
        <v>802</v>
      </c>
      <c r="B996" s="355">
        <v>0</v>
      </c>
      <c r="C996" s="355"/>
      <c r="D996" s="371" t="str">
        <f t="shared" si="16"/>
        <v/>
      </c>
    </row>
    <row r="997" ht="14.4" customHeight="1" spans="1:4">
      <c r="A997" s="373" t="s">
        <v>47</v>
      </c>
      <c r="B997" s="257">
        <v>0</v>
      </c>
      <c r="C997" s="355"/>
      <c r="D997" s="371" t="str">
        <f t="shared" si="16"/>
        <v/>
      </c>
    </row>
    <row r="998" ht="14.4" customHeight="1" spans="1:4">
      <c r="A998" s="373" t="s">
        <v>48</v>
      </c>
      <c r="B998" s="257">
        <v>0</v>
      </c>
      <c r="C998" s="355"/>
      <c r="D998" s="371" t="str">
        <f t="shared" si="16"/>
        <v/>
      </c>
    </row>
    <row r="999" s="233" customFormat="1" ht="14.4" customHeight="1" spans="1:4">
      <c r="A999" s="373" t="s">
        <v>49</v>
      </c>
      <c r="B999" s="257">
        <v>0</v>
      </c>
      <c r="C999" s="355"/>
      <c r="D999" s="371" t="str">
        <f t="shared" si="16"/>
        <v/>
      </c>
    </row>
    <row r="1000" ht="14.4" customHeight="1" spans="1:4">
      <c r="A1000" s="373" t="s">
        <v>803</v>
      </c>
      <c r="B1000" s="257">
        <v>0</v>
      </c>
      <c r="C1000" s="355"/>
      <c r="D1000" s="371" t="str">
        <f t="shared" si="16"/>
        <v/>
      </c>
    </row>
    <row r="1001" ht="14.4" customHeight="1" spans="1:4">
      <c r="A1001" s="373" t="s">
        <v>804</v>
      </c>
      <c r="B1001" s="257">
        <v>0</v>
      </c>
      <c r="C1001" s="355"/>
      <c r="D1001" s="371" t="str">
        <f t="shared" si="16"/>
        <v/>
      </c>
    </row>
    <row r="1002" ht="14.4" customHeight="1" spans="1:4">
      <c r="A1002" s="373" t="s">
        <v>805</v>
      </c>
      <c r="B1002" s="257">
        <v>0</v>
      </c>
      <c r="C1002" s="355"/>
      <c r="D1002" s="371" t="str">
        <f t="shared" si="16"/>
        <v/>
      </c>
    </row>
    <row r="1003" ht="14.4" customHeight="1" spans="1:4">
      <c r="A1003" s="373" t="s">
        <v>806</v>
      </c>
      <c r="B1003" s="257">
        <v>0</v>
      </c>
      <c r="C1003" s="355"/>
      <c r="D1003" s="371" t="str">
        <f t="shared" si="16"/>
        <v/>
      </c>
    </row>
    <row r="1004" ht="14.4" customHeight="1" spans="1:4">
      <c r="A1004" s="373" t="s">
        <v>807</v>
      </c>
      <c r="B1004" s="257">
        <v>0</v>
      </c>
      <c r="C1004" s="355"/>
      <c r="D1004" s="371" t="str">
        <f t="shared" si="16"/>
        <v/>
      </c>
    </row>
    <row r="1005" ht="14.4" customHeight="1" spans="1:4">
      <c r="A1005" s="373" t="s">
        <v>808</v>
      </c>
      <c r="B1005" s="257">
        <v>0</v>
      </c>
      <c r="C1005" s="355"/>
      <c r="D1005" s="371" t="str">
        <f t="shared" si="16"/>
        <v/>
      </c>
    </row>
    <row r="1006" ht="14.4" customHeight="1" spans="1:4">
      <c r="A1006" s="370" t="s">
        <v>809</v>
      </c>
      <c r="B1006" s="355">
        <v>0</v>
      </c>
      <c r="C1006" s="355"/>
      <c r="D1006" s="371" t="str">
        <f t="shared" si="16"/>
        <v/>
      </c>
    </row>
    <row r="1007" ht="14.4" customHeight="1" spans="1:4">
      <c r="A1007" s="373" t="s">
        <v>47</v>
      </c>
      <c r="B1007" s="257">
        <v>0</v>
      </c>
      <c r="C1007" s="355"/>
      <c r="D1007" s="371" t="str">
        <f t="shared" si="16"/>
        <v/>
      </c>
    </row>
    <row r="1008" ht="14.4" customHeight="1" spans="1:4">
      <c r="A1008" s="373" t="s">
        <v>48</v>
      </c>
      <c r="B1008" s="257">
        <v>0</v>
      </c>
      <c r="C1008" s="355"/>
      <c r="D1008" s="371" t="str">
        <f t="shared" si="16"/>
        <v/>
      </c>
    </row>
    <row r="1009" s="233" customFormat="1" ht="14.4" customHeight="1" spans="1:4">
      <c r="A1009" s="373" t="s">
        <v>49</v>
      </c>
      <c r="B1009" s="257">
        <v>0</v>
      </c>
      <c r="C1009" s="355"/>
      <c r="D1009" s="371" t="str">
        <f t="shared" si="16"/>
        <v/>
      </c>
    </row>
    <row r="1010" ht="14.4" customHeight="1" spans="1:4">
      <c r="A1010" s="373" t="s">
        <v>810</v>
      </c>
      <c r="B1010" s="257">
        <v>0</v>
      </c>
      <c r="C1010" s="355"/>
      <c r="D1010" s="371" t="str">
        <f t="shared" si="16"/>
        <v/>
      </c>
    </row>
    <row r="1011" ht="14.4" customHeight="1" spans="1:4">
      <c r="A1011" s="373" t="s">
        <v>811</v>
      </c>
      <c r="B1011" s="257">
        <v>0</v>
      </c>
      <c r="C1011" s="355"/>
      <c r="D1011" s="371" t="str">
        <f t="shared" si="16"/>
        <v/>
      </c>
    </row>
    <row r="1012" ht="14.4" customHeight="1" spans="1:4">
      <c r="A1012" s="373" t="s">
        <v>812</v>
      </c>
      <c r="B1012" s="257">
        <v>0</v>
      </c>
      <c r="C1012" s="355"/>
      <c r="D1012" s="371" t="str">
        <f t="shared" si="16"/>
        <v/>
      </c>
    </row>
    <row r="1013" ht="14.4" customHeight="1" spans="1:4">
      <c r="A1013" s="373" t="s">
        <v>813</v>
      </c>
      <c r="B1013" s="257">
        <v>0</v>
      </c>
      <c r="C1013" s="355"/>
      <c r="D1013" s="371" t="str">
        <f t="shared" si="16"/>
        <v/>
      </c>
    </row>
    <row r="1014" ht="14.4" customHeight="1" spans="1:4">
      <c r="A1014" s="373" t="s">
        <v>814</v>
      </c>
      <c r="B1014" s="257">
        <v>0</v>
      </c>
      <c r="C1014" s="355"/>
      <c r="D1014" s="371" t="str">
        <f t="shared" si="16"/>
        <v/>
      </c>
    </row>
    <row r="1015" ht="14.4" customHeight="1" spans="1:4">
      <c r="A1015" s="373" t="s">
        <v>815</v>
      </c>
      <c r="B1015" s="257">
        <v>0</v>
      </c>
      <c r="C1015" s="355"/>
      <c r="D1015" s="371" t="str">
        <f t="shared" si="16"/>
        <v/>
      </c>
    </row>
    <row r="1016" ht="14.4" customHeight="1" spans="1:4">
      <c r="A1016" s="370" t="s">
        <v>821</v>
      </c>
      <c r="B1016" s="355">
        <v>0</v>
      </c>
      <c r="C1016" s="355"/>
      <c r="D1016" s="371" t="str">
        <f t="shared" si="16"/>
        <v/>
      </c>
    </row>
    <row r="1017" ht="14.4" customHeight="1" spans="1:4">
      <c r="A1017" s="373" t="s">
        <v>47</v>
      </c>
      <c r="B1017" s="257">
        <v>0</v>
      </c>
      <c r="C1017" s="355"/>
      <c r="D1017" s="371" t="str">
        <f t="shared" si="16"/>
        <v/>
      </c>
    </row>
    <row r="1018" s="233" customFormat="1" ht="14.4" customHeight="1" spans="1:4">
      <c r="A1018" s="373" t="s">
        <v>48</v>
      </c>
      <c r="B1018" s="257">
        <v>0</v>
      </c>
      <c r="C1018" s="355"/>
      <c r="D1018" s="371" t="str">
        <f t="shared" si="16"/>
        <v/>
      </c>
    </row>
    <row r="1019" s="233" customFormat="1" ht="14.4" customHeight="1" spans="1:4">
      <c r="A1019" s="373" t="s">
        <v>49</v>
      </c>
      <c r="B1019" s="257">
        <v>0</v>
      </c>
      <c r="C1019" s="355"/>
      <c r="D1019" s="371" t="str">
        <f t="shared" si="16"/>
        <v/>
      </c>
    </row>
    <row r="1020" ht="14.4" customHeight="1" spans="1:4">
      <c r="A1020" s="373" t="s">
        <v>807</v>
      </c>
      <c r="B1020" s="257">
        <v>0</v>
      </c>
      <c r="C1020" s="355"/>
      <c r="D1020" s="371" t="str">
        <f t="shared" si="16"/>
        <v/>
      </c>
    </row>
    <row r="1021" ht="14.4" customHeight="1" spans="1:4">
      <c r="A1021" s="373" t="s">
        <v>822</v>
      </c>
      <c r="B1021" s="257">
        <v>0</v>
      </c>
      <c r="C1021" s="355"/>
      <c r="D1021" s="371" t="str">
        <f t="shared" si="16"/>
        <v/>
      </c>
    </row>
    <row r="1022" ht="14.4" customHeight="1" spans="1:4">
      <c r="A1022" s="373" t="s">
        <v>823</v>
      </c>
      <c r="B1022" s="257">
        <v>0</v>
      </c>
      <c r="C1022" s="355"/>
      <c r="D1022" s="371" t="str">
        <f t="shared" si="16"/>
        <v/>
      </c>
    </row>
    <row r="1023" ht="14.4" customHeight="1" spans="1:4">
      <c r="A1023" s="370" t="s">
        <v>824</v>
      </c>
      <c r="B1023" s="355">
        <v>3</v>
      </c>
      <c r="C1023" s="355"/>
      <c r="D1023" s="371">
        <f t="shared" si="16"/>
        <v>0</v>
      </c>
    </row>
    <row r="1024" s="233" customFormat="1" ht="14.4" customHeight="1" spans="1:4">
      <c r="A1024" s="373" t="s">
        <v>825</v>
      </c>
      <c r="B1024" s="257">
        <v>0</v>
      </c>
      <c r="C1024" s="355"/>
      <c r="D1024" s="371" t="str">
        <f t="shared" si="16"/>
        <v/>
      </c>
    </row>
    <row r="1025" ht="14.4" customHeight="1" spans="1:4">
      <c r="A1025" s="373" t="s">
        <v>826</v>
      </c>
      <c r="B1025" s="257">
        <v>3</v>
      </c>
      <c r="C1025" s="355"/>
      <c r="D1025" s="371">
        <f t="shared" si="16"/>
        <v>0</v>
      </c>
    </row>
    <row r="1026" ht="14.4" customHeight="1" spans="1:4">
      <c r="A1026" s="373" t="s">
        <v>827</v>
      </c>
      <c r="B1026" s="257">
        <v>0</v>
      </c>
      <c r="C1026" s="355"/>
      <c r="D1026" s="371" t="str">
        <f t="shared" si="16"/>
        <v/>
      </c>
    </row>
    <row r="1027" ht="14.4" customHeight="1" spans="1:4">
      <c r="A1027" s="373" t="s">
        <v>828</v>
      </c>
      <c r="B1027" s="257">
        <v>0</v>
      </c>
      <c r="C1027" s="355"/>
      <c r="D1027" s="371" t="str">
        <f t="shared" si="16"/>
        <v/>
      </c>
    </row>
    <row r="1028" ht="14.4" customHeight="1" spans="1:4">
      <c r="A1028" s="370" t="s">
        <v>829</v>
      </c>
      <c r="B1028" s="355">
        <f>SUM(B1029:B1030)</f>
        <v>267</v>
      </c>
      <c r="C1028" s="355">
        <f>SUM(C1029:C1030)</f>
        <v>8</v>
      </c>
      <c r="D1028" s="371">
        <f t="shared" si="16"/>
        <v>2.99625468164794</v>
      </c>
    </row>
    <row r="1029" ht="14.4" customHeight="1" spans="1:4">
      <c r="A1029" s="373" t="s">
        <v>830</v>
      </c>
      <c r="B1029" s="257">
        <v>0</v>
      </c>
      <c r="C1029" s="355"/>
      <c r="D1029" s="371" t="str">
        <f t="shared" si="16"/>
        <v/>
      </c>
    </row>
    <row r="1030" ht="14.4" customHeight="1" spans="1:4">
      <c r="A1030" s="373" t="s">
        <v>831</v>
      </c>
      <c r="B1030" s="257">
        <v>267</v>
      </c>
      <c r="C1030" s="257">
        <v>8</v>
      </c>
      <c r="D1030" s="374">
        <f t="shared" si="16"/>
        <v>2.99625468164794</v>
      </c>
    </row>
    <row r="1031" s="233" customFormat="1" ht="14.4" customHeight="1" spans="1:4">
      <c r="A1031" s="370" t="s">
        <v>832</v>
      </c>
      <c r="B1031" s="355">
        <f>B1032+B1042+B1058+B1063+B1074+B1081+B1088</f>
        <v>687</v>
      </c>
      <c r="C1031" s="355">
        <f>C1032+C1042+C1058+C1063+C1074+C1081+C1088</f>
        <v>250</v>
      </c>
      <c r="D1031" s="371">
        <f t="shared" ref="D1031:D1094" si="17">IFERROR(C1031/B1031*100,"")</f>
        <v>36.3901018922853</v>
      </c>
    </row>
    <row r="1032" ht="14.4" customHeight="1" spans="1:4">
      <c r="A1032" s="370" t="s">
        <v>833</v>
      </c>
      <c r="B1032" s="355">
        <v>0</v>
      </c>
      <c r="C1032" s="355"/>
      <c r="D1032" s="371" t="str">
        <f t="shared" si="17"/>
        <v/>
      </c>
    </row>
    <row r="1033" ht="14.4" customHeight="1" spans="1:4">
      <c r="A1033" s="373" t="s">
        <v>47</v>
      </c>
      <c r="B1033" s="257">
        <v>0</v>
      </c>
      <c r="C1033" s="355"/>
      <c r="D1033" s="371" t="str">
        <f t="shared" si="17"/>
        <v/>
      </c>
    </row>
    <row r="1034" ht="14.4" customHeight="1" spans="1:4">
      <c r="A1034" s="373" t="s">
        <v>48</v>
      </c>
      <c r="B1034" s="257">
        <v>0</v>
      </c>
      <c r="C1034" s="355"/>
      <c r="D1034" s="371" t="str">
        <f t="shared" si="17"/>
        <v/>
      </c>
    </row>
    <row r="1035" ht="14.4" customHeight="1" spans="1:4">
      <c r="A1035" s="373" t="s">
        <v>49</v>
      </c>
      <c r="B1035" s="257">
        <v>0</v>
      </c>
      <c r="C1035" s="355"/>
      <c r="D1035" s="371" t="str">
        <f t="shared" si="17"/>
        <v/>
      </c>
    </row>
    <row r="1036" s="233" customFormat="1" ht="14.4" customHeight="1" spans="1:4">
      <c r="A1036" s="373" t="s">
        <v>834</v>
      </c>
      <c r="B1036" s="257">
        <v>0</v>
      </c>
      <c r="C1036" s="355"/>
      <c r="D1036" s="371" t="str">
        <f t="shared" si="17"/>
        <v/>
      </c>
    </row>
    <row r="1037" ht="14.4" customHeight="1" spans="1:4">
      <c r="A1037" s="373" t="s">
        <v>835</v>
      </c>
      <c r="B1037" s="257">
        <v>0</v>
      </c>
      <c r="C1037" s="355"/>
      <c r="D1037" s="371" t="str">
        <f t="shared" si="17"/>
        <v/>
      </c>
    </row>
    <row r="1038" ht="14.4" customHeight="1" spans="1:4">
      <c r="A1038" s="373" t="s">
        <v>836</v>
      </c>
      <c r="B1038" s="257">
        <v>0</v>
      </c>
      <c r="C1038" s="355"/>
      <c r="D1038" s="371" t="str">
        <f t="shared" si="17"/>
        <v/>
      </c>
    </row>
    <row r="1039" s="233" customFormat="1" ht="14.4" customHeight="1" spans="1:4">
      <c r="A1039" s="373" t="s">
        <v>837</v>
      </c>
      <c r="B1039" s="257">
        <v>0</v>
      </c>
      <c r="C1039" s="355"/>
      <c r="D1039" s="371" t="str">
        <f t="shared" si="17"/>
        <v/>
      </c>
    </row>
    <row r="1040" s="233" customFormat="1" ht="14.4" customHeight="1" spans="1:4">
      <c r="A1040" s="373" t="s">
        <v>838</v>
      </c>
      <c r="B1040" s="257">
        <v>0</v>
      </c>
      <c r="C1040" s="355"/>
      <c r="D1040" s="371" t="str">
        <f t="shared" si="17"/>
        <v/>
      </c>
    </row>
    <row r="1041" ht="14.4" customHeight="1" spans="1:4">
      <c r="A1041" s="373" t="s">
        <v>839</v>
      </c>
      <c r="B1041" s="257">
        <v>0</v>
      </c>
      <c r="C1041" s="355"/>
      <c r="D1041" s="371" t="str">
        <f t="shared" si="17"/>
        <v/>
      </c>
    </row>
    <row r="1042" ht="14.4" customHeight="1" spans="1:4">
      <c r="A1042" s="370" t="s">
        <v>840</v>
      </c>
      <c r="B1042" s="355">
        <f>SUM(B1043:B1057)</f>
        <v>328</v>
      </c>
      <c r="C1042" s="355"/>
      <c r="D1042" s="371">
        <f t="shared" si="17"/>
        <v>0</v>
      </c>
    </row>
    <row r="1043" ht="14.4" customHeight="1" spans="1:4">
      <c r="A1043" s="373" t="s">
        <v>47</v>
      </c>
      <c r="B1043" s="257">
        <v>0</v>
      </c>
      <c r="C1043" s="355"/>
      <c r="D1043" s="371" t="str">
        <f t="shared" si="17"/>
        <v/>
      </c>
    </row>
    <row r="1044" ht="14.4" customHeight="1" spans="1:4">
      <c r="A1044" s="373" t="s">
        <v>48</v>
      </c>
      <c r="B1044" s="257">
        <v>0</v>
      </c>
      <c r="C1044" s="355"/>
      <c r="D1044" s="371" t="str">
        <f t="shared" si="17"/>
        <v/>
      </c>
    </row>
    <row r="1045" ht="14.4" customHeight="1" spans="1:4">
      <c r="A1045" s="373" t="s">
        <v>49</v>
      </c>
      <c r="B1045" s="257">
        <v>0</v>
      </c>
      <c r="C1045" s="355"/>
      <c r="D1045" s="371" t="str">
        <f t="shared" si="17"/>
        <v/>
      </c>
    </row>
    <row r="1046" ht="14.4" customHeight="1" spans="1:4">
      <c r="A1046" s="373" t="s">
        <v>841</v>
      </c>
      <c r="B1046" s="257">
        <v>0</v>
      </c>
      <c r="C1046" s="355"/>
      <c r="D1046" s="371" t="str">
        <f t="shared" si="17"/>
        <v/>
      </c>
    </row>
    <row r="1047" ht="14.4" customHeight="1" spans="1:4">
      <c r="A1047" s="373" t="s">
        <v>842</v>
      </c>
      <c r="B1047" s="257">
        <v>0</v>
      </c>
      <c r="C1047" s="355"/>
      <c r="D1047" s="371" t="str">
        <f t="shared" si="17"/>
        <v/>
      </c>
    </row>
    <row r="1048" ht="14.4" customHeight="1" spans="1:4">
      <c r="A1048" s="373" t="s">
        <v>843</v>
      </c>
      <c r="B1048" s="257">
        <v>0</v>
      </c>
      <c r="C1048" s="355"/>
      <c r="D1048" s="371" t="str">
        <f t="shared" si="17"/>
        <v/>
      </c>
    </row>
    <row r="1049" ht="14.4" customHeight="1" spans="1:4">
      <c r="A1049" s="373" t="s">
        <v>844</v>
      </c>
      <c r="B1049" s="257">
        <v>0</v>
      </c>
      <c r="C1049" s="355"/>
      <c r="D1049" s="371" t="str">
        <f t="shared" si="17"/>
        <v/>
      </c>
    </row>
    <row r="1050" s="233" customFormat="1" ht="14.4" customHeight="1" spans="1:4">
      <c r="A1050" s="373" t="s">
        <v>845</v>
      </c>
      <c r="B1050" s="257">
        <v>0</v>
      </c>
      <c r="C1050" s="355"/>
      <c r="D1050" s="371" t="str">
        <f t="shared" si="17"/>
        <v/>
      </c>
    </row>
    <row r="1051" ht="14.4" customHeight="1" spans="1:4">
      <c r="A1051" s="373" t="s">
        <v>846</v>
      </c>
      <c r="B1051" s="257">
        <v>0</v>
      </c>
      <c r="C1051" s="355"/>
      <c r="D1051" s="371" t="str">
        <f t="shared" si="17"/>
        <v/>
      </c>
    </row>
    <row r="1052" s="233" customFormat="1" ht="14.4" customHeight="1" spans="1:4">
      <c r="A1052" s="373" t="s">
        <v>847</v>
      </c>
      <c r="B1052" s="257">
        <v>0</v>
      </c>
      <c r="C1052" s="355"/>
      <c r="D1052" s="371" t="str">
        <f t="shared" si="17"/>
        <v/>
      </c>
    </row>
    <row r="1053" s="233" customFormat="1" ht="14.4" customHeight="1" spans="1:4">
      <c r="A1053" s="373" t="s">
        <v>848</v>
      </c>
      <c r="B1053" s="257">
        <v>0</v>
      </c>
      <c r="C1053" s="355"/>
      <c r="D1053" s="371" t="str">
        <f t="shared" si="17"/>
        <v/>
      </c>
    </row>
    <row r="1054" ht="14.4" customHeight="1" spans="1:4">
      <c r="A1054" s="373" t="s">
        <v>849</v>
      </c>
      <c r="B1054" s="257">
        <v>0</v>
      </c>
      <c r="C1054" s="355"/>
      <c r="D1054" s="371" t="str">
        <f t="shared" si="17"/>
        <v/>
      </c>
    </row>
    <row r="1055" ht="14.4" customHeight="1" spans="1:4">
      <c r="A1055" s="373" t="s">
        <v>850</v>
      </c>
      <c r="B1055" s="257">
        <v>0</v>
      </c>
      <c r="C1055" s="355"/>
      <c r="D1055" s="371" t="str">
        <f t="shared" si="17"/>
        <v/>
      </c>
    </row>
    <row r="1056" ht="14.4" customHeight="1" spans="1:4">
      <c r="A1056" s="373" t="s">
        <v>851</v>
      </c>
      <c r="B1056" s="257">
        <v>0</v>
      </c>
      <c r="C1056" s="355"/>
      <c r="D1056" s="371" t="str">
        <f t="shared" si="17"/>
        <v/>
      </c>
    </row>
    <row r="1057" ht="14.4" customHeight="1" spans="1:4">
      <c r="A1057" s="373" t="s">
        <v>852</v>
      </c>
      <c r="B1057" s="257">
        <v>328</v>
      </c>
      <c r="C1057" s="355"/>
      <c r="D1057" s="371">
        <f t="shared" si="17"/>
        <v>0</v>
      </c>
    </row>
    <row r="1058" ht="14.4" customHeight="1" spans="1:4">
      <c r="A1058" s="370" t="s">
        <v>853</v>
      </c>
      <c r="B1058" s="355">
        <v>0</v>
      </c>
      <c r="C1058" s="355"/>
      <c r="D1058" s="371" t="str">
        <f t="shared" si="17"/>
        <v/>
      </c>
    </row>
    <row r="1059" ht="14.4" customHeight="1" spans="1:4">
      <c r="A1059" s="373" t="s">
        <v>47</v>
      </c>
      <c r="B1059" s="257">
        <v>0</v>
      </c>
      <c r="C1059" s="355"/>
      <c r="D1059" s="371" t="str">
        <f t="shared" si="17"/>
        <v/>
      </c>
    </row>
    <row r="1060" ht="14.4" customHeight="1" spans="1:4">
      <c r="A1060" s="373" t="s">
        <v>48</v>
      </c>
      <c r="B1060" s="257">
        <v>0</v>
      </c>
      <c r="C1060" s="355"/>
      <c r="D1060" s="371" t="str">
        <f t="shared" si="17"/>
        <v/>
      </c>
    </row>
    <row r="1061" ht="14.4" customHeight="1" spans="1:4">
      <c r="A1061" s="373" t="s">
        <v>49</v>
      </c>
      <c r="B1061" s="257">
        <v>0</v>
      </c>
      <c r="C1061" s="355"/>
      <c r="D1061" s="371" t="str">
        <f t="shared" si="17"/>
        <v/>
      </c>
    </row>
    <row r="1062" ht="14.4" customHeight="1" spans="1:4">
      <c r="A1062" s="373" t="s">
        <v>854</v>
      </c>
      <c r="B1062" s="257">
        <v>0</v>
      </c>
      <c r="C1062" s="355"/>
      <c r="D1062" s="371" t="str">
        <f t="shared" si="17"/>
        <v/>
      </c>
    </row>
    <row r="1063" s="233" customFormat="1" ht="14.4" customHeight="1" spans="1:4">
      <c r="A1063" s="370" t="s">
        <v>855</v>
      </c>
      <c r="B1063" s="355">
        <f>SUM(B1064:B1073)</f>
        <v>296</v>
      </c>
      <c r="C1063" s="355">
        <f>SUM(C1064:C1073)</f>
        <v>250</v>
      </c>
      <c r="D1063" s="371">
        <f t="shared" si="17"/>
        <v>84.4594594594595</v>
      </c>
    </row>
    <row r="1064" ht="14.4" customHeight="1" spans="1:4">
      <c r="A1064" s="373" t="s">
        <v>47</v>
      </c>
      <c r="B1064" s="257">
        <v>106</v>
      </c>
      <c r="C1064" s="257">
        <v>94</v>
      </c>
      <c r="D1064" s="374">
        <f t="shared" si="17"/>
        <v>88.6792452830189</v>
      </c>
    </row>
    <row r="1065" ht="14.4" customHeight="1" spans="1:4">
      <c r="A1065" s="373" t="s">
        <v>48</v>
      </c>
      <c r="B1065" s="257">
        <v>19</v>
      </c>
      <c r="C1065" s="257"/>
      <c r="D1065" s="374">
        <f t="shared" si="17"/>
        <v>0</v>
      </c>
    </row>
    <row r="1066" s="233" customFormat="1" ht="14.4" customHeight="1" spans="1:4">
      <c r="A1066" s="373" t="s">
        <v>49</v>
      </c>
      <c r="B1066" s="257">
        <v>0</v>
      </c>
      <c r="C1066" s="257"/>
      <c r="D1066" s="374" t="str">
        <f t="shared" si="17"/>
        <v/>
      </c>
    </row>
    <row r="1067" ht="14.4" customHeight="1" spans="1:4">
      <c r="A1067" s="373" t="s">
        <v>856</v>
      </c>
      <c r="B1067" s="257">
        <v>0</v>
      </c>
      <c r="C1067" s="257"/>
      <c r="D1067" s="374" t="str">
        <f t="shared" si="17"/>
        <v/>
      </c>
    </row>
    <row r="1068" ht="14.4" customHeight="1" spans="1:4">
      <c r="A1068" s="373" t="s">
        <v>858</v>
      </c>
      <c r="B1068" s="257">
        <v>0</v>
      </c>
      <c r="C1068" s="257"/>
      <c r="D1068" s="374" t="str">
        <f t="shared" si="17"/>
        <v/>
      </c>
    </row>
    <row r="1069" s="233" customFormat="1" ht="14.4" customHeight="1" spans="1:4">
      <c r="A1069" s="373" t="s">
        <v>1964</v>
      </c>
      <c r="B1069" s="257">
        <v>0</v>
      </c>
      <c r="C1069" s="257"/>
      <c r="D1069" s="374" t="str">
        <f t="shared" si="17"/>
        <v/>
      </c>
    </row>
    <row r="1070" ht="14.4" customHeight="1" spans="1:4">
      <c r="A1070" s="382" t="s">
        <v>1965</v>
      </c>
      <c r="B1070" s="257">
        <v>0</v>
      </c>
      <c r="C1070" s="257"/>
      <c r="D1070" s="374" t="str">
        <f t="shared" si="17"/>
        <v/>
      </c>
    </row>
    <row r="1071" s="233" customFormat="1" ht="14.4" customHeight="1" spans="1:4">
      <c r="A1071" s="373" t="s">
        <v>1966</v>
      </c>
      <c r="B1071" s="257">
        <v>0</v>
      </c>
      <c r="C1071" s="257"/>
      <c r="D1071" s="374" t="str">
        <f t="shared" si="17"/>
        <v/>
      </c>
    </row>
    <row r="1072" s="233" customFormat="1" ht="14.4" customHeight="1" spans="1:4">
      <c r="A1072" s="373" t="s">
        <v>56</v>
      </c>
      <c r="B1072" s="257">
        <v>0</v>
      </c>
      <c r="C1072" s="257">
        <v>156</v>
      </c>
      <c r="D1072" s="374" t="str">
        <f t="shared" si="17"/>
        <v/>
      </c>
    </row>
    <row r="1073" ht="14.4" customHeight="1" spans="1:4">
      <c r="A1073" s="373" t="s">
        <v>864</v>
      </c>
      <c r="B1073" s="257">
        <v>171</v>
      </c>
      <c r="C1073" s="257"/>
      <c r="D1073" s="374">
        <f t="shared" si="17"/>
        <v>0</v>
      </c>
    </row>
    <row r="1074" ht="14.4" customHeight="1" spans="1:4">
      <c r="A1074" s="370" t="s">
        <v>865</v>
      </c>
      <c r="B1074" s="355">
        <v>0</v>
      </c>
      <c r="C1074" s="355"/>
      <c r="D1074" s="371" t="str">
        <f t="shared" si="17"/>
        <v/>
      </c>
    </row>
    <row r="1075" ht="14.4" customHeight="1" spans="1:4">
      <c r="A1075" s="373" t="s">
        <v>47</v>
      </c>
      <c r="B1075" s="257">
        <v>0</v>
      </c>
      <c r="C1075" s="355"/>
      <c r="D1075" s="371" t="str">
        <f t="shared" si="17"/>
        <v/>
      </c>
    </row>
    <row r="1076" ht="14.4" customHeight="1" spans="1:4">
      <c r="A1076" s="373" t="s">
        <v>48</v>
      </c>
      <c r="B1076" s="257">
        <v>0</v>
      </c>
      <c r="C1076" s="355"/>
      <c r="D1076" s="371" t="str">
        <f t="shared" si="17"/>
        <v/>
      </c>
    </row>
    <row r="1077" ht="14.4" customHeight="1" spans="1:4">
      <c r="A1077" s="373" t="s">
        <v>49</v>
      </c>
      <c r="B1077" s="257">
        <v>0</v>
      </c>
      <c r="C1077" s="355"/>
      <c r="D1077" s="371" t="str">
        <f t="shared" si="17"/>
        <v/>
      </c>
    </row>
    <row r="1078" ht="14.4" customHeight="1" spans="1:4">
      <c r="A1078" s="373" t="s">
        <v>866</v>
      </c>
      <c r="B1078" s="257">
        <v>0</v>
      </c>
      <c r="C1078" s="355"/>
      <c r="D1078" s="371" t="str">
        <f t="shared" si="17"/>
        <v/>
      </c>
    </row>
    <row r="1079" ht="14.4" customHeight="1" spans="1:4">
      <c r="A1079" s="373" t="s">
        <v>867</v>
      </c>
      <c r="B1079" s="257">
        <v>0</v>
      </c>
      <c r="C1079" s="355"/>
      <c r="D1079" s="371" t="str">
        <f t="shared" si="17"/>
        <v/>
      </c>
    </row>
    <row r="1080" ht="14.4" customHeight="1" spans="1:4">
      <c r="A1080" s="373" t="s">
        <v>868</v>
      </c>
      <c r="B1080" s="257">
        <v>0</v>
      </c>
      <c r="C1080" s="355"/>
      <c r="D1080" s="371" t="str">
        <f t="shared" si="17"/>
        <v/>
      </c>
    </row>
    <row r="1081" ht="14.4" customHeight="1" spans="1:4">
      <c r="A1081" s="370" t="s">
        <v>869</v>
      </c>
      <c r="B1081" s="355">
        <f>SUM(B1082:B1087)</f>
        <v>63</v>
      </c>
      <c r="C1081" s="355"/>
      <c r="D1081" s="371">
        <f t="shared" si="17"/>
        <v>0</v>
      </c>
    </row>
    <row r="1082" ht="14.4" customHeight="1" spans="1:4">
      <c r="A1082" s="373" t="s">
        <v>47</v>
      </c>
      <c r="B1082" s="257">
        <v>0</v>
      </c>
      <c r="C1082" s="355"/>
      <c r="D1082" s="371" t="str">
        <f t="shared" si="17"/>
        <v/>
      </c>
    </row>
    <row r="1083" ht="14.4" customHeight="1" spans="1:4">
      <c r="A1083" s="373" t="s">
        <v>48</v>
      </c>
      <c r="B1083" s="257">
        <v>0</v>
      </c>
      <c r="C1083" s="355"/>
      <c r="D1083" s="371" t="str">
        <f t="shared" si="17"/>
        <v/>
      </c>
    </row>
    <row r="1084" ht="14.4" customHeight="1" spans="1:4">
      <c r="A1084" s="373" t="s">
        <v>49</v>
      </c>
      <c r="B1084" s="257">
        <v>0</v>
      </c>
      <c r="C1084" s="355"/>
      <c r="D1084" s="371" t="str">
        <f t="shared" si="17"/>
        <v/>
      </c>
    </row>
    <row r="1085" s="233" customFormat="1" ht="14.4" customHeight="1" spans="1:4">
      <c r="A1085" s="373" t="s">
        <v>870</v>
      </c>
      <c r="B1085" s="257">
        <v>0</v>
      </c>
      <c r="C1085" s="355"/>
      <c r="D1085" s="371" t="str">
        <f t="shared" si="17"/>
        <v/>
      </c>
    </row>
    <row r="1086" ht="14.4" customHeight="1" spans="1:4">
      <c r="A1086" s="373" t="s">
        <v>871</v>
      </c>
      <c r="B1086" s="257">
        <v>63</v>
      </c>
      <c r="C1086" s="355"/>
      <c r="D1086" s="371">
        <f t="shared" si="17"/>
        <v>0</v>
      </c>
    </row>
    <row r="1087" s="233" customFormat="1" ht="14.4" customHeight="1" spans="1:4">
      <c r="A1087" s="373" t="s">
        <v>872</v>
      </c>
      <c r="B1087" s="257">
        <v>0</v>
      </c>
      <c r="C1087" s="355"/>
      <c r="D1087" s="371" t="str">
        <f t="shared" si="17"/>
        <v/>
      </c>
    </row>
    <row r="1088" ht="14.4" customHeight="1" spans="1:4">
      <c r="A1088" s="370" t="s">
        <v>873</v>
      </c>
      <c r="B1088" s="355">
        <v>0</v>
      </c>
      <c r="C1088" s="355"/>
      <c r="D1088" s="371" t="str">
        <f t="shared" si="17"/>
        <v/>
      </c>
    </row>
    <row r="1089" ht="14.4" customHeight="1" spans="1:4">
      <c r="A1089" s="373" t="s">
        <v>874</v>
      </c>
      <c r="B1089" s="257">
        <v>0</v>
      </c>
      <c r="C1089" s="355"/>
      <c r="D1089" s="371" t="str">
        <f t="shared" si="17"/>
        <v/>
      </c>
    </row>
    <row r="1090" ht="14.4" customHeight="1" spans="1:4">
      <c r="A1090" s="373" t="s">
        <v>875</v>
      </c>
      <c r="B1090" s="257">
        <v>0</v>
      </c>
      <c r="C1090" s="355"/>
      <c r="D1090" s="371" t="str">
        <f t="shared" si="17"/>
        <v/>
      </c>
    </row>
    <row r="1091" ht="14.4" customHeight="1" spans="1:4">
      <c r="A1091" s="373" t="s">
        <v>876</v>
      </c>
      <c r="B1091" s="257">
        <v>0</v>
      </c>
      <c r="C1091" s="355"/>
      <c r="D1091" s="371" t="str">
        <f t="shared" si="17"/>
        <v/>
      </c>
    </row>
    <row r="1092" s="233" customFormat="1" ht="14.4" customHeight="1" spans="1:4">
      <c r="A1092" s="373" t="s">
        <v>877</v>
      </c>
      <c r="B1092" s="257">
        <v>0</v>
      </c>
      <c r="C1092" s="355"/>
      <c r="D1092" s="371" t="str">
        <f t="shared" si="17"/>
        <v/>
      </c>
    </row>
    <row r="1093" ht="14.4" customHeight="1" spans="1:4">
      <c r="A1093" s="373" t="s">
        <v>878</v>
      </c>
      <c r="B1093" s="257">
        <v>0</v>
      </c>
      <c r="C1093" s="355"/>
      <c r="D1093" s="371" t="str">
        <f t="shared" si="17"/>
        <v/>
      </c>
    </row>
    <row r="1094" ht="14.4" customHeight="1" spans="1:4">
      <c r="A1094" s="370" t="s">
        <v>879</v>
      </c>
      <c r="B1094" s="355">
        <v>39</v>
      </c>
      <c r="C1094" s="355"/>
      <c r="D1094" s="371">
        <f t="shared" si="17"/>
        <v>0</v>
      </c>
    </row>
    <row r="1095" ht="14.4" customHeight="1" spans="1:4">
      <c r="A1095" s="370" t="s">
        <v>880</v>
      </c>
      <c r="B1095" s="355">
        <v>0</v>
      </c>
      <c r="C1095" s="355"/>
      <c r="D1095" s="371" t="str">
        <f t="shared" ref="D1095:D1158" si="18">IFERROR(C1095/B1095*100,"")</f>
        <v/>
      </c>
    </row>
    <row r="1096" ht="14.4" customHeight="1" spans="1:4">
      <c r="A1096" s="373" t="s">
        <v>47</v>
      </c>
      <c r="B1096" s="257">
        <v>0</v>
      </c>
      <c r="C1096" s="355"/>
      <c r="D1096" s="371" t="str">
        <f t="shared" si="18"/>
        <v/>
      </c>
    </row>
    <row r="1097" s="233" customFormat="1" ht="14.4" customHeight="1" spans="1:4">
      <c r="A1097" s="373" t="s">
        <v>48</v>
      </c>
      <c r="B1097" s="257">
        <v>0</v>
      </c>
      <c r="C1097" s="355"/>
      <c r="D1097" s="371" t="str">
        <f t="shared" si="18"/>
        <v/>
      </c>
    </row>
    <row r="1098" s="233" customFormat="1" ht="14.4" customHeight="1" spans="1:4">
      <c r="A1098" s="373" t="s">
        <v>49</v>
      </c>
      <c r="B1098" s="257">
        <v>0</v>
      </c>
      <c r="C1098" s="355"/>
      <c r="D1098" s="371" t="str">
        <f t="shared" si="18"/>
        <v/>
      </c>
    </row>
    <row r="1099" s="233" customFormat="1" ht="14.4" customHeight="1" spans="1:4">
      <c r="A1099" s="373" t="s">
        <v>881</v>
      </c>
      <c r="B1099" s="257">
        <v>0</v>
      </c>
      <c r="C1099" s="355"/>
      <c r="D1099" s="371" t="str">
        <f t="shared" si="18"/>
        <v/>
      </c>
    </row>
    <row r="1100" ht="14.4" customHeight="1" spans="1:4">
      <c r="A1100" s="373" t="s">
        <v>882</v>
      </c>
      <c r="B1100" s="257">
        <v>0</v>
      </c>
      <c r="C1100" s="355"/>
      <c r="D1100" s="371" t="str">
        <f t="shared" si="18"/>
        <v/>
      </c>
    </row>
    <row r="1101" ht="14.4" customHeight="1" spans="1:4">
      <c r="A1101" s="373" t="s">
        <v>883</v>
      </c>
      <c r="B1101" s="257">
        <v>0</v>
      </c>
      <c r="C1101" s="355"/>
      <c r="D1101" s="371" t="str">
        <f t="shared" si="18"/>
        <v/>
      </c>
    </row>
    <row r="1102" ht="14.4" customHeight="1" spans="1:4">
      <c r="A1102" s="373" t="s">
        <v>884</v>
      </c>
      <c r="B1102" s="257">
        <v>0</v>
      </c>
      <c r="C1102" s="355"/>
      <c r="D1102" s="371" t="str">
        <f t="shared" si="18"/>
        <v/>
      </c>
    </row>
    <row r="1103" ht="14.4" customHeight="1" spans="1:4">
      <c r="A1103" s="373" t="s">
        <v>56</v>
      </c>
      <c r="B1103" s="257">
        <v>0</v>
      </c>
      <c r="C1103" s="355"/>
      <c r="D1103" s="371" t="str">
        <f t="shared" si="18"/>
        <v/>
      </c>
    </row>
    <row r="1104" ht="14.4" customHeight="1" spans="1:4">
      <c r="A1104" s="373" t="s">
        <v>885</v>
      </c>
      <c r="B1104" s="257">
        <v>0</v>
      </c>
      <c r="C1104" s="355"/>
      <c r="D1104" s="371" t="str">
        <f t="shared" si="18"/>
        <v/>
      </c>
    </row>
    <row r="1105" s="233" customFormat="1" ht="14.4" customHeight="1" spans="1:4">
      <c r="A1105" s="370" t="s">
        <v>886</v>
      </c>
      <c r="B1105" s="355">
        <f>SUM(B1106:B1110)</f>
        <v>30</v>
      </c>
      <c r="C1105" s="355"/>
      <c r="D1105" s="371">
        <f t="shared" si="18"/>
        <v>0</v>
      </c>
    </row>
    <row r="1106" s="233" customFormat="1" ht="14.4" customHeight="1" spans="1:4">
      <c r="A1106" s="373" t="s">
        <v>47</v>
      </c>
      <c r="B1106" s="257">
        <v>0</v>
      </c>
      <c r="C1106" s="355"/>
      <c r="D1106" s="371" t="str">
        <f t="shared" si="18"/>
        <v/>
      </c>
    </row>
    <row r="1107" ht="14.4" customHeight="1" spans="1:4">
      <c r="A1107" s="373" t="s">
        <v>48</v>
      </c>
      <c r="B1107" s="257">
        <v>0</v>
      </c>
      <c r="C1107" s="355"/>
      <c r="D1107" s="371" t="str">
        <f t="shared" si="18"/>
        <v/>
      </c>
    </row>
    <row r="1108" ht="14.4" customHeight="1" spans="1:4">
      <c r="A1108" s="373" t="s">
        <v>49</v>
      </c>
      <c r="B1108" s="257">
        <v>0</v>
      </c>
      <c r="C1108" s="355"/>
      <c r="D1108" s="371" t="str">
        <f t="shared" si="18"/>
        <v/>
      </c>
    </row>
    <row r="1109" ht="14.4" customHeight="1" spans="1:4">
      <c r="A1109" s="373" t="s">
        <v>887</v>
      </c>
      <c r="B1109" s="257">
        <v>0</v>
      </c>
      <c r="C1109" s="355"/>
      <c r="D1109" s="371" t="str">
        <f t="shared" si="18"/>
        <v/>
      </c>
    </row>
    <row r="1110" ht="14.4" customHeight="1" spans="1:4">
      <c r="A1110" s="373" t="s">
        <v>888</v>
      </c>
      <c r="B1110" s="257">
        <v>30</v>
      </c>
      <c r="C1110" s="355"/>
      <c r="D1110" s="371">
        <f t="shared" si="18"/>
        <v>0</v>
      </c>
    </row>
    <row r="1111" ht="14.4" customHeight="1" spans="1:4">
      <c r="A1111" s="370" t="s">
        <v>889</v>
      </c>
      <c r="B1111" s="355">
        <f>SUM(B1112:B1113)</f>
        <v>9</v>
      </c>
      <c r="C1111" s="355"/>
      <c r="D1111" s="371">
        <f t="shared" si="18"/>
        <v>0</v>
      </c>
    </row>
    <row r="1112" ht="14.4" customHeight="1" spans="1:4">
      <c r="A1112" s="373" t="s">
        <v>890</v>
      </c>
      <c r="B1112" s="257">
        <v>0</v>
      </c>
      <c r="C1112" s="355"/>
      <c r="D1112" s="371" t="str">
        <f t="shared" si="18"/>
        <v/>
      </c>
    </row>
    <row r="1113" ht="14.4" customHeight="1" spans="1:4">
      <c r="A1113" s="373" t="s">
        <v>891</v>
      </c>
      <c r="B1113" s="257">
        <v>9</v>
      </c>
      <c r="C1113" s="355"/>
      <c r="D1113" s="371">
        <f t="shared" si="18"/>
        <v>0</v>
      </c>
    </row>
    <row r="1114" ht="14.4" customHeight="1" spans="1:4">
      <c r="A1114" s="370" t="s">
        <v>892</v>
      </c>
      <c r="B1114" s="355">
        <v>0</v>
      </c>
      <c r="C1114" s="355"/>
      <c r="D1114" s="371" t="str">
        <f t="shared" si="18"/>
        <v/>
      </c>
    </row>
    <row r="1115" ht="14.4" customHeight="1" spans="1:4">
      <c r="A1115" s="370" t="s">
        <v>893</v>
      </c>
      <c r="B1115" s="355">
        <v>0</v>
      </c>
      <c r="C1115" s="355"/>
      <c r="D1115" s="371" t="str">
        <f t="shared" si="18"/>
        <v/>
      </c>
    </row>
    <row r="1116" s="233" customFormat="1" ht="14.4" customHeight="1" spans="1:4">
      <c r="A1116" s="373" t="s">
        <v>47</v>
      </c>
      <c r="B1116" s="257">
        <v>0</v>
      </c>
      <c r="C1116" s="355"/>
      <c r="D1116" s="371" t="str">
        <f t="shared" si="18"/>
        <v/>
      </c>
    </row>
    <row r="1117" ht="14.4" customHeight="1" spans="1:4">
      <c r="A1117" s="373" t="s">
        <v>48</v>
      </c>
      <c r="B1117" s="257">
        <v>0</v>
      </c>
      <c r="C1117" s="355"/>
      <c r="D1117" s="371" t="str">
        <f t="shared" si="18"/>
        <v/>
      </c>
    </row>
    <row r="1118" ht="14.4" customHeight="1" spans="1:4">
      <c r="A1118" s="373" t="s">
        <v>49</v>
      </c>
      <c r="B1118" s="257">
        <v>0</v>
      </c>
      <c r="C1118" s="355"/>
      <c r="D1118" s="371" t="str">
        <f t="shared" si="18"/>
        <v/>
      </c>
    </row>
    <row r="1119" ht="14.4" customHeight="1" spans="1:4">
      <c r="A1119" s="373" t="s">
        <v>894</v>
      </c>
      <c r="B1119" s="257">
        <v>0</v>
      </c>
      <c r="C1119" s="355"/>
      <c r="D1119" s="371" t="str">
        <f t="shared" si="18"/>
        <v/>
      </c>
    </row>
    <row r="1120" ht="14.4" customHeight="1" spans="1:4">
      <c r="A1120" s="373" t="s">
        <v>56</v>
      </c>
      <c r="B1120" s="257">
        <v>0</v>
      </c>
      <c r="C1120" s="355"/>
      <c r="D1120" s="371" t="str">
        <f t="shared" si="18"/>
        <v/>
      </c>
    </row>
    <row r="1121" ht="14.4" customHeight="1" spans="1:4">
      <c r="A1121" s="373" t="s">
        <v>895</v>
      </c>
      <c r="B1121" s="257">
        <v>0</v>
      </c>
      <c r="C1121" s="355"/>
      <c r="D1121" s="371" t="str">
        <f t="shared" si="18"/>
        <v/>
      </c>
    </row>
    <row r="1122" s="233" customFormat="1" ht="14.4" customHeight="1" spans="1:4">
      <c r="A1122" s="370" t="s">
        <v>896</v>
      </c>
      <c r="B1122" s="355">
        <v>0</v>
      </c>
      <c r="C1122" s="355"/>
      <c r="D1122" s="371" t="str">
        <f t="shared" si="18"/>
        <v/>
      </c>
    </row>
    <row r="1123" ht="14.4" customHeight="1" spans="1:4">
      <c r="A1123" s="373" t="s">
        <v>897</v>
      </c>
      <c r="B1123" s="257">
        <v>0</v>
      </c>
      <c r="C1123" s="355"/>
      <c r="D1123" s="371" t="str">
        <f t="shared" si="18"/>
        <v/>
      </c>
    </row>
    <row r="1124" ht="14.4" customHeight="1" spans="1:4">
      <c r="A1124" s="373" t="s">
        <v>898</v>
      </c>
      <c r="B1124" s="257">
        <v>0</v>
      </c>
      <c r="C1124" s="355"/>
      <c r="D1124" s="371" t="str">
        <f t="shared" si="18"/>
        <v/>
      </c>
    </row>
    <row r="1125" s="233" customFormat="1" ht="14.4" customHeight="1" spans="1:4">
      <c r="A1125" s="373" t="s">
        <v>899</v>
      </c>
      <c r="B1125" s="257">
        <v>0</v>
      </c>
      <c r="C1125" s="355"/>
      <c r="D1125" s="371" t="str">
        <f t="shared" si="18"/>
        <v/>
      </c>
    </row>
    <row r="1126" s="233" customFormat="1" ht="14.4" customHeight="1" spans="1:4">
      <c r="A1126" s="373" t="s">
        <v>900</v>
      </c>
      <c r="B1126" s="257">
        <v>0</v>
      </c>
      <c r="C1126" s="355"/>
      <c r="D1126" s="371" t="str">
        <f t="shared" si="18"/>
        <v/>
      </c>
    </row>
    <row r="1127" ht="14.4" customHeight="1" spans="1:4">
      <c r="A1127" s="373" t="s">
        <v>901</v>
      </c>
      <c r="B1127" s="257">
        <v>0</v>
      </c>
      <c r="C1127" s="355"/>
      <c r="D1127" s="371" t="str">
        <f t="shared" si="18"/>
        <v/>
      </c>
    </row>
    <row r="1128" ht="14.4" customHeight="1" spans="1:4">
      <c r="A1128" s="373" t="s">
        <v>902</v>
      </c>
      <c r="B1128" s="257">
        <v>0</v>
      </c>
      <c r="C1128" s="355"/>
      <c r="D1128" s="371" t="str">
        <f t="shared" si="18"/>
        <v/>
      </c>
    </row>
    <row r="1129" ht="14.4" customHeight="1" spans="1:4">
      <c r="A1129" s="373" t="s">
        <v>903</v>
      </c>
      <c r="B1129" s="257">
        <v>0</v>
      </c>
      <c r="C1129" s="355"/>
      <c r="D1129" s="371" t="str">
        <f t="shared" si="18"/>
        <v/>
      </c>
    </row>
    <row r="1130" ht="14.4" customHeight="1" spans="1:4">
      <c r="A1130" s="373" t="s">
        <v>904</v>
      </c>
      <c r="B1130" s="257">
        <v>0</v>
      </c>
      <c r="C1130" s="355"/>
      <c r="D1130" s="371" t="str">
        <f t="shared" si="18"/>
        <v/>
      </c>
    </row>
    <row r="1131" ht="14.4" customHeight="1" spans="1:4">
      <c r="A1131" s="373" t="s">
        <v>905</v>
      </c>
      <c r="B1131" s="257">
        <v>0</v>
      </c>
      <c r="C1131" s="355"/>
      <c r="D1131" s="371" t="str">
        <f t="shared" si="18"/>
        <v/>
      </c>
    </row>
    <row r="1132" ht="14.4" customHeight="1" spans="1:4">
      <c r="A1132" s="370" t="s">
        <v>906</v>
      </c>
      <c r="B1132" s="355">
        <v>0</v>
      </c>
      <c r="C1132" s="355"/>
      <c r="D1132" s="371" t="str">
        <f t="shared" si="18"/>
        <v/>
      </c>
    </row>
    <row r="1133" s="233" customFormat="1" ht="14.4" customHeight="1" spans="1:4">
      <c r="A1133" s="373" t="s">
        <v>907</v>
      </c>
      <c r="B1133" s="257">
        <v>0</v>
      </c>
      <c r="C1133" s="355"/>
      <c r="D1133" s="371" t="str">
        <f t="shared" si="18"/>
        <v/>
      </c>
    </row>
    <row r="1134" ht="14.4" customHeight="1" spans="1:4">
      <c r="A1134" s="373" t="s">
        <v>908</v>
      </c>
      <c r="B1134" s="257">
        <v>0</v>
      </c>
      <c r="C1134" s="355"/>
      <c r="D1134" s="371" t="str">
        <f t="shared" si="18"/>
        <v/>
      </c>
    </row>
    <row r="1135" ht="14.4" customHeight="1" spans="1:4">
      <c r="A1135" s="373" t="s">
        <v>909</v>
      </c>
      <c r="B1135" s="257">
        <v>0</v>
      </c>
      <c r="C1135" s="355"/>
      <c r="D1135" s="371" t="str">
        <f t="shared" si="18"/>
        <v/>
      </c>
    </row>
    <row r="1136" ht="14.4" customHeight="1" spans="1:4">
      <c r="A1136" s="373" t="s">
        <v>910</v>
      </c>
      <c r="B1136" s="257">
        <v>0</v>
      </c>
      <c r="C1136" s="355"/>
      <c r="D1136" s="371" t="str">
        <f t="shared" si="18"/>
        <v/>
      </c>
    </row>
    <row r="1137" ht="14.4" customHeight="1" spans="1:4">
      <c r="A1137" s="373" t="s">
        <v>911</v>
      </c>
      <c r="B1137" s="257">
        <v>0</v>
      </c>
      <c r="C1137" s="355"/>
      <c r="D1137" s="371" t="str">
        <f t="shared" si="18"/>
        <v/>
      </c>
    </row>
    <row r="1138" ht="14.4" customHeight="1" spans="1:4">
      <c r="A1138" s="370" t="s">
        <v>912</v>
      </c>
      <c r="B1138" s="355">
        <v>0</v>
      </c>
      <c r="C1138" s="355"/>
      <c r="D1138" s="371" t="str">
        <f t="shared" si="18"/>
        <v/>
      </c>
    </row>
    <row r="1139" ht="14.4" customHeight="1" spans="1:4">
      <c r="A1139" s="373" t="s">
        <v>913</v>
      </c>
      <c r="B1139" s="257">
        <v>0</v>
      </c>
      <c r="C1139" s="355"/>
      <c r="D1139" s="371" t="str">
        <f t="shared" si="18"/>
        <v/>
      </c>
    </row>
    <row r="1140" ht="14.4" customHeight="1" spans="1:4">
      <c r="A1140" s="373" t="s">
        <v>914</v>
      </c>
      <c r="B1140" s="257">
        <v>0</v>
      </c>
      <c r="C1140" s="355"/>
      <c r="D1140" s="371" t="str">
        <f t="shared" si="18"/>
        <v/>
      </c>
    </row>
    <row r="1141" s="233" customFormat="1" ht="14.4" customHeight="1" spans="1:4">
      <c r="A1141" s="370" t="s">
        <v>915</v>
      </c>
      <c r="B1141" s="355">
        <v>0</v>
      </c>
      <c r="C1141" s="355"/>
      <c r="D1141" s="371" t="str">
        <f t="shared" si="18"/>
        <v/>
      </c>
    </row>
    <row r="1142" s="233" customFormat="1" ht="14.4" customHeight="1" spans="1:4">
      <c r="A1142" s="373" t="s">
        <v>916</v>
      </c>
      <c r="B1142" s="257">
        <v>0</v>
      </c>
      <c r="C1142" s="355"/>
      <c r="D1142" s="371" t="str">
        <f t="shared" si="18"/>
        <v/>
      </c>
    </row>
    <row r="1143" s="233" customFormat="1" ht="14.4" customHeight="1" spans="1:4">
      <c r="A1143" s="370" t="s">
        <v>917</v>
      </c>
      <c r="B1143" s="355">
        <v>0</v>
      </c>
      <c r="C1143" s="355"/>
      <c r="D1143" s="371" t="str">
        <f t="shared" si="18"/>
        <v/>
      </c>
    </row>
    <row r="1144" ht="14.4" customHeight="1" spans="1:4">
      <c r="A1144" s="373" t="s">
        <v>918</v>
      </c>
      <c r="B1144" s="355">
        <v>0</v>
      </c>
      <c r="C1144" s="355"/>
      <c r="D1144" s="371" t="str">
        <f t="shared" si="18"/>
        <v/>
      </c>
    </row>
    <row r="1145" ht="14.4" customHeight="1" spans="1:4">
      <c r="A1145" s="373" t="s">
        <v>919</v>
      </c>
      <c r="B1145" s="355">
        <v>0</v>
      </c>
      <c r="C1145" s="355"/>
      <c r="D1145" s="371" t="str">
        <f t="shared" si="18"/>
        <v/>
      </c>
    </row>
    <row r="1146" ht="14.4" customHeight="1" spans="1:4">
      <c r="A1146" s="373" t="s">
        <v>920</v>
      </c>
      <c r="B1146" s="355">
        <v>0</v>
      </c>
      <c r="C1146" s="355"/>
      <c r="D1146" s="371" t="str">
        <f t="shared" si="18"/>
        <v/>
      </c>
    </row>
    <row r="1147" ht="14.4" customHeight="1" spans="1:4">
      <c r="A1147" s="373" t="s">
        <v>921</v>
      </c>
      <c r="B1147" s="355">
        <v>0</v>
      </c>
      <c r="C1147" s="355"/>
      <c r="D1147" s="371" t="str">
        <f t="shared" si="18"/>
        <v/>
      </c>
    </row>
    <row r="1148" ht="14.4" customHeight="1" spans="1:4">
      <c r="A1148" s="373" t="s">
        <v>922</v>
      </c>
      <c r="B1148" s="355">
        <v>0</v>
      </c>
      <c r="C1148" s="355"/>
      <c r="D1148" s="371" t="str">
        <f t="shared" si="18"/>
        <v/>
      </c>
    </row>
    <row r="1149" s="233" customFormat="1" ht="14.4" customHeight="1" spans="1:4">
      <c r="A1149" s="373" t="s">
        <v>923</v>
      </c>
      <c r="B1149" s="355">
        <v>0</v>
      </c>
      <c r="C1149" s="355"/>
      <c r="D1149" s="371" t="str">
        <f t="shared" si="18"/>
        <v/>
      </c>
    </row>
    <row r="1150" ht="14.4" customHeight="1" spans="1:4">
      <c r="A1150" s="373" t="s">
        <v>924</v>
      </c>
      <c r="B1150" s="355">
        <v>0</v>
      </c>
      <c r="C1150" s="355"/>
      <c r="D1150" s="371" t="str">
        <f t="shared" si="18"/>
        <v/>
      </c>
    </row>
    <row r="1151" ht="14.4" customHeight="1" spans="1:4">
      <c r="A1151" s="373" t="s">
        <v>925</v>
      </c>
      <c r="B1151" s="355">
        <v>0</v>
      </c>
      <c r="C1151" s="355"/>
      <c r="D1151" s="371" t="str">
        <f t="shared" si="18"/>
        <v/>
      </c>
    </row>
    <row r="1152" s="233" customFormat="1" ht="14.4" customHeight="1" spans="1:4">
      <c r="A1152" s="373" t="s">
        <v>926</v>
      </c>
      <c r="B1152" s="355">
        <v>0</v>
      </c>
      <c r="C1152" s="355"/>
      <c r="D1152" s="371" t="str">
        <f t="shared" si="18"/>
        <v/>
      </c>
    </row>
    <row r="1153" s="233" customFormat="1" ht="14.4" customHeight="1" spans="1:4">
      <c r="A1153" s="370" t="s">
        <v>927</v>
      </c>
      <c r="B1153" s="355">
        <f>B1154+B1181+B1196</f>
        <v>2032</v>
      </c>
      <c r="C1153" s="355">
        <f>C1154+C1181+C1196</f>
        <v>186</v>
      </c>
      <c r="D1153" s="371">
        <f t="shared" si="18"/>
        <v>9.15354330708661</v>
      </c>
    </row>
    <row r="1154" s="233" customFormat="1" ht="14.4" customHeight="1" spans="1:4">
      <c r="A1154" s="370" t="s">
        <v>928</v>
      </c>
      <c r="B1154" s="355">
        <f>SUM(B1155:B1180)</f>
        <v>2032</v>
      </c>
      <c r="C1154" s="355">
        <f>SUM(C1155:C1180)</f>
        <v>186</v>
      </c>
      <c r="D1154" s="371">
        <f t="shared" si="18"/>
        <v>9.15354330708661</v>
      </c>
    </row>
    <row r="1155" s="233" customFormat="1" ht="14.4" customHeight="1" spans="1:4">
      <c r="A1155" s="373" t="s">
        <v>47</v>
      </c>
      <c r="B1155" s="257">
        <v>25</v>
      </c>
      <c r="C1155" s="257">
        <v>25</v>
      </c>
      <c r="D1155" s="374">
        <f t="shared" si="18"/>
        <v>100</v>
      </c>
    </row>
    <row r="1156" s="233" customFormat="1" ht="14.4" customHeight="1" spans="1:4">
      <c r="A1156" s="373" t="s">
        <v>48</v>
      </c>
      <c r="B1156" s="257">
        <v>0</v>
      </c>
      <c r="C1156" s="257"/>
      <c r="D1156" s="374" t="str">
        <f t="shared" si="18"/>
        <v/>
      </c>
    </row>
    <row r="1157" s="233" customFormat="1" ht="14.4" customHeight="1" spans="1:4">
      <c r="A1157" s="373" t="s">
        <v>49</v>
      </c>
      <c r="B1157" s="257">
        <v>0</v>
      </c>
      <c r="C1157" s="257"/>
      <c r="D1157" s="374" t="str">
        <f t="shared" si="18"/>
        <v/>
      </c>
    </row>
    <row r="1158" s="233" customFormat="1" ht="14.4" customHeight="1" spans="1:4">
      <c r="A1158" s="373" t="s">
        <v>929</v>
      </c>
      <c r="B1158" s="257">
        <v>0</v>
      </c>
      <c r="C1158" s="257"/>
      <c r="D1158" s="374" t="str">
        <f t="shared" si="18"/>
        <v/>
      </c>
    </row>
    <row r="1159" s="233" customFormat="1" ht="14.4" customHeight="1" spans="1:4">
      <c r="A1159" s="373" t="s">
        <v>930</v>
      </c>
      <c r="B1159" s="257">
        <v>0</v>
      </c>
      <c r="C1159" s="257"/>
      <c r="D1159" s="374" t="str">
        <f t="shared" ref="D1159:D1222" si="19">IFERROR(C1159/B1159*100,"")</f>
        <v/>
      </c>
    </row>
    <row r="1160" s="233" customFormat="1" ht="14.4" customHeight="1" spans="1:4">
      <c r="A1160" s="373" t="s">
        <v>931</v>
      </c>
      <c r="B1160" s="257">
        <v>0</v>
      </c>
      <c r="C1160" s="257"/>
      <c r="D1160" s="374" t="str">
        <f t="shared" si="19"/>
        <v/>
      </c>
    </row>
    <row r="1161" s="233" customFormat="1" ht="14.4" customHeight="1" spans="1:4">
      <c r="A1161" s="373" t="s">
        <v>932</v>
      </c>
      <c r="B1161" s="257">
        <v>0</v>
      </c>
      <c r="C1161" s="257"/>
      <c r="D1161" s="374" t="str">
        <f t="shared" si="19"/>
        <v/>
      </c>
    </row>
    <row r="1162" s="233" customFormat="1" ht="14.4" customHeight="1" spans="1:4">
      <c r="A1162" s="373" t="s">
        <v>933</v>
      </c>
      <c r="B1162" s="257">
        <v>0</v>
      </c>
      <c r="C1162" s="257"/>
      <c r="D1162" s="374" t="str">
        <f t="shared" si="19"/>
        <v/>
      </c>
    </row>
    <row r="1163" s="233" customFormat="1" ht="14.4" customHeight="1" spans="1:4">
      <c r="A1163" s="373" t="s">
        <v>934</v>
      </c>
      <c r="B1163" s="257">
        <v>1824</v>
      </c>
      <c r="C1163" s="257"/>
      <c r="D1163" s="374">
        <f t="shared" si="19"/>
        <v>0</v>
      </c>
    </row>
    <row r="1164" s="233" customFormat="1" ht="14.4" customHeight="1" spans="1:4">
      <c r="A1164" s="373" t="s">
        <v>935</v>
      </c>
      <c r="B1164" s="257">
        <v>0</v>
      </c>
      <c r="C1164" s="257"/>
      <c r="D1164" s="374" t="str">
        <f t="shared" si="19"/>
        <v/>
      </c>
    </row>
    <row r="1165" s="233" customFormat="1" ht="14.4" customHeight="1" spans="1:4">
      <c r="A1165" s="373" t="s">
        <v>936</v>
      </c>
      <c r="B1165" s="257">
        <v>0</v>
      </c>
      <c r="C1165" s="257"/>
      <c r="D1165" s="374" t="str">
        <f t="shared" si="19"/>
        <v/>
      </c>
    </row>
    <row r="1166" ht="14.4" customHeight="1" spans="1:4">
      <c r="A1166" s="373" t="s">
        <v>937</v>
      </c>
      <c r="B1166" s="257">
        <v>0</v>
      </c>
      <c r="C1166" s="257"/>
      <c r="D1166" s="374" t="str">
        <f t="shared" si="19"/>
        <v/>
      </c>
    </row>
    <row r="1167" ht="14.4" customHeight="1" spans="1:4">
      <c r="A1167" s="373" t="s">
        <v>938</v>
      </c>
      <c r="B1167" s="257">
        <v>0</v>
      </c>
      <c r="C1167" s="257"/>
      <c r="D1167" s="374" t="str">
        <f t="shared" si="19"/>
        <v/>
      </c>
    </row>
    <row r="1168" ht="14.4" customHeight="1" spans="1:4">
      <c r="A1168" s="373" t="s">
        <v>939</v>
      </c>
      <c r="B1168" s="257">
        <v>0</v>
      </c>
      <c r="C1168" s="257"/>
      <c r="D1168" s="374" t="str">
        <f t="shared" si="19"/>
        <v/>
      </c>
    </row>
    <row r="1169" ht="14.4" customHeight="1" spans="1:4">
      <c r="A1169" s="373" t="s">
        <v>940</v>
      </c>
      <c r="B1169" s="257">
        <v>0</v>
      </c>
      <c r="C1169" s="257"/>
      <c r="D1169" s="374" t="str">
        <f t="shared" si="19"/>
        <v/>
      </c>
    </row>
    <row r="1170" ht="14.4" customHeight="1" spans="1:4">
      <c r="A1170" s="373" t="s">
        <v>941</v>
      </c>
      <c r="B1170" s="257">
        <v>0</v>
      </c>
      <c r="C1170" s="257"/>
      <c r="D1170" s="374" t="str">
        <f t="shared" si="19"/>
        <v/>
      </c>
    </row>
    <row r="1171" ht="14.4" customHeight="1" spans="1:4">
      <c r="A1171" s="373" t="s">
        <v>942</v>
      </c>
      <c r="B1171" s="257">
        <v>0</v>
      </c>
      <c r="C1171" s="257"/>
      <c r="D1171" s="374" t="str">
        <f t="shared" si="19"/>
        <v/>
      </c>
    </row>
    <row r="1172" ht="14.4" customHeight="1" spans="1:4">
      <c r="A1172" s="373" t="s">
        <v>943</v>
      </c>
      <c r="B1172" s="257">
        <v>0</v>
      </c>
      <c r="C1172" s="257"/>
      <c r="D1172" s="374" t="str">
        <f t="shared" si="19"/>
        <v/>
      </c>
    </row>
    <row r="1173" ht="14.4" customHeight="1" spans="1:4">
      <c r="A1173" s="373" t="s">
        <v>944</v>
      </c>
      <c r="B1173" s="257">
        <v>0</v>
      </c>
      <c r="C1173" s="257"/>
      <c r="D1173" s="374" t="str">
        <f t="shared" si="19"/>
        <v/>
      </c>
    </row>
    <row r="1174" ht="14.4" customHeight="1" spans="1:4">
      <c r="A1174" s="373" t="s">
        <v>945</v>
      </c>
      <c r="B1174" s="257">
        <v>0</v>
      </c>
      <c r="C1174" s="257"/>
      <c r="D1174" s="374" t="str">
        <f t="shared" si="19"/>
        <v/>
      </c>
    </row>
    <row r="1175" ht="14.4" customHeight="1" spans="1:4">
      <c r="A1175" s="373" t="s">
        <v>946</v>
      </c>
      <c r="B1175" s="257">
        <v>0</v>
      </c>
      <c r="C1175" s="257"/>
      <c r="D1175" s="374" t="str">
        <f t="shared" si="19"/>
        <v/>
      </c>
    </row>
    <row r="1176" ht="14.4" customHeight="1" spans="1:4">
      <c r="A1176" s="373" t="s">
        <v>947</v>
      </c>
      <c r="B1176" s="257">
        <v>0</v>
      </c>
      <c r="C1176" s="257"/>
      <c r="D1176" s="374" t="str">
        <f t="shared" si="19"/>
        <v/>
      </c>
    </row>
    <row r="1177" ht="14.4" customHeight="1" spans="1:4">
      <c r="A1177" s="373" t="s">
        <v>948</v>
      </c>
      <c r="B1177" s="257">
        <v>0</v>
      </c>
      <c r="C1177" s="257"/>
      <c r="D1177" s="374" t="str">
        <f t="shared" si="19"/>
        <v/>
      </c>
    </row>
    <row r="1178" ht="14.4" customHeight="1" spans="1:4">
      <c r="A1178" s="373" t="s">
        <v>949</v>
      </c>
      <c r="B1178" s="257">
        <v>0</v>
      </c>
      <c r="C1178" s="257"/>
      <c r="D1178" s="374" t="str">
        <f t="shared" si="19"/>
        <v/>
      </c>
    </row>
    <row r="1179" ht="14.4" customHeight="1" spans="1:4">
      <c r="A1179" s="373" t="s">
        <v>56</v>
      </c>
      <c r="B1179" s="257">
        <v>163</v>
      </c>
      <c r="C1179" s="257">
        <v>161</v>
      </c>
      <c r="D1179" s="374">
        <f t="shared" si="19"/>
        <v>98.7730061349693</v>
      </c>
    </row>
    <row r="1180" ht="14.4" customHeight="1" spans="1:4">
      <c r="A1180" s="373" t="s">
        <v>950</v>
      </c>
      <c r="B1180" s="257">
        <v>20</v>
      </c>
      <c r="C1180" s="355"/>
      <c r="D1180" s="371">
        <f t="shared" si="19"/>
        <v>0</v>
      </c>
    </row>
    <row r="1181" ht="14.4" customHeight="1" spans="1:4">
      <c r="A1181" s="370" t="s">
        <v>951</v>
      </c>
      <c r="B1181" s="355">
        <v>0</v>
      </c>
      <c r="C1181" s="355"/>
      <c r="D1181" s="371" t="str">
        <f t="shared" si="19"/>
        <v/>
      </c>
    </row>
    <row r="1182" ht="14.4" customHeight="1" spans="1:4">
      <c r="A1182" s="373" t="s">
        <v>47</v>
      </c>
      <c r="B1182" s="257">
        <v>0</v>
      </c>
      <c r="C1182" s="355"/>
      <c r="D1182" s="371" t="str">
        <f t="shared" si="19"/>
        <v/>
      </c>
    </row>
    <row r="1183" ht="14.4" customHeight="1" spans="1:4">
      <c r="A1183" s="373" t="s">
        <v>48</v>
      </c>
      <c r="B1183" s="257">
        <v>0</v>
      </c>
      <c r="C1183" s="355"/>
      <c r="D1183" s="371" t="str">
        <f t="shared" si="19"/>
        <v/>
      </c>
    </row>
    <row r="1184" ht="14.4" customHeight="1" spans="1:4">
      <c r="A1184" s="373" t="s">
        <v>49</v>
      </c>
      <c r="B1184" s="257">
        <v>0</v>
      </c>
      <c r="C1184" s="355"/>
      <c r="D1184" s="371" t="str">
        <f t="shared" si="19"/>
        <v/>
      </c>
    </row>
    <row r="1185" ht="14.4" customHeight="1" spans="1:4">
      <c r="A1185" s="373" t="s">
        <v>952</v>
      </c>
      <c r="B1185" s="257">
        <v>0</v>
      </c>
      <c r="C1185" s="355"/>
      <c r="D1185" s="371" t="str">
        <f t="shared" si="19"/>
        <v/>
      </c>
    </row>
    <row r="1186" ht="14.4" customHeight="1" spans="1:4">
      <c r="A1186" s="373" t="s">
        <v>953</v>
      </c>
      <c r="B1186" s="257">
        <v>0</v>
      </c>
      <c r="C1186" s="355"/>
      <c r="D1186" s="371" t="str">
        <f t="shared" si="19"/>
        <v/>
      </c>
    </row>
    <row r="1187" ht="14.4" customHeight="1" spans="1:4">
      <c r="A1187" s="373" t="s">
        <v>954</v>
      </c>
      <c r="B1187" s="257">
        <v>0</v>
      </c>
      <c r="C1187" s="355"/>
      <c r="D1187" s="371" t="str">
        <f t="shared" si="19"/>
        <v/>
      </c>
    </row>
    <row r="1188" ht="14.4" customHeight="1" spans="1:4">
      <c r="A1188" s="373" t="s">
        <v>955</v>
      </c>
      <c r="B1188" s="257">
        <v>0</v>
      </c>
      <c r="C1188" s="355"/>
      <c r="D1188" s="371" t="str">
        <f t="shared" si="19"/>
        <v/>
      </c>
    </row>
    <row r="1189" ht="14.4" customHeight="1" spans="1:4">
      <c r="A1189" s="373" t="s">
        <v>956</v>
      </c>
      <c r="B1189" s="257">
        <v>0</v>
      </c>
      <c r="C1189" s="355"/>
      <c r="D1189" s="371" t="str">
        <f t="shared" si="19"/>
        <v/>
      </c>
    </row>
    <row r="1190" ht="14.4" customHeight="1" spans="1:4">
      <c r="A1190" s="373" t="s">
        <v>957</v>
      </c>
      <c r="B1190" s="257">
        <v>0</v>
      </c>
      <c r="C1190" s="355"/>
      <c r="D1190" s="371" t="str">
        <f t="shared" si="19"/>
        <v/>
      </c>
    </row>
    <row r="1191" ht="14.4" customHeight="1" spans="1:4">
      <c r="A1191" s="373" t="s">
        <v>958</v>
      </c>
      <c r="B1191" s="257">
        <v>0</v>
      </c>
      <c r="C1191" s="355"/>
      <c r="D1191" s="371" t="str">
        <f t="shared" si="19"/>
        <v/>
      </c>
    </row>
    <row r="1192" s="233" customFormat="1" ht="14.4" customHeight="1" spans="1:4">
      <c r="A1192" s="373" t="s">
        <v>959</v>
      </c>
      <c r="B1192" s="257">
        <v>0</v>
      </c>
      <c r="C1192" s="355"/>
      <c r="D1192" s="371" t="str">
        <f t="shared" si="19"/>
        <v/>
      </c>
    </row>
    <row r="1193" ht="14.4" customHeight="1" spans="1:4">
      <c r="A1193" s="373" t="s">
        <v>960</v>
      </c>
      <c r="B1193" s="257">
        <v>0</v>
      </c>
      <c r="C1193" s="355"/>
      <c r="D1193" s="371" t="str">
        <f t="shared" si="19"/>
        <v/>
      </c>
    </row>
    <row r="1194" ht="14.4" customHeight="1" spans="1:4">
      <c r="A1194" s="373" t="s">
        <v>961</v>
      </c>
      <c r="B1194" s="257">
        <v>0</v>
      </c>
      <c r="C1194" s="355"/>
      <c r="D1194" s="371" t="str">
        <f t="shared" si="19"/>
        <v/>
      </c>
    </row>
    <row r="1195" ht="14.4" customHeight="1" spans="1:4">
      <c r="A1195" s="373" t="s">
        <v>962</v>
      </c>
      <c r="B1195" s="257">
        <v>0</v>
      </c>
      <c r="C1195" s="355"/>
      <c r="D1195" s="371" t="str">
        <f t="shared" si="19"/>
        <v/>
      </c>
    </row>
    <row r="1196" ht="14.4" customHeight="1" spans="1:4">
      <c r="A1196" s="370" t="s">
        <v>963</v>
      </c>
      <c r="B1196" s="355">
        <v>0</v>
      </c>
      <c r="C1196" s="355"/>
      <c r="D1196" s="371" t="str">
        <f t="shared" si="19"/>
        <v/>
      </c>
    </row>
    <row r="1197" ht="14.4" customHeight="1" spans="1:4">
      <c r="A1197" s="373" t="s">
        <v>964</v>
      </c>
      <c r="B1197" s="257">
        <v>0</v>
      </c>
      <c r="C1197" s="355"/>
      <c r="D1197" s="371" t="str">
        <f t="shared" si="19"/>
        <v/>
      </c>
    </row>
    <row r="1198" ht="14.4" customHeight="1" spans="1:4">
      <c r="A1198" s="370" t="s">
        <v>965</v>
      </c>
      <c r="B1198" s="355">
        <f>SUM(B1199,B1210,B1214)</f>
        <v>5341</v>
      </c>
      <c r="C1198" s="355">
        <f>SUM(C1199,C1210,C1214)</f>
        <v>3232</v>
      </c>
      <c r="D1198" s="371">
        <f t="shared" si="19"/>
        <v>60.5130125444673</v>
      </c>
    </row>
    <row r="1199" ht="14.4" customHeight="1" spans="1:4">
      <c r="A1199" s="370" t="s">
        <v>966</v>
      </c>
      <c r="B1199" s="355">
        <f>SUM(B1200:B1209)</f>
        <v>1932</v>
      </c>
      <c r="C1199" s="355">
        <f>SUM(C1200:C1209)</f>
        <v>0</v>
      </c>
      <c r="D1199" s="371">
        <f t="shared" si="19"/>
        <v>0</v>
      </c>
    </row>
    <row r="1200" ht="14.4" customHeight="1" spans="1:4">
      <c r="A1200" s="373" t="s">
        <v>967</v>
      </c>
      <c r="B1200" s="257">
        <v>0</v>
      </c>
      <c r="C1200" s="355"/>
      <c r="D1200" s="371" t="str">
        <f t="shared" si="19"/>
        <v/>
      </c>
    </row>
    <row r="1201" ht="14.4" customHeight="1" spans="1:4">
      <c r="A1201" s="373" t="s">
        <v>968</v>
      </c>
      <c r="B1201" s="257">
        <v>0</v>
      </c>
      <c r="C1201" s="355"/>
      <c r="D1201" s="371" t="str">
        <f t="shared" si="19"/>
        <v/>
      </c>
    </row>
    <row r="1202" ht="14.4" customHeight="1" spans="1:4">
      <c r="A1202" s="373" t="s">
        <v>969</v>
      </c>
      <c r="B1202" s="257">
        <v>0</v>
      </c>
      <c r="C1202" s="355"/>
      <c r="D1202" s="371" t="str">
        <f t="shared" si="19"/>
        <v/>
      </c>
    </row>
    <row r="1203" ht="14.4" customHeight="1" spans="1:4">
      <c r="A1203" s="373" t="s">
        <v>970</v>
      </c>
      <c r="B1203" s="257">
        <v>0</v>
      </c>
      <c r="C1203" s="355"/>
      <c r="D1203" s="371" t="str">
        <f t="shared" si="19"/>
        <v/>
      </c>
    </row>
    <row r="1204" ht="14.4" customHeight="1" spans="1:4">
      <c r="A1204" s="373" t="s">
        <v>971</v>
      </c>
      <c r="B1204" s="257">
        <v>0</v>
      </c>
      <c r="C1204" s="355"/>
      <c r="D1204" s="371" t="str">
        <f t="shared" si="19"/>
        <v/>
      </c>
    </row>
    <row r="1205" ht="14.4" customHeight="1" spans="1:4">
      <c r="A1205" s="373" t="s">
        <v>972</v>
      </c>
      <c r="B1205" s="257">
        <v>26</v>
      </c>
      <c r="C1205" s="355"/>
      <c r="D1205" s="371">
        <f t="shared" si="19"/>
        <v>0</v>
      </c>
    </row>
    <row r="1206" ht="14.4" customHeight="1" spans="1:4">
      <c r="A1206" s="373" t="s">
        <v>973</v>
      </c>
      <c r="B1206" s="257">
        <v>0</v>
      </c>
      <c r="C1206" s="355"/>
      <c r="D1206" s="371" t="str">
        <f t="shared" si="19"/>
        <v/>
      </c>
    </row>
    <row r="1207" s="233" customFormat="1" ht="14.4" customHeight="1" spans="1:4">
      <c r="A1207" s="373" t="s">
        <v>974</v>
      </c>
      <c r="B1207" s="257">
        <v>1906</v>
      </c>
      <c r="C1207" s="355"/>
      <c r="D1207" s="371">
        <f t="shared" si="19"/>
        <v>0</v>
      </c>
    </row>
    <row r="1208" ht="14.4" customHeight="1" spans="1:4">
      <c r="A1208" s="373" t="s">
        <v>975</v>
      </c>
      <c r="B1208" s="257">
        <v>0</v>
      </c>
      <c r="C1208" s="355"/>
      <c r="D1208" s="371" t="str">
        <f t="shared" si="19"/>
        <v/>
      </c>
    </row>
    <row r="1209" s="233" customFormat="1" ht="14.4" customHeight="1" spans="1:4">
      <c r="A1209" s="373" t="s">
        <v>976</v>
      </c>
      <c r="B1209" s="257">
        <v>0</v>
      </c>
      <c r="C1209" s="355"/>
      <c r="D1209" s="371" t="str">
        <f t="shared" si="19"/>
        <v/>
      </c>
    </row>
    <row r="1210" s="233" customFormat="1" ht="14.4" customHeight="1" spans="1:4">
      <c r="A1210" s="370" t="s">
        <v>977</v>
      </c>
      <c r="B1210" s="355">
        <f>SUM(B1211:B1213)</f>
        <v>3409</v>
      </c>
      <c r="C1210" s="355">
        <f>SUM(C1211:C1213)</f>
        <v>3232</v>
      </c>
      <c r="D1210" s="371">
        <f t="shared" si="19"/>
        <v>94.8078615429745</v>
      </c>
    </row>
    <row r="1211" ht="14.4" customHeight="1" spans="1:4">
      <c r="A1211" s="373" t="s">
        <v>978</v>
      </c>
      <c r="B1211" s="257">
        <v>3409</v>
      </c>
      <c r="C1211" s="257">
        <v>3232</v>
      </c>
      <c r="D1211" s="374">
        <f t="shared" si="19"/>
        <v>94.8078615429745</v>
      </c>
    </row>
    <row r="1212" ht="14.4" customHeight="1" spans="1:4">
      <c r="A1212" s="373" t="s">
        <v>979</v>
      </c>
      <c r="B1212" s="257">
        <v>0</v>
      </c>
      <c r="C1212" s="355"/>
      <c r="D1212" s="371" t="str">
        <f t="shared" si="19"/>
        <v/>
      </c>
    </row>
    <row r="1213" ht="14.4" customHeight="1" spans="1:4">
      <c r="A1213" s="373" t="s">
        <v>980</v>
      </c>
      <c r="B1213" s="257">
        <v>0</v>
      </c>
      <c r="C1213" s="355"/>
      <c r="D1213" s="371" t="str">
        <f t="shared" si="19"/>
        <v/>
      </c>
    </row>
    <row r="1214" s="233" customFormat="1" ht="14.4" customHeight="1" spans="1:4">
      <c r="A1214" s="370" t="s">
        <v>981</v>
      </c>
      <c r="B1214" s="355">
        <v>0</v>
      </c>
      <c r="C1214" s="355"/>
      <c r="D1214" s="371" t="str">
        <f t="shared" si="19"/>
        <v/>
      </c>
    </row>
    <row r="1215" s="233" customFormat="1" ht="14.4" customHeight="1" spans="1:4">
      <c r="A1215" s="373" t="s">
        <v>982</v>
      </c>
      <c r="B1215" s="257">
        <v>0</v>
      </c>
      <c r="C1215" s="355"/>
      <c r="D1215" s="371" t="str">
        <f t="shared" si="19"/>
        <v/>
      </c>
    </row>
    <row r="1216" ht="14.4" customHeight="1" spans="1:4">
      <c r="A1216" s="373" t="s">
        <v>983</v>
      </c>
      <c r="B1216" s="257">
        <v>0</v>
      </c>
      <c r="C1216" s="355"/>
      <c r="D1216" s="371" t="str">
        <f t="shared" si="19"/>
        <v/>
      </c>
    </row>
    <row r="1217" ht="14.4" customHeight="1" spans="1:4">
      <c r="A1217" s="373" t="s">
        <v>984</v>
      </c>
      <c r="B1217" s="257">
        <v>0</v>
      </c>
      <c r="C1217" s="355"/>
      <c r="D1217" s="371" t="str">
        <f t="shared" si="19"/>
        <v/>
      </c>
    </row>
    <row r="1218" ht="14.4" customHeight="1" spans="1:4">
      <c r="A1218" s="370" t="s">
        <v>985</v>
      </c>
      <c r="B1218" s="355">
        <v>0</v>
      </c>
      <c r="C1218" s="355"/>
      <c r="D1218" s="371" t="str">
        <f t="shared" si="19"/>
        <v/>
      </c>
    </row>
    <row r="1219" ht="14.4" customHeight="1" spans="1:4">
      <c r="A1219" s="370" t="s">
        <v>986</v>
      </c>
      <c r="B1219" s="355">
        <v>0</v>
      </c>
      <c r="C1219" s="355">
        <f>SUM(C1220:C1233)</f>
        <v>0</v>
      </c>
      <c r="D1219" s="371" t="str">
        <f t="shared" si="19"/>
        <v/>
      </c>
    </row>
    <row r="1220" ht="14.4" customHeight="1" spans="1:4">
      <c r="A1220" s="373" t="s">
        <v>47</v>
      </c>
      <c r="B1220" s="257">
        <v>0</v>
      </c>
      <c r="C1220" s="355"/>
      <c r="D1220" s="371" t="str">
        <f t="shared" si="19"/>
        <v/>
      </c>
    </row>
    <row r="1221" s="233" customFormat="1" ht="14.4" customHeight="1" spans="1:4">
      <c r="A1221" s="373" t="s">
        <v>48</v>
      </c>
      <c r="B1221" s="257">
        <v>0</v>
      </c>
      <c r="C1221" s="355"/>
      <c r="D1221" s="371" t="str">
        <f t="shared" si="19"/>
        <v/>
      </c>
    </row>
    <row r="1222" ht="14.4" customHeight="1" spans="1:4">
      <c r="A1222" s="373" t="s">
        <v>49</v>
      </c>
      <c r="B1222" s="257">
        <v>0</v>
      </c>
      <c r="C1222" s="355"/>
      <c r="D1222" s="371" t="str">
        <f t="shared" si="19"/>
        <v/>
      </c>
    </row>
    <row r="1223" ht="14.4" customHeight="1" spans="1:4">
      <c r="A1223" s="373" t="s">
        <v>987</v>
      </c>
      <c r="B1223" s="257">
        <v>0</v>
      </c>
      <c r="C1223" s="355"/>
      <c r="D1223" s="371" t="str">
        <f t="shared" ref="D1223:D1273" si="20">IFERROR(C1223/B1223*100,"")</f>
        <v/>
      </c>
    </row>
    <row r="1224" ht="14.4" customHeight="1" spans="1:4">
      <c r="A1224" s="373" t="s">
        <v>988</v>
      </c>
      <c r="B1224" s="257">
        <v>0</v>
      </c>
      <c r="C1224" s="355"/>
      <c r="D1224" s="371" t="str">
        <f t="shared" si="20"/>
        <v/>
      </c>
    </row>
    <row r="1225" s="233" customFormat="1" ht="14.4" customHeight="1" spans="1:4">
      <c r="A1225" s="373" t="s">
        <v>65</v>
      </c>
      <c r="B1225" s="257">
        <v>0</v>
      </c>
      <c r="C1225" s="355"/>
      <c r="D1225" s="371" t="str">
        <f t="shared" si="20"/>
        <v/>
      </c>
    </row>
    <row r="1226" ht="14.4" customHeight="1" spans="1:4">
      <c r="A1226" s="373" t="s">
        <v>989</v>
      </c>
      <c r="B1226" s="257">
        <v>0</v>
      </c>
      <c r="C1226" s="355"/>
      <c r="D1226" s="371" t="str">
        <f t="shared" si="20"/>
        <v/>
      </c>
    </row>
    <row r="1227" ht="14.4" customHeight="1" spans="1:4">
      <c r="A1227" s="373" t="s">
        <v>990</v>
      </c>
      <c r="B1227" s="257">
        <v>0</v>
      </c>
      <c r="C1227" s="355"/>
      <c r="D1227" s="371" t="str">
        <f t="shared" si="20"/>
        <v/>
      </c>
    </row>
    <row r="1228" ht="14.4" customHeight="1" spans="1:4">
      <c r="A1228" s="373" t="s">
        <v>991</v>
      </c>
      <c r="B1228" s="257">
        <v>0</v>
      </c>
      <c r="C1228" s="355"/>
      <c r="D1228" s="371" t="str">
        <f t="shared" si="20"/>
        <v/>
      </c>
    </row>
    <row r="1229" s="233" customFormat="1" ht="14.4" customHeight="1" spans="1:4">
      <c r="A1229" s="373" t="s">
        <v>992</v>
      </c>
      <c r="B1229" s="257">
        <v>0</v>
      </c>
      <c r="C1229" s="355"/>
      <c r="D1229" s="371" t="str">
        <f t="shared" si="20"/>
        <v/>
      </c>
    </row>
    <row r="1230" s="233" customFormat="1" ht="14.4" customHeight="1" spans="1:4">
      <c r="A1230" s="373" t="s">
        <v>993</v>
      </c>
      <c r="B1230" s="257">
        <v>0</v>
      </c>
      <c r="C1230" s="355"/>
      <c r="D1230" s="371" t="str">
        <f t="shared" si="20"/>
        <v/>
      </c>
    </row>
    <row r="1231" ht="14.4" customHeight="1" spans="1:4">
      <c r="A1231" s="373" t="s">
        <v>994</v>
      </c>
      <c r="B1231" s="257">
        <v>0</v>
      </c>
      <c r="C1231" s="355"/>
      <c r="D1231" s="371" t="str">
        <f t="shared" si="20"/>
        <v/>
      </c>
    </row>
    <row r="1232" ht="14.4" customHeight="1" spans="1:4">
      <c r="A1232" s="373" t="s">
        <v>56</v>
      </c>
      <c r="B1232" s="257">
        <v>0</v>
      </c>
      <c r="C1232" s="355"/>
      <c r="D1232" s="371" t="str">
        <f t="shared" si="20"/>
        <v/>
      </c>
    </row>
    <row r="1233" ht="14.4" customHeight="1" spans="1:4">
      <c r="A1233" s="373" t="s">
        <v>995</v>
      </c>
      <c r="B1233" s="257">
        <v>0</v>
      </c>
      <c r="C1233" s="355"/>
      <c r="D1233" s="371" t="str">
        <f t="shared" si="20"/>
        <v/>
      </c>
    </row>
    <row r="1234" ht="14.4" customHeight="1" spans="1:4">
      <c r="A1234" s="370" t="s">
        <v>1006</v>
      </c>
      <c r="B1234" s="355">
        <v>0</v>
      </c>
      <c r="C1234" s="355"/>
      <c r="D1234" s="371" t="str">
        <f t="shared" si="20"/>
        <v/>
      </c>
    </row>
    <row r="1235" ht="14.4" customHeight="1" spans="1:4">
      <c r="A1235" s="373" t="s">
        <v>1007</v>
      </c>
      <c r="B1235" s="257">
        <v>0</v>
      </c>
      <c r="C1235" s="355"/>
      <c r="D1235" s="371" t="str">
        <f t="shared" si="20"/>
        <v/>
      </c>
    </row>
    <row r="1236" ht="14.4" customHeight="1" spans="1:4">
      <c r="A1236" s="373" t="s">
        <v>1008</v>
      </c>
      <c r="B1236" s="257">
        <v>0</v>
      </c>
      <c r="C1236" s="355"/>
      <c r="D1236" s="371" t="str">
        <f t="shared" si="20"/>
        <v/>
      </c>
    </row>
    <row r="1237" ht="14.4" customHeight="1" spans="1:4">
      <c r="A1237" s="373" t="s">
        <v>1009</v>
      </c>
      <c r="B1237" s="257">
        <v>0</v>
      </c>
      <c r="C1237" s="355"/>
      <c r="D1237" s="371" t="str">
        <f t="shared" si="20"/>
        <v/>
      </c>
    </row>
    <row r="1238" ht="14.4" customHeight="1" spans="1:4">
      <c r="A1238" s="373" t="s">
        <v>1010</v>
      </c>
      <c r="B1238" s="257">
        <v>0</v>
      </c>
      <c r="C1238" s="355"/>
      <c r="D1238" s="371" t="str">
        <f t="shared" si="20"/>
        <v/>
      </c>
    </row>
    <row r="1239" s="233" customFormat="1" ht="14.4" customHeight="1" spans="1:4">
      <c r="A1239" s="370" t="s">
        <v>1011</v>
      </c>
      <c r="B1239" s="355">
        <v>0</v>
      </c>
      <c r="C1239" s="355"/>
      <c r="D1239" s="371" t="str">
        <f t="shared" si="20"/>
        <v/>
      </c>
    </row>
    <row r="1240" ht="14.4" customHeight="1" spans="1:4">
      <c r="A1240" s="373" t="s">
        <v>1012</v>
      </c>
      <c r="B1240" s="257">
        <v>0</v>
      </c>
      <c r="C1240" s="355"/>
      <c r="D1240" s="371" t="str">
        <f t="shared" si="20"/>
        <v/>
      </c>
    </row>
    <row r="1241" ht="14.4" customHeight="1" spans="1:4">
      <c r="A1241" s="373" t="s">
        <v>1013</v>
      </c>
      <c r="B1241" s="257">
        <v>0</v>
      </c>
      <c r="C1241" s="355"/>
      <c r="D1241" s="371" t="str">
        <f t="shared" si="20"/>
        <v/>
      </c>
    </row>
    <row r="1242" ht="14.4" customHeight="1" spans="1:4">
      <c r="A1242" s="373" t="s">
        <v>1014</v>
      </c>
      <c r="B1242" s="257">
        <v>0</v>
      </c>
      <c r="C1242" s="355"/>
      <c r="D1242" s="371" t="str">
        <f t="shared" si="20"/>
        <v/>
      </c>
    </row>
    <row r="1243" ht="14.4" customHeight="1" spans="1:4">
      <c r="A1243" s="373" t="s">
        <v>1015</v>
      </c>
      <c r="B1243" s="257">
        <v>0</v>
      </c>
      <c r="C1243" s="355"/>
      <c r="D1243" s="371" t="str">
        <f t="shared" si="20"/>
        <v/>
      </c>
    </row>
    <row r="1244" ht="14.4" customHeight="1" spans="1:4">
      <c r="A1244" s="373" t="s">
        <v>1016</v>
      </c>
      <c r="B1244" s="257">
        <v>0</v>
      </c>
      <c r="C1244" s="355"/>
      <c r="D1244" s="371" t="str">
        <f t="shared" si="20"/>
        <v/>
      </c>
    </row>
    <row r="1245" s="233" customFormat="1" ht="14.4" customHeight="1" spans="1:4">
      <c r="A1245" s="370" t="s">
        <v>1017</v>
      </c>
      <c r="B1245" s="355">
        <v>0</v>
      </c>
      <c r="C1245" s="355"/>
      <c r="D1245" s="371" t="str">
        <f t="shared" si="20"/>
        <v/>
      </c>
    </row>
    <row r="1246" ht="14.4" customHeight="1" spans="1:4">
      <c r="A1246" s="373" t="s">
        <v>1018</v>
      </c>
      <c r="B1246" s="257">
        <v>0</v>
      </c>
      <c r="C1246" s="355"/>
      <c r="D1246" s="371" t="str">
        <f t="shared" si="20"/>
        <v/>
      </c>
    </row>
    <row r="1247" ht="14.4" customHeight="1" spans="1:4">
      <c r="A1247" s="373" t="s">
        <v>1019</v>
      </c>
      <c r="B1247" s="257">
        <v>0</v>
      </c>
      <c r="C1247" s="355"/>
      <c r="D1247" s="371" t="str">
        <f t="shared" si="20"/>
        <v/>
      </c>
    </row>
    <row r="1248" ht="14.4" customHeight="1" spans="1:4">
      <c r="A1248" s="373" t="s">
        <v>1020</v>
      </c>
      <c r="B1248" s="257">
        <v>0</v>
      </c>
      <c r="C1248" s="355"/>
      <c r="D1248" s="371" t="str">
        <f t="shared" si="20"/>
        <v/>
      </c>
    </row>
    <row r="1249" ht="14.4" customHeight="1" spans="1:4">
      <c r="A1249" s="373" t="s">
        <v>1021</v>
      </c>
      <c r="B1249" s="257">
        <v>0</v>
      </c>
      <c r="C1249" s="355"/>
      <c r="D1249" s="371" t="str">
        <f t="shared" si="20"/>
        <v/>
      </c>
    </row>
    <row r="1250" ht="14.4" customHeight="1" spans="1:4">
      <c r="A1250" s="373" t="s">
        <v>1022</v>
      </c>
      <c r="B1250" s="257">
        <v>0</v>
      </c>
      <c r="C1250" s="355"/>
      <c r="D1250" s="371" t="str">
        <f t="shared" si="20"/>
        <v/>
      </c>
    </row>
    <row r="1251" ht="14.4" customHeight="1" spans="1:4">
      <c r="A1251" s="373" t="s">
        <v>1023</v>
      </c>
      <c r="B1251" s="257">
        <v>0</v>
      </c>
      <c r="C1251" s="355"/>
      <c r="D1251" s="371" t="str">
        <f t="shared" si="20"/>
        <v/>
      </c>
    </row>
    <row r="1252" ht="14.4" customHeight="1" spans="1:4">
      <c r="A1252" s="373" t="s">
        <v>1024</v>
      </c>
      <c r="B1252" s="257">
        <v>0</v>
      </c>
      <c r="C1252" s="355"/>
      <c r="D1252" s="371" t="str">
        <f t="shared" si="20"/>
        <v/>
      </c>
    </row>
    <row r="1253" ht="14.4" customHeight="1" spans="1:4">
      <c r="A1253" s="373" t="s">
        <v>1025</v>
      </c>
      <c r="B1253" s="257">
        <v>0</v>
      </c>
      <c r="C1253" s="355"/>
      <c r="D1253" s="371" t="str">
        <f t="shared" si="20"/>
        <v/>
      </c>
    </row>
    <row r="1254" ht="14.4" customHeight="1" spans="1:4">
      <c r="A1254" s="373" t="s">
        <v>1026</v>
      </c>
      <c r="B1254" s="257">
        <v>0</v>
      </c>
      <c r="C1254" s="355"/>
      <c r="D1254" s="371" t="str">
        <f t="shared" si="20"/>
        <v/>
      </c>
    </row>
    <row r="1255" ht="14.4" customHeight="1" spans="1:4">
      <c r="A1255" s="373" t="s">
        <v>1027</v>
      </c>
      <c r="B1255" s="257">
        <v>0</v>
      </c>
      <c r="C1255" s="355"/>
      <c r="D1255" s="371" t="str">
        <f t="shared" si="20"/>
        <v/>
      </c>
    </row>
    <row r="1256" ht="14.4" customHeight="1" spans="1:4">
      <c r="A1256" s="373" t="s">
        <v>1028</v>
      </c>
      <c r="B1256" s="257">
        <v>0</v>
      </c>
      <c r="C1256" s="355"/>
      <c r="D1256" s="371" t="str">
        <f t="shared" si="20"/>
        <v/>
      </c>
    </row>
    <row r="1257" ht="14.4" customHeight="1" spans="1:4">
      <c r="A1257" s="370" t="s">
        <v>1029</v>
      </c>
      <c r="B1257" s="355">
        <f>B1258+B1269+B1276+B1284+B1297+B1301+B1305</f>
        <v>993</v>
      </c>
      <c r="C1257" s="355">
        <f>C1258+C1269+C1276+C1284+C1297+C1301+C1305</f>
        <v>1148</v>
      </c>
      <c r="D1257" s="371">
        <f t="shared" si="20"/>
        <v>115.609264853978</v>
      </c>
    </row>
    <row r="1258" ht="14.4" customHeight="1" spans="1:4">
      <c r="A1258" s="370" t="s">
        <v>1030</v>
      </c>
      <c r="B1258" s="355">
        <f>SUM(B1259:B1268)</f>
        <v>636</v>
      </c>
      <c r="C1258" s="355">
        <f>SUM(C1259:C1268)</f>
        <v>628</v>
      </c>
      <c r="D1258" s="371">
        <f t="shared" si="20"/>
        <v>98.7421383647799</v>
      </c>
    </row>
    <row r="1259" s="233" customFormat="1" ht="14.4" customHeight="1" spans="1:4">
      <c r="A1259" s="373" t="s">
        <v>47</v>
      </c>
      <c r="B1259" s="257">
        <v>459</v>
      </c>
      <c r="C1259" s="257">
        <v>446</v>
      </c>
      <c r="D1259" s="374">
        <f t="shared" si="20"/>
        <v>97.1677559912854</v>
      </c>
    </row>
    <row r="1260" ht="14.4" customHeight="1" spans="1:4">
      <c r="A1260" s="373" t="s">
        <v>48</v>
      </c>
      <c r="B1260" s="257">
        <v>0</v>
      </c>
      <c r="C1260" s="355"/>
      <c r="D1260" s="371" t="str">
        <f t="shared" si="20"/>
        <v/>
      </c>
    </row>
    <row r="1261" ht="14.4" customHeight="1" spans="1:4">
      <c r="A1261" s="373" t="s">
        <v>49</v>
      </c>
      <c r="B1261" s="257">
        <v>0</v>
      </c>
      <c r="C1261" s="355"/>
      <c r="D1261" s="371" t="str">
        <f t="shared" si="20"/>
        <v/>
      </c>
    </row>
    <row r="1262" ht="14.4" customHeight="1" spans="1:4">
      <c r="A1262" s="373" t="s">
        <v>1031</v>
      </c>
      <c r="B1262" s="257">
        <v>0</v>
      </c>
      <c r="C1262" s="355"/>
      <c r="D1262" s="371" t="str">
        <f t="shared" si="20"/>
        <v/>
      </c>
    </row>
    <row r="1263" ht="14.4" customHeight="1" spans="1:4">
      <c r="A1263" s="373" t="s">
        <v>1032</v>
      </c>
      <c r="B1263" s="257">
        <v>0</v>
      </c>
      <c r="C1263" s="355"/>
      <c r="D1263" s="371" t="str">
        <f t="shared" si="20"/>
        <v/>
      </c>
    </row>
    <row r="1264" s="233" customFormat="1" ht="14.4" customHeight="1" spans="1:4">
      <c r="A1264" s="373" t="s">
        <v>1033</v>
      </c>
      <c r="B1264" s="257">
        <v>0</v>
      </c>
      <c r="C1264" s="355"/>
      <c r="D1264" s="371" t="str">
        <f t="shared" si="20"/>
        <v/>
      </c>
    </row>
    <row r="1265" ht="14.4" customHeight="1" spans="1:4">
      <c r="A1265" s="373" t="s">
        <v>1035</v>
      </c>
      <c r="B1265" s="257">
        <v>0</v>
      </c>
      <c r="C1265" s="257"/>
      <c r="D1265" s="374" t="str">
        <f t="shared" si="20"/>
        <v/>
      </c>
    </row>
    <row r="1266" ht="14.4" customHeight="1" spans="1:4">
      <c r="A1266" s="373" t="s">
        <v>1036</v>
      </c>
      <c r="B1266" s="257">
        <v>5</v>
      </c>
      <c r="C1266" s="257">
        <v>10</v>
      </c>
      <c r="D1266" s="374">
        <f t="shared" si="20"/>
        <v>200</v>
      </c>
    </row>
    <row r="1267" ht="14.4" customHeight="1" spans="1:4">
      <c r="A1267" s="373" t="s">
        <v>56</v>
      </c>
      <c r="B1267" s="257">
        <v>168</v>
      </c>
      <c r="C1267" s="257">
        <v>146</v>
      </c>
      <c r="D1267" s="374">
        <f t="shared" si="20"/>
        <v>86.9047619047619</v>
      </c>
    </row>
    <row r="1268" ht="14.4" customHeight="1" spans="1:4">
      <c r="A1268" s="373" t="s">
        <v>1037</v>
      </c>
      <c r="B1268" s="257">
        <v>4</v>
      </c>
      <c r="C1268" s="257">
        <v>26</v>
      </c>
      <c r="D1268" s="374">
        <f t="shared" si="20"/>
        <v>650</v>
      </c>
    </row>
    <row r="1269" ht="14.4" customHeight="1" spans="1:4">
      <c r="A1269" s="370" t="s">
        <v>1967</v>
      </c>
      <c r="B1269" s="355">
        <f>SUM(B1270:B1275)</f>
        <v>181</v>
      </c>
      <c r="C1269" s="355">
        <f>SUM(C1270:C1275)</f>
        <v>329</v>
      </c>
      <c r="D1269" s="371">
        <f t="shared" si="20"/>
        <v>181.767955801105</v>
      </c>
    </row>
    <row r="1270" s="233" customFormat="1" ht="14.4" customHeight="1" spans="1:4">
      <c r="A1270" s="373" t="s">
        <v>47</v>
      </c>
      <c r="B1270" s="257">
        <v>87</v>
      </c>
      <c r="C1270" s="257">
        <v>45</v>
      </c>
      <c r="D1270" s="374">
        <f t="shared" si="20"/>
        <v>51.7241379310345</v>
      </c>
    </row>
    <row r="1271" s="233" customFormat="1" ht="14.4" customHeight="1" spans="1:4">
      <c r="A1271" s="373" t="s">
        <v>48</v>
      </c>
      <c r="B1271" s="257">
        <v>0</v>
      </c>
      <c r="C1271" s="355"/>
      <c r="D1271" s="371" t="str">
        <f t="shared" si="20"/>
        <v/>
      </c>
    </row>
    <row r="1272" s="233" customFormat="1" ht="14.4" customHeight="1" spans="1:4">
      <c r="A1272" s="373" t="s">
        <v>49</v>
      </c>
      <c r="B1272" s="257">
        <v>0</v>
      </c>
      <c r="C1272" s="355"/>
      <c r="D1272" s="371" t="str">
        <f t="shared" si="20"/>
        <v/>
      </c>
    </row>
    <row r="1273" ht="14.4" customHeight="1" spans="1:4">
      <c r="A1273" s="373" t="s">
        <v>1039</v>
      </c>
      <c r="B1273" s="257">
        <v>0</v>
      </c>
      <c r="C1273" s="257">
        <v>284</v>
      </c>
      <c r="D1273" s="371" t="str">
        <f t="shared" si="20"/>
        <v/>
      </c>
    </row>
    <row r="1274" ht="14.4" customHeight="1" spans="1:4">
      <c r="A1274" s="373" t="s">
        <v>56</v>
      </c>
      <c r="B1274" s="257">
        <v>94</v>
      </c>
      <c r="C1274" s="257"/>
      <c r="D1274" s="371"/>
    </row>
    <row r="1275" ht="14.4" customHeight="1" spans="1:4">
      <c r="A1275" s="373" t="s">
        <v>1041</v>
      </c>
      <c r="B1275" s="257">
        <v>0</v>
      </c>
      <c r="C1275" s="355"/>
      <c r="D1275" s="371" t="str">
        <f t="shared" ref="D1275:D1319" si="21">IFERROR(C1275/B1275*100,"")</f>
        <v/>
      </c>
    </row>
    <row r="1276" ht="14.4" customHeight="1" spans="1:4">
      <c r="A1276" s="370" t="s">
        <v>1045</v>
      </c>
      <c r="B1276" s="355">
        <f>SUM(B1277:B1283)</f>
        <v>174</v>
      </c>
      <c r="C1276" s="355">
        <f>SUM(C1277:C1283)</f>
        <v>190</v>
      </c>
      <c r="D1276" s="371">
        <f t="shared" si="21"/>
        <v>109.195402298851</v>
      </c>
    </row>
    <row r="1277" ht="14.4" customHeight="1" spans="1:4">
      <c r="A1277" s="373" t="s">
        <v>47</v>
      </c>
      <c r="B1277" s="257">
        <v>0</v>
      </c>
      <c r="C1277" s="355"/>
      <c r="D1277" s="371" t="str">
        <f t="shared" si="21"/>
        <v/>
      </c>
    </row>
    <row r="1278" s="233" customFormat="1" ht="14.4" customHeight="1" spans="1:4">
      <c r="A1278" s="373" t="s">
        <v>48</v>
      </c>
      <c r="B1278" s="257">
        <v>0</v>
      </c>
      <c r="C1278" s="355"/>
      <c r="D1278" s="371" t="str">
        <f t="shared" si="21"/>
        <v/>
      </c>
    </row>
    <row r="1279" ht="14.4" customHeight="1" spans="1:4">
      <c r="A1279" s="373" t="s">
        <v>49</v>
      </c>
      <c r="B1279" s="257">
        <v>0</v>
      </c>
      <c r="C1279" s="355"/>
      <c r="D1279" s="371" t="str">
        <f t="shared" si="21"/>
        <v/>
      </c>
    </row>
    <row r="1280" s="233" customFormat="1" ht="14.4" customHeight="1" spans="1:4">
      <c r="A1280" s="373" t="s">
        <v>1046</v>
      </c>
      <c r="B1280" s="257">
        <v>0</v>
      </c>
      <c r="C1280" s="355"/>
      <c r="D1280" s="371" t="str">
        <f t="shared" si="21"/>
        <v/>
      </c>
    </row>
    <row r="1281" ht="14.4" customHeight="1" spans="1:4">
      <c r="A1281" s="373" t="s">
        <v>1047</v>
      </c>
      <c r="B1281" s="257">
        <v>0</v>
      </c>
      <c r="C1281" s="355"/>
      <c r="D1281" s="371" t="str">
        <f t="shared" si="21"/>
        <v/>
      </c>
    </row>
    <row r="1282" s="233" customFormat="1" ht="14.4" customHeight="1" spans="1:4">
      <c r="A1282" s="373" t="s">
        <v>56</v>
      </c>
      <c r="B1282" s="257">
        <v>156</v>
      </c>
      <c r="C1282" s="257">
        <v>160</v>
      </c>
      <c r="D1282" s="374">
        <f t="shared" si="21"/>
        <v>102.564102564103</v>
      </c>
    </row>
    <row r="1283" s="233" customFormat="1" ht="14.4" customHeight="1" spans="1:4">
      <c r="A1283" s="373" t="s">
        <v>1048</v>
      </c>
      <c r="B1283" s="257">
        <v>18</v>
      </c>
      <c r="C1283" s="257">
        <v>30</v>
      </c>
      <c r="D1283" s="374">
        <f t="shared" si="21"/>
        <v>166.666666666667</v>
      </c>
    </row>
    <row r="1284" ht="14.4" customHeight="1" spans="1:4">
      <c r="A1284" s="370" t="s">
        <v>1049</v>
      </c>
      <c r="B1284" s="355">
        <v>0</v>
      </c>
      <c r="C1284" s="355"/>
      <c r="D1284" s="371" t="str">
        <f t="shared" si="21"/>
        <v/>
      </c>
    </row>
    <row r="1285" s="361" customFormat="1" ht="14.4" customHeight="1" spans="1:4">
      <c r="A1285" s="373" t="s">
        <v>47</v>
      </c>
      <c r="B1285" s="257">
        <v>0</v>
      </c>
      <c r="C1285" s="355"/>
      <c r="D1285" s="371" t="str">
        <f t="shared" si="21"/>
        <v/>
      </c>
    </row>
    <row r="1286" ht="14.4" customHeight="1" spans="1:4">
      <c r="A1286" s="373" t="s">
        <v>48</v>
      </c>
      <c r="B1286" s="257">
        <v>0</v>
      </c>
      <c r="C1286" s="355"/>
      <c r="D1286" s="371" t="str">
        <f t="shared" si="21"/>
        <v/>
      </c>
    </row>
    <row r="1287" ht="14.4" customHeight="1" spans="1:4">
      <c r="A1287" s="373" t="s">
        <v>49</v>
      </c>
      <c r="B1287" s="257">
        <v>0</v>
      </c>
      <c r="C1287" s="355"/>
      <c r="D1287" s="371" t="str">
        <f t="shared" si="21"/>
        <v/>
      </c>
    </row>
    <row r="1288" ht="14.4" customHeight="1" spans="1:4">
      <c r="A1288" s="373" t="s">
        <v>1050</v>
      </c>
      <c r="B1288" s="257">
        <v>0</v>
      </c>
      <c r="C1288" s="355"/>
      <c r="D1288" s="371" t="str">
        <f t="shared" si="21"/>
        <v/>
      </c>
    </row>
    <row r="1289" ht="14.4" customHeight="1" spans="1:4">
      <c r="A1289" s="373" t="s">
        <v>1051</v>
      </c>
      <c r="B1289" s="257">
        <v>0</v>
      </c>
      <c r="C1289" s="355"/>
      <c r="D1289" s="371" t="str">
        <f t="shared" si="21"/>
        <v/>
      </c>
    </row>
    <row r="1290" ht="14.4" customHeight="1" spans="1:4">
      <c r="A1290" s="373" t="s">
        <v>1052</v>
      </c>
      <c r="B1290" s="257">
        <v>0</v>
      </c>
      <c r="C1290" s="355"/>
      <c r="D1290" s="371" t="str">
        <f t="shared" si="21"/>
        <v/>
      </c>
    </row>
    <row r="1291" ht="14.4" customHeight="1" spans="1:4">
      <c r="A1291" s="373" t="s">
        <v>1053</v>
      </c>
      <c r="B1291" s="257">
        <v>0</v>
      </c>
      <c r="C1291" s="355"/>
      <c r="D1291" s="371" t="str">
        <f t="shared" si="21"/>
        <v/>
      </c>
    </row>
    <row r="1292" ht="14.4" customHeight="1" spans="1:4">
      <c r="A1292" s="373" t="s">
        <v>1054</v>
      </c>
      <c r="B1292" s="257">
        <v>0</v>
      </c>
      <c r="C1292" s="355"/>
      <c r="D1292" s="371" t="str">
        <f t="shared" si="21"/>
        <v/>
      </c>
    </row>
    <row r="1293" ht="14.4" customHeight="1" spans="1:4">
      <c r="A1293" s="373" t="s">
        <v>1055</v>
      </c>
      <c r="B1293" s="257">
        <v>0</v>
      </c>
      <c r="C1293" s="355"/>
      <c r="D1293" s="371" t="str">
        <f t="shared" si="21"/>
        <v/>
      </c>
    </row>
    <row r="1294" ht="14.4" customHeight="1" spans="1:4">
      <c r="A1294" s="373" t="s">
        <v>1056</v>
      </c>
      <c r="B1294" s="257">
        <v>0</v>
      </c>
      <c r="C1294" s="355"/>
      <c r="D1294" s="371" t="str">
        <f t="shared" si="21"/>
        <v/>
      </c>
    </row>
    <row r="1295" s="233" customFormat="1" ht="14.4" customHeight="1" spans="1:4">
      <c r="A1295" s="373" t="s">
        <v>1057</v>
      </c>
      <c r="B1295" s="257">
        <v>0</v>
      </c>
      <c r="C1295" s="355"/>
      <c r="D1295" s="371" t="str">
        <f t="shared" si="21"/>
        <v/>
      </c>
    </row>
    <row r="1296" ht="14.4" customHeight="1" spans="1:4">
      <c r="A1296" s="373" t="s">
        <v>1058</v>
      </c>
      <c r="B1296" s="257">
        <v>0</v>
      </c>
      <c r="C1296" s="355"/>
      <c r="D1296" s="371" t="str">
        <f t="shared" si="21"/>
        <v/>
      </c>
    </row>
    <row r="1297" ht="14.4" customHeight="1" spans="1:4">
      <c r="A1297" s="370" t="s">
        <v>1059</v>
      </c>
      <c r="B1297" s="355">
        <v>0</v>
      </c>
      <c r="C1297" s="355"/>
      <c r="D1297" s="371" t="str">
        <f t="shared" si="21"/>
        <v/>
      </c>
    </row>
    <row r="1298" ht="14.4" customHeight="1" spans="1:4">
      <c r="A1298" s="373" t="s">
        <v>1060</v>
      </c>
      <c r="B1298" s="257">
        <v>0</v>
      </c>
      <c r="C1298" s="355"/>
      <c r="D1298" s="371" t="str">
        <f t="shared" si="21"/>
        <v/>
      </c>
    </row>
    <row r="1299" ht="14.4" customHeight="1" spans="1:4">
      <c r="A1299" s="373" t="s">
        <v>1061</v>
      </c>
      <c r="B1299" s="257">
        <v>0</v>
      </c>
      <c r="C1299" s="355"/>
      <c r="D1299" s="371" t="str">
        <f t="shared" si="21"/>
        <v/>
      </c>
    </row>
    <row r="1300" ht="14.4" customHeight="1" spans="1:4">
      <c r="A1300" s="373" t="s">
        <v>1062</v>
      </c>
      <c r="B1300" s="257">
        <v>0</v>
      </c>
      <c r="C1300" s="355"/>
      <c r="D1300" s="371" t="str">
        <f t="shared" si="21"/>
        <v/>
      </c>
    </row>
    <row r="1301" ht="14.4" customHeight="1" spans="1:4">
      <c r="A1301" s="370" t="s">
        <v>1063</v>
      </c>
      <c r="B1301" s="355">
        <f>SUM(B1302:B1304)</f>
        <v>2</v>
      </c>
      <c r="C1301" s="355">
        <f>SUM(C1302:C1304)</f>
        <v>1</v>
      </c>
      <c r="D1301" s="371">
        <f t="shared" si="21"/>
        <v>50</v>
      </c>
    </row>
    <row r="1302" s="233" customFormat="1" ht="14.4" customHeight="1" spans="1:4">
      <c r="A1302" s="373" t="s">
        <v>1066</v>
      </c>
      <c r="B1302" s="257">
        <v>2</v>
      </c>
      <c r="C1302" s="257">
        <v>1</v>
      </c>
      <c r="D1302" s="374">
        <f t="shared" si="21"/>
        <v>50</v>
      </c>
    </row>
    <row r="1303" ht="14.4" customHeight="1" spans="1:4">
      <c r="A1303" s="373" t="s">
        <v>1067</v>
      </c>
      <c r="B1303" s="257">
        <v>0</v>
      </c>
      <c r="C1303" s="355"/>
      <c r="D1303" s="371" t="str">
        <f t="shared" si="21"/>
        <v/>
      </c>
    </row>
    <row r="1304" ht="14.4" customHeight="1" spans="1:4">
      <c r="A1304" s="373" t="s">
        <v>1068</v>
      </c>
      <c r="B1304" s="257">
        <v>0</v>
      </c>
      <c r="C1304" s="355"/>
      <c r="D1304" s="371" t="str">
        <f t="shared" si="21"/>
        <v/>
      </c>
    </row>
    <row r="1305" ht="14.4" customHeight="1" spans="1:4">
      <c r="A1305" s="370" t="s">
        <v>1069</v>
      </c>
      <c r="B1305" s="355">
        <v>0</v>
      </c>
      <c r="C1305" s="355"/>
      <c r="D1305" s="371" t="str">
        <f t="shared" si="21"/>
        <v/>
      </c>
    </row>
    <row r="1306" ht="14.4" customHeight="1" spans="1:4">
      <c r="A1306" s="370" t="s">
        <v>1070</v>
      </c>
      <c r="B1306" s="355"/>
      <c r="C1306" s="355">
        <v>800</v>
      </c>
      <c r="D1306" s="371" t="str">
        <f t="shared" si="21"/>
        <v/>
      </c>
    </row>
    <row r="1307" ht="14.4" customHeight="1" spans="1:4">
      <c r="A1307" s="370" t="s">
        <v>1071</v>
      </c>
      <c r="B1307" s="355">
        <f>B1308</f>
        <v>193</v>
      </c>
      <c r="C1307" s="355">
        <f>C1308</f>
        <v>0</v>
      </c>
      <c r="D1307" s="371">
        <f t="shared" si="21"/>
        <v>0</v>
      </c>
    </row>
    <row r="1308" s="233" customFormat="1" ht="14.4" customHeight="1" spans="1:4">
      <c r="A1308" s="370" t="s">
        <v>1072</v>
      </c>
      <c r="B1308" s="355">
        <f>SUM(B1309)</f>
        <v>193</v>
      </c>
      <c r="C1308" s="355">
        <f>SUM(C1309:C1309)</f>
        <v>0</v>
      </c>
      <c r="D1308" s="371">
        <f t="shared" si="21"/>
        <v>0</v>
      </c>
    </row>
    <row r="1309" ht="14.4" customHeight="1" spans="1:4">
      <c r="A1309" s="373" t="s">
        <v>211</v>
      </c>
      <c r="B1309" s="257">
        <v>193</v>
      </c>
      <c r="C1309" s="355"/>
      <c r="D1309" s="371">
        <f t="shared" si="21"/>
        <v>0</v>
      </c>
    </row>
    <row r="1310" ht="14.4" customHeight="1" spans="1:4">
      <c r="A1310" s="370" t="s">
        <v>1073</v>
      </c>
      <c r="B1310" s="355">
        <f>SUM(B1311:B1313)</f>
        <v>4333</v>
      </c>
      <c r="C1310" s="355">
        <f>SUM(C1311:C1313)</f>
        <v>4600</v>
      </c>
      <c r="D1310" s="371">
        <f t="shared" si="21"/>
        <v>106.162012462497</v>
      </c>
    </row>
    <row r="1311" ht="14.4" customHeight="1" spans="1:4">
      <c r="A1311" s="370" t="s">
        <v>1074</v>
      </c>
      <c r="B1311" s="355">
        <v>0</v>
      </c>
      <c r="C1311" s="355"/>
      <c r="D1311" s="371" t="str">
        <f t="shared" si="21"/>
        <v/>
      </c>
    </row>
    <row r="1312" ht="14.4" customHeight="1" spans="1:4">
      <c r="A1312" s="370" t="s">
        <v>1075</v>
      </c>
      <c r="B1312" s="355"/>
      <c r="C1312" s="355"/>
      <c r="D1312" s="371" t="str">
        <f t="shared" si="21"/>
        <v/>
      </c>
    </row>
    <row r="1313" ht="14.4" customHeight="1" spans="1:4">
      <c r="A1313" s="370" t="s">
        <v>1076</v>
      </c>
      <c r="B1313" s="355">
        <f>SUM(B1314:B1317)</f>
        <v>4333</v>
      </c>
      <c r="C1313" s="355">
        <f>SUM(C1314:C1317)</f>
        <v>4600</v>
      </c>
      <c r="D1313" s="371">
        <f t="shared" si="21"/>
        <v>106.162012462497</v>
      </c>
    </row>
    <row r="1314" ht="14.4" customHeight="1" spans="1:4">
      <c r="A1314" s="373" t="s">
        <v>1077</v>
      </c>
      <c r="B1314" s="257">
        <v>4333</v>
      </c>
      <c r="C1314" s="257">
        <v>4600</v>
      </c>
      <c r="D1314" s="374">
        <f t="shared" si="21"/>
        <v>106.162012462497</v>
      </c>
    </row>
    <row r="1315" ht="14.4" customHeight="1" spans="1:4">
      <c r="A1315" s="373" t="s">
        <v>1078</v>
      </c>
      <c r="B1315" s="257">
        <v>0</v>
      </c>
      <c r="C1315" s="355"/>
      <c r="D1315" s="371" t="str">
        <f t="shared" si="21"/>
        <v/>
      </c>
    </row>
    <row r="1316" s="233" customFormat="1" ht="14.4" customHeight="1" spans="1:4">
      <c r="A1316" s="373" t="s">
        <v>1079</v>
      </c>
      <c r="B1316" s="384">
        <v>0</v>
      </c>
      <c r="C1316" s="355"/>
      <c r="D1316" s="371" t="str">
        <f t="shared" si="21"/>
        <v/>
      </c>
    </row>
    <row r="1317" ht="14.4" customHeight="1" spans="1:4">
      <c r="A1317" s="373" t="s">
        <v>1080</v>
      </c>
      <c r="B1317" s="384">
        <v>0</v>
      </c>
      <c r="C1317" s="355"/>
      <c r="D1317" s="371" t="str">
        <f t="shared" si="21"/>
        <v/>
      </c>
    </row>
    <row r="1318" ht="14.4" customHeight="1" spans="1:4">
      <c r="A1318" s="370" t="s">
        <v>1081</v>
      </c>
      <c r="B1318" s="355">
        <f>SUM(B1319:B1321)</f>
        <v>16</v>
      </c>
      <c r="C1318" s="355"/>
      <c r="D1318" s="371">
        <f t="shared" si="21"/>
        <v>0</v>
      </c>
    </row>
    <row r="1319" ht="14.4" customHeight="1" spans="1:4">
      <c r="A1319" s="370" t="s">
        <v>1082</v>
      </c>
      <c r="B1319" s="355">
        <v>0</v>
      </c>
      <c r="C1319" s="355"/>
      <c r="D1319" s="371" t="str">
        <f t="shared" si="21"/>
        <v/>
      </c>
    </row>
    <row r="1320" ht="14.4" customHeight="1" spans="1:4">
      <c r="A1320" s="370" t="s">
        <v>1083</v>
      </c>
      <c r="B1320" s="355">
        <v>0</v>
      </c>
      <c r="D1320" s="371" t="str">
        <f>IFERROR(C1321/B1320*100,"")</f>
        <v/>
      </c>
    </row>
    <row r="1321" ht="14.4" customHeight="1" spans="1:4">
      <c r="A1321" s="370" t="s">
        <v>1084</v>
      </c>
      <c r="B1321" s="355">
        <v>16</v>
      </c>
      <c r="C1321" s="355"/>
      <c r="D1321" s="371" t="str">
        <f>IFERROR(#REF!/B1321*100,"")</f>
        <v/>
      </c>
    </row>
    <row r="1322" ht="14.4" customHeight="1" spans="1:4">
      <c r="A1322" s="385" t="s">
        <v>1968</v>
      </c>
      <c r="B1322" s="386">
        <f>B5+B255+B295+B313+B405+B457+B511+B568+B691+B763+B841+B864+B972+B1031+B1094+B1114+B1143+B1153+B1198+B1218+B1257+B1306+B1307+B1310+B1318</f>
        <v>93848</v>
      </c>
      <c r="C1322" s="386">
        <f>C5+C255+C295+C313+C405+C457+C511+C568+C691+C763+C841+C864+C972+C1031+C1094+C1114+C1143+C1153+C1198+C1218+C1257+C1306+C1307+C1310+C1318</f>
        <v>73956</v>
      </c>
      <c r="D1322" s="371">
        <f>IFERROR(C1322/B1322*100,"")</f>
        <v>78.804023527406</v>
      </c>
    </row>
    <row r="1323" ht="21" customHeight="1"/>
    <row r="1324" ht="21" customHeight="1"/>
    <row r="1325" ht="21" customHeight="1"/>
    <row r="1326" ht="21" customHeight="1"/>
    <row r="1327" ht="21" customHeight="1"/>
    <row r="1328" ht="21" customHeight="1"/>
    <row r="1329" s="233" customFormat="1" ht="21" customHeight="1" spans="1:4">
      <c r="A1329" s="362"/>
      <c r="B1329" s="363"/>
      <c r="C1329" s="4"/>
      <c r="D1329" s="364"/>
    </row>
    <row r="1330" ht="21" customHeight="1"/>
    <row r="1331" ht="21" customHeight="1"/>
    <row r="1332" ht="21" customHeight="1"/>
    <row r="1333" s="233" customFormat="1" ht="21" customHeight="1" spans="1:4">
      <c r="A1333" s="362"/>
      <c r="B1333" s="363"/>
      <c r="C1333" s="4"/>
      <c r="D1333" s="364"/>
    </row>
    <row r="1334" ht="21" customHeight="1"/>
    <row r="1335" ht="21" customHeight="1"/>
    <row r="1336" ht="21" customHeight="1"/>
    <row r="1337" ht="21" customHeight="1"/>
    <row r="1338" ht="21" customHeight="1"/>
    <row r="1339" s="233" customFormat="1" ht="21" customHeight="1" spans="1:4">
      <c r="A1339" s="362"/>
      <c r="B1339" s="363"/>
      <c r="C1339" s="4"/>
      <c r="D1339" s="364"/>
    </row>
    <row r="1340" s="233" customFormat="1" ht="21" customHeight="1" spans="1:4">
      <c r="A1340" s="362"/>
      <c r="B1340" s="363"/>
      <c r="C1340" s="4"/>
      <c r="D1340" s="364"/>
    </row>
    <row r="1341" s="233" customFormat="1" ht="21" customHeight="1" spans="1:4">
      <c r="A1341" s="362"/>
      <c r="B1341" s="363"/>
      <c r="C1341" s="4"/>
      <c r="D1341" s="364"/>
    </row>
    <row r="1342" s="233" customFormat="1" ht="21" customHeight="1" spans="1:4">
      <c r="A1342" s="362"/>
      <c r="B1342" s="363"/>
      <c r="C1342" s="4"/>
      <c r="D1342" s="364"/>
    </row>
    <row r="1343" ht="21" customHeight="1"/>
    <row r="1344" s="233" customFormat="1" ht="21" customHeight="1" spans="1:4">
      <c r="A1344" s="362"/>
      <c r="B1344" s="363"/>
      <c r="C1344" s="4"/>
      <c r="D1344" s="364"/>
    </row>
    <row r="1345" s="233" customFormat="1" ht="21" customHeight="1" spans="1:4">
      <c r="A1345" s="362"/>
      <c r="B1345" s="363"/>
      <c r="C1345" s="4"/>
      <c r="D1345" s="364"/>
    </row>
    <row r="1346" s="233" customFormat="1" ht="21" customHeight="1" spans="1:4">
      <c r="A1346" s="362"/>
      <c r="B1346" s="363"/>
      <c r="C1346" s="4"/>
      <c r="D1346" s="364"/>
    </row>
    <row r="1347" s="233" customFormat="1" ht="21" customHeight="1" spans="1:4">
      <c r="A1347" s="362"/>
      <c r="B1347" s="363"/>
      <c r="C1347" s="4"/>
      <c r="D1347" s="364"/>
    </row>
    <row r="1348" ht="21" customHeight="1"/>
    <row r="1349" ht="21" customHeight="1"/>
    <row r="1350" ht="21" customHeight="1"/>
    <row r="1351" ht="21" customHeight="1"/>
    <row r="1352" s="233" customFormat="1" ht="21" customHeight="1" spans="1:4">
      <c r="A1352" s="362"/>
      <c r="B1352" s="363"/>
      <c r="C1352" s="4"/>
      <c r="D1352" s="364"/>
    </row>
    <row r="1353" s="233" customFormat="1" ht="21" customHeight="1" spans="1:4">
      <c r="A1353" s="362"/>
      <c r="B1353" s="363"/>
      <c r="C1353" s="4"/>
      <c r="D1353" s="364"/>
    </row>
    <row r="1354" s="233" customFormat="1" ht="21" customHeight="1" spans="1:4">
      <c r="A1354" s="362"/>
      <c r="B1354" s="363"/>
      <c r="C1354" s="4"/>
      <c r="D1354" s="364"/>
    </row>
    <row r="1355" s="233" customFormat="1" ht="21" customHeight="1" spans="1:4">
      <c r="A1355" s="362"/>
      <c r="B1355" s="363"/>
      <c r="C1355" s="4"/>
      <c r="D1355" s="364"/>
    </row>
    <row r="1356" s="233" customFormat="1" ht="21" customHeight="1" spans="1:4">
      <c r="A1356" s="362"/>
      <c r="B1356" s="363"/>
      <c r="C1356" s="4"/>
      <c r="D1356" s="364"/>
    </row>
  </sheetData>
  <mergeCells count="1">
    <mergeCell ref="A2:D2"/>
  </mergeCells>
  <printOptions horizontalCentered="1"/>
  <pageMargins left="0.707638888888889" right="0.707638888888889" top="0.751388888888889" bottom="0.751388888888889" header="0.310416666666667" footer="0.310416666666667"/>
  <pageSetup paperSize="9" orientation="portrait" horizontalDpi="600" verticalDpi="600"/>
  <headerFooter>
    <oddFooter>&amp;C- &amp;P -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D11" sqref="D11"/>
    </sheetView>
  </sheetViews>
  <sheetFormatPr defaultColWidth="8.88333333333333" defaultRowHeight="14.25" outlineLevelCol="6"/>
  <cols>
    <col min="1" max="1" width="33.3833333333333" style="5" customWidth="1"/>
    <col min="2" max="2" width="9.63333333333333" style="5" customWidth="1"/>
    <col min="3" max="3" width="33.8833333333333" style="5" customWidth="1"/>
    <col min="4" max="4" width="9.63333333333333" style="5" customWidth="1"/>
    <col min="5" max="32" width="9" style="229"/>
    <col min="33" max="16384" width="8.88333333333333" style="229"/>
  </cols>
  <sheetData>
    <row r="1" ht="15" customHeight="1" spans="1:1">
      <c r="A1" s="335" t="s">
        <v>1977</v>
      </c>
    </row>
    <row r="2" ht="27" customHeight="1" spans="1:5">
      <c r="A2" s="232" t="s">
        <v>1978</v>
      </c>
      <c r="B2" s="232"/>
      <c r="C2" s="232"/>
      <c r="D2" s="232"/>
      <c r="E2" s="245"/>
    </row>
    <row r="3" ht="15" customHeight="1" spans="1:4">
      <c r="A3" s="31" t="s">
        <v>1088</v>
      </c>
      <c r="B3" s="31"/>
      <c r="C3" s="31"/>
      <c r="D3" s="31"/>
    </row>
    <row r="4" ht="14.4" customHeight="1" spans="1:4">
      <c r="A4" s="236" t="s">
        <v>1089</v>
      </c>
      <c r="B4" s="236" t="s">
        <v>1971</v>
      </c>
      <c r="C4" s="120" t="s">
        <v>1091</v>
      </c>
      <c r="D4" s="236" t="s">
        <v>1971</v>
      </c>
    </row>
    <row r="5" s="352" customFormat="1" ht="14.4" customHeight="1" spans="1:6">
      <c r="A5" s="354" t="s">
        <v>1092</v>
      </c>
      <c r="B5" s="355">
        <v>30300</v>
      </c>
      <c r="C5" s="354" t="s">
        <v>1093</v>
      </c>
      <c r="D5" s="355">
        <v>73956</v>
      </c>
      <c r="F5" s="358"/>
    </row>
    <row r="6" s="352" customFormat="1" ht="14.4" customHeight="1" spans="1:4">
      <c r="A6" s="354" t="s">
        <v>1094</v>
      </c>
      <c r="B6" s="355">
        <f>B8+B7+B9</f>
        <v>60219</v>
      </c>
      <c r="C6" s="356" t="s">
        <v>1095</v>
      </c>
      <c r="D6" s="355"/>
    </row>
    <row r="7" s="352" customFormat="1" ht="14.4" customHeight="1" spans="1:4">
      <c r="A7" s="94" t="s">
        <v>1096</v>
      </c>
      <c r="B7" s="257">
        <v>2504</v>
      </c>
      <c r="C7" s="357" t="s">
        <v>1097</v>
      </c>
      <c r="D7" s="355"/>
    </row>
    <row r="8" s="352" customFormat="1" ht="14.4" customHeight="1" spans="1:4">
      <c r="A8" s="94" t="s">
        <v>1098</v>
      </c>
      <c r="B8" s="257">
        <v>57715</v>
      </c>
      <c r="C8" s="357" t="s">
        <v>1099</v>
      </c>
      <c r="D8" s="355"/>
    </row>
    <row r="9" s="352" customFormat="1" ht="14.4" customHeight="1" spans="1:4">
      <c r="A9" s="94" t="s">
        <v>1100</v>
      </c>
      <c r="B9" s="257"/>
      <c r="C9" s="357" t="s">
        <v>1101</v>
      </c>
      <c r="D9" s="355"/>
    </row>
    <row r="10" s="352" customFormat="1" ht="14.4" customHeight="1" spans="1:4">
      <c r="A10" s="354" t="s">
        <v>1102</v>
      </c>
      <c r="B10" s="355"/>
      <c r="C10" s="356" t="s">
        <v>1103</v>
      </c>
      <c r="D10" s="355">
        <f>D12</f>
        <v>14563</v>
      </c>
    </row>
    <row r="11" s="353" customFormat="1" ht="14.4" customHeight="1" spans="1:4">
      <c r="A11" s="94" t="s">
        <v>1104</v>
      </c>
      <c r="B11" s="257"/>
      <c r="C11" s="357" t="s">
        <v>1105</v>
      </c>
      <c r="D11" s="257"/>
    </row>
    <row r="12" s="353" customFormat="1" ht="14.4" customHeight="1" spans="1:4">
      <c r="A12" s="94" t="s">
        <v>1106</v>
      </c>
      <c r="B12" s="257"/>
      <c r="C12" s="357" t="s">
        <v>1107</v>
      </c>
      <c r="D12" s="257">
        <v>14563</v>
      </c>
    </row>
    <row r="13" s="352" customFormat="1" ht="14.4" customHeight="1" spans="1:7">
      <c r="A13" s="354" t="s">
        <v>1108</v>
      </c>
      <c r="B13" s="355"/>
      <c r="C13" s="356"/>
      <c r="D13" s="355"/>
      <c r="G13" s="359"/>
    </row>
    <row r="14" s="352" customFormat="1" ht="14.4" customHeight="1" spans="1:4">
      <c r="A14" s="354" t="s">
        <v>1109</v>
      </c>
      <c r="B14" s="355"/>
      <c r="C14" s="356" t="s">
        <v>1110</v>
      </c>
      <c r="D14" s="355"/>
    </row>
    <row r="15" s="352" customFormat="1" ht="14.4" customHeight="1" spans="1:4">
      <c r="A15" s="354" t="s">
        <v>1111</v>
      </c>
      <c r="B15" s="355"/>
      <c r="C15" s="356" t="s">
        <v>1112</v>
      </c>
      <c r="D15" s="355">
        <f>D16</f>
        <v>2000</v>
      </c>
    </row>
    <row r="16" s="352" customFormat="1" ht="14.4" customHeight="1" spans="1:4">
      <c r="A16" s="354" t="s">
        <v>1113</v>
      </c>
      <c r="B16" s="355"/>
      <c r="C16" s="356" t="s">
        <v>1114</v>
      </c>
      <c r="D16" s="355">
        <f>D18+D17+D19+D20</f>
        <v>2000</v>
      </c>
    </row>
    <row r="17" s="353" customFormat="1" ht="14.4" customHeight="1" spans="1:4">
      <c r="A17" s="94" t="s">
        <v>1115</v>
      </c>
      <c r="B17" s="257"/>
      <c r="C17" s="357" t="s">
        <v>1116</v>
      </c>
      <c r="D17" s="257">
        <v>2000</v>
      </c>
    </row>
    <row r="18" s="353" customFormat="1" ht="14.4" customHeight="1" spans="1:4">
      <c r="A18" s="94" t="s">
        <v>1117</v>
      </c>
      <c r="B18" s="257"/>
      <c r="C18" s="357" t="s">
        <v>1118</v>
      </c>
      <c r="D18" s="257"/>
    </row>
    <row r="19" s="353" customFormat="1" ht="14.4" customHeight="1" spans="1:4">
      <c r="A19" s="94" t="s">
        <v>1119</v>
      </c>
      <c r="B19" s="257"/>
      <c r="C19" s="357" t="s">
        <v>1120</v>
      </c>
      <c r="D19" s="257"/>
    </row>
    <row r="20" s="353" customFormat="1" ht="14.4" customHeight="1" spans="1:4">
      <c r="A20" s="94" t="s">
        <v>1121</v>
      </c>
      <c r="B20" s="257"/>
      <c r="C20" s="357" t="s">
        <v>1122</v>
      </c>
      <c r="D20" s="257"/>
    </row>
    <row r="21" s="353" customFormat="1" ht="14.4" customHeight="1" spans="1:4">
      <c r="A21" s="94" t="s">
        <v>1123</v>
      </c>
      <c r="B21" s="257"/>
      <c r="C21" s="357"/>
      <c r="D21" s="257"/>
    </row>
    <row r="22" s="352" customFormat="1" ht="14.4" customHeight="1" spans="1:4">
      <c r="A22" s="354" t="s">
        <v>1124</v>
      </c>
      <c r="B22" s="355"/>
      <c r="C22" s="356" t="s">
        <v>1125</v>
      </c>
      <c r="D22" s="355"/>
    </row>
    <row r="23" s="353" customFormat="1" ht="14.4" customHeight="1" spans="1:4">
      <c r="A23" s="94" t="s">
        <v>1126</v>
      </c>
      <c r="B23" s="257"/>
      <c r="C23" s="357" t="s">
        <v>1127</v>
      </c>
      <c r="D23" s="257"/>
    </row>
    <row r="24" s="352" customFormat="1" ht="14.4" customHeight="1" spans="1:4">
      <c r="A24" s="354" t="s">
        <v>1128</v>
      </c>
      <c r="B24" s="355"/>
      <c r="C24" s="356" t="s">
        <v>1129</v>
      </c>
      <c r="D24" s="355"/>
    </row>
    <row r="25" s="352" customFormat="1" ht="14.4" customHeight="1" spans="1:4">
      <c r="A25" s="354" t="s">
        <v>1130</v>
      </c>
      <c r="B25" s="355"/>
      <c r="C25" s="356" t="s">
        <v>1131</v>
      </c>
      <c r="D25" s="355"/>
    </row>
    <row r="26" s="352" customFormat="1" ht="14.4" customHeight="1" spans="1:4">
      <c r="A26" s="354"/>
      <c r="B26" s="355"/>
      <c r="C26" s="356" t="s">
        <v>1132</v>
      </c>
      <c r="D26" s="355"/>
    </row>
    <row r="27" s="352" customFormat="1" ht="14.4" customHeight="1" spans="1:4">
      <c r="A27" s="253" t="s">
        <v>1972</v>
      </c>
      <c r="B27" s="355">
        <f>SUM(B5:B6,B10,B13:B14,B15,B22,B24:B25)</f>
        <v>90519</v>
      </c>
      <c r="C27" s="253" t="s">
        <v>1136</v>
      </c>
      <c r="D27" s="355">
        <f>SUM(D5:D6,D10,D14,D15,D22,D24:D25,D26:D26)</f>
        <v>90519</v>
      </c>
    </row>
  </sheetData>
  <mergeCells count="2">
    <mergeCell ref="A2:D2"/>
    <mergeCell ref="A3:D3"/>
  </mergeCells>
  <printOptions horizontalCentered="1"/>
  <pageMargins left="0.707638888888889" right="0.707638888888889" top="0.751388888888889" bottom="0.751388888888889" header="0.310416666666667" footer="0.310416666666667"/>
  <pageSetup paperSize="9" orientation="portrait" horizontalDpi="600" verticalDpi="600"/>
  <headerFooter>
    <oddFooter>&amp;C- &amp;P -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7"/>
  <sheetViews>
    <sheetView workbookViewId="0">
      <selection activeCell="D11" sqref="D11"/>
    </sheetView>
  </sheetViews>
  <sheetFormatPr defaultColWidth="8" defaultRowHeight="14.25" outlineLevelCol="1"/>
  <cols>
    <col min="1" max="1" width="49.775" style="5" customWidth="1"/>
    <col min="2" max="2" width="36.8916666666667" style="345" customWidth="1"/>
    <col min="3" max="232" width="8" style="5" customWidth="1"/>
    <col min="233" max="233" width="51.5" style="5" customWidth="1"/>
    <col min="234" max="234" width="38.3833333333333" style="5" customWidth="1"/>
    <col min="235" max="16382" width="8" style="5"/>
    <col min="16383" max="16384" width="8" style="346"/>
  </cols>
  <sheetData>
    <row r="1" ht="15.75" spans="1:1">
      <c r="A1" s="335" t="s">
        <v>1979</v>
      </c>
    </row>
    <row r="2" ht="29" customHeight="1" spans="1:2">
      <c r="A2" s="347" t="s">
        <v>1980</v>
      </c>
      <c r="B2" s="348"/>
    </row>
    <row r="3" ht="21" customHeight="1" spans="2:2">
      <c r="B3" s="349" t="s">
        <v>1981</v>
      </c>
    </row>
    <row r="4" s="12" customFormat="1" ht="14.4" customHeight="1" spans="1:2">
      <c r="A4" s="350" t="s">
        <v>1091</v>
      </c>
      <c r="B4" s="253" t="s">
        <v>1923</v>
      </c>
    </row>
    <row r="5" s="233" customFormat="1" ht="14.4" customHeight="1" spans="1:2">
      <c r="A5" s="338" t="s">
        <v>1396</v>
      </c>
      <c r="B5" s="321">
        <f>B6+B7+B8+B9</f>
        <v>21477</v>
      </c>
    </row>
    <row r="6" ht="14.4" customHeight="1" spans="1:2">
      <c r="A6" s="340" t="s">
        <v>1397</v>
      </c>
      <c r="B6" s="320">
        <v>15394</v>
      </c>
    </row>
    <row r="7" ht="14.4" customHeight="1" spans="1:2">
      <c r="A7" s="340" t="s">
        <v>1398</v>
      </c>
      <c r="B7" s="320">
        <v>2060</v>
      </c>
    </row>
    <row r="8" ht="14.4" customHeight="1" spans="1:2">
      <c r="A8" s="340" t="s">
        <v>1399</v>
      </c>
      <c r="B8" s="320">
        <v>1047</v>
      </c>
    </row>
    <row r="9" ht="14.4" customHeight="1" spans="1:2">
      <c r="A9" s="340" t="s">
        <v>1400</v>
      </c>
      <c r="B9" s="320">
        <v>2976</v>
      </c>
    </row>
    <row r="10" s="233" customFormat="1" ht="14.4" customHeight="1" spans="1:2">
      <c r="A10" s="338" t="s">
        <v>1401</v>
      </c>
      <c r="B10" s="321">
        <f>SUM(B11:B20)</f>
        <v>5814</v>
      </c>
    </row>
    <row r="11" ht="14.4" customHeight="1" spans="1:2">
      <c r="A11" s="340" t="s">
        <v>1402</v>
      </c>
      <c r="B11" s="320">
        <v>2305</v>
      </c>
    </row>
    <row r="12" ht="14.4" customHeight="1" spans="1:2">
      <c r="A12" s="340" t="s">
        <v>1403</v>
      </c>
      <c r="B12" s="320"/>
    </row>
    <row r="13" ht="14.4" customHeight="1" spans="1:2">
      <c r="A13" s="351" t="s">
        <v>1404</v>
      </c>
      <c r="B13" s="320">
        <v>2</v>
      </c>
    </row>
    <row r="14" ht="14.4" customHeight="1" spans="1:2">
      <c r="A14" s="340" t="s">
        <v>1405</v>
      </c>
      <c r="B14" s="320">
        <v>7</v>
      </c>
    </row>
    <row r="15" ht="14.4" customHeight="1" spans="1:2">
      <c r="A15" s="340" t="s">
        <v>1406</v>
      </c>
      <c r="B15" s="320">
        <v>904</v>
      </c>
    </row>
    <row r="16" ht="14.4" customHeight="1" spans="1:2">
      <c r="A16" s="340" t="s">
        <v>1407</v>
      </c>
      <c r="B16" s="320">
        <v>17</v>
      </c>
    </row>
    <row r="17" ht="14.4" customHeight="1" spans="1:2">
      <c r="A17" s="340" t="s">
        <v>1408</v>
      </c>
      <c r="B17" s="320"/>
    </row>
    <row r="18" ht="14.4" customHeight="1" spans="1:2">
      <c r="A18" s="340" t="s">
        <v>1409</v>
      </c>
      <c r="B18" s="320">
        <v>270</v>
      </c>
    </row>
    <row r="19" ht="14.4" customHeight="1" spans="1:2">
      <c r="A19" s="340" t="s">
        <v>1410</v>
      </c>
      <c r="B19" s="320">
        <v>100</v>
      </c>
    </row>
    <row r="20" ht="14.4" customHeight="1" spans="1:2">
      <c r="A20" s="340" t="s">
        <v>1411</v>
      </c>
      <c r="B20" s="320">
        <v>2209</v>
      </c>
    </row>
    <row r="21" s="233" customFormat="1" ht="14.4" customHeight="1" spans="1:2">
      <c r="A21" s="338" t="s">
        <v>1412</v>
      </c>
      <c r="B21" s="321">
        <f>SUM(B22:B28)</f>
        <v>40</v>
      </c>
    </row>
    <row r="22" ht="14.4" customHeight="1" spans="1:2">
      <c r="A22" s="340" t="s">
        <v>1413</v>
      </c>
      <c r="B22" s="320"/>
    </row>
    <row r="23" ht="14.4" customHeight="1" spans="1:2">
      <c r="A23" s="340" t="s">
        <v>1414</v>
      </c>
      <c r="B23" s="320">
        <v>40</v>
      </c>
    </row>
    <row r="24" ht="14.4" customHeight="1" spans="1:2">
      <c r="A24" s="340" t="s">
        <v>1415</v>
      </c>
      <c r="B24" s="320"/>
    </row>
    <row r="25" ht="14.4" customHeight="1" spans="1:2">
      <c r="A25" s="340" t="s">
        <v>1416</v>
      </c>
      <c r="B25" s="320"/>
    </row>
    <row r="26" ht="14.4" customHeight="1" spans="1:2">
      <c r="A26" s="340" t="s">
        <v>1417</v>
      </c>
      <c r="B26" s="320"/>
    </row>
    <row r="27" ht="14.4" customHeight="1" spans="1:2">
      <c r="A27" s="340" t="s">
        <v>1418</v>
      </c>
      <c r="B27" s="320"/>
    </row>
    <row r="28" ht="14.4" customHeight="1" spans="1:2">
      <c r="A28" s="340" t="s">
        <v>1419</v>
      </c>
      <c r="B28" s="320"/>
    </row>
    <row r="29" s="233" customFormat="1" ht="14.4" customHeight="1" spans="1:2">
      <c r="A29" s="338" t="s">
        <v>1420</v>
      </c>
      <c r="B29" s="321"/>
    </row>
    <row r="30" ht="14.4" customHeight="1" spans="1:2">
      <c r="A30" s="340" t="s">
        <v>1413</v>
      </c>
      <c r="B30" s="320"/>
    </row>
    <row r="31" ht="14.4" customHeight="1" spans="1:2">
      <c r="A31" s="340" t="s">
        <v>1414</v>
      </c>
      <c r="B31" s="320"/>
    </row>
    <row r="32" ht="14.4" customHeight="1" spans="1:2">
      <c r="A32" s="340" t="s">
        <v>1415</v>
      </c>
      <c r="B32" s="320"/>
    </row>
    <row r="33" ht="14.4" customHeight="1" spans="1:2">
      <c r="A33" s="340" t="s">
        <v>1417</v>
      </c>
      <c r="B33" s="320"/>
    </row>
    <row r="34" ht="14.4" customHeight="1" spans="1:2">
      <c r="A34" s="340" t="s">
        <v>1418</v>
      </c>
      <c r="B34" s="320"/>
    </row>
    <row r="35" ht="14.4" customHeight="1" spans="1:2">
      <c r="A35" s="340" t="s">
        <v>1419</v>
      </c>
      <c r="B35" s="320"/>
    </row>
    <row r="36" s="233" customFormat="1" ht="14.4" customHeight="1" spans="1:2">
      <c r="A36" s="338" t="s">
        <v>1421</v>
      </c>
      <c r="B36" s="321">
        <f>SUM(B37:B39)</f>
        <v>31516</v>
      </c>
    </row>
    <row r="37" ht="14.4" customHeight="1" spans="1:2">
      <c r="A37" s="340" t="s">
        <v>1422</v>
      </c>
      <c r="B37" s="320">
        <v>26229</v>
      </c>
    </row>
    <row r="38" ht="14.4" customHeight="1" spans="1:2">
      <c r="A38" s="340" t="s">
        <v>1423</v>
      </c>
      <c r="B38" s="320">
        <v>5287</v>
      </c>
    </row>
    <row r="39" ht="14.4" customHeight="1" spans="1:2">
      <c r="A39" s="340" t="s">
        <v>1424</v>
      </c>
      <c r="B39" s="320"/>
    </row>
    <row r="40" s="233" customFormat="1" ht="14.4" customHeight="1" spans="1:2">
      <c r="A40" s="338" t="s">
        <v>1425</v>
      </c>
      <c r="B40" s="321"/>
    </row>
    <row r="41" ht="14.4" customHeight="1" spans="1:2">
      <c r="A41" s="340" t="s">
        <v>1426</v>
      </c>
      <c r="B41" s="320"/>
    </row>
    <row r="42" ht="14.4" customHeight="1" spans="1:2">
      <c r="A42" s="340" t="s">
        <v>1427</v>
      </c>
      <c r="B42" s="320"/>
    </row>
    <row r="43" s="233" customFormat="1" ht="14.4" customHeight="1" spans="1:2">
      <c r="A43" s="338" t="s">
        <v>1428</v>
      </c>
      <c r="B43" s="321">
        <f>SUM(B44:B49)</f>
        <v>64</v>
      </c>
    </row>
    <row r="44" ht="14.4" customHeight="1" spans="1:2">
      <c r="A44" s="340" t="s">
        <v>1429</v>
      </c>
      <c r="B44" s="320">
        <v>64</v>
      </c>
    </row>
    <row r="45" ht="14.4" customHeight="1" spans="1:2">
      <c r="A45" s="340" t="s">
        <v>1430</v>
      </c>
      <c r="B45" s="320"/>
    </row>
    <row r="46" ht="14.4" customHeight="1" spans="1:2">
      <c r="A46" s="340" t="s">
        <v>1431</v>
      </c>
      <c r="B46" s="320"/>
    </row>
    <row r="47" s="233" customFormat="1" ht="14.4" customHeight="1" spans="1:2">
      <c r="A47" s="338" t="s">
        <v>1432</v>
      </c>
      <c r="B47" s="321"/>
    </row>
    <row r="48" ht="14.4" customHeight="1" spans="1:2">
      <c r="A48" s="340" t="s">
        <v>1433</v>
      </c>
      <c r="B48" s="320"/>
    </row>
    <row r="49" ht="14.4" customHeight="1" spans="1:2">
      <c r="A49" s="340" t="s">
        <v>1434</v>
      </c>
      <c r="B49" s="320"/>
    </row>
    <row r="50" s="233" customFormat="1" ht="14.4" customHeight="1" spans="1:2">
      <c r="A50" s="338" t="s">
        <v>1435</v>
      </c>
      <c r="B50" s="321">
        <f>SUM(B51:B55)</f>
        <v>9645</v>
      </c>
    </row>
    <row r="51" ht="14.4" customHeight="1" spans="1:2">
      <c r="A51" s="340" t="s">
        <v>1436</v>
      </c>
      <c r="B51" s="320">
        <v>9362</v>
      </c>
    </row>
    <row r="52" ht="14.4" customHeight="1" spans="1:2">
      <c r="A52" s="340" t="s">
        <v>1437</v>
      </c>
      <c r="B52" s="320">
        <v>169</v>
      </c>
    </row>
    <row r="53" ht="14.4" customHeight="1" spans="1:2">
      <c r="A53" s="340" t="s">
        <v>1438</v>
      </c>
      <c r="B53" s="320">
        <v>20</v>
      </c>
    </row>
    <row r="54" ht="14.4" customHeight="1" spans="1:2">
      <c r="A54" s="340" t="s">
        <v>1439</v>
      </c>
      <c r="B54" s="320">
        <v>80</v>
      </c>
    </row>
    <row r="55" ht="14.4" customHeight="1" spans="1:2">
      <c r="A55" s="340" t="s">
        <v>1440</v>
      </c>
      <c r="B55" s="320">
        <v>14</v>
      </c>
    </row>
    <row r="56" s="233" customFormat="1" ht="14.4" customHeight="1" spans="1:2">
      <c r="A56" s="338" t="s">
        <v>1441</v>
      </c>
      <c r="B56" s="321"/>
    </row>
    <row r="57" ht="14.4" customHeight="1" spans="1:2">
      <c r="A57" s="340" t="s">
        <v>1442</v>
      </c>
      <c r="B57" s="320"/>
    </row>
    <row r="58" ht="14.4" customHeight="1" spans="1:2">
      <c r="A58" s="340" t="s">
        <v>1443</v>
      </c>
      <c r="B58" s="320"/>
    </row>
    <row r="59" s="233" customFormat="1" ht="14.4" customHeight="1" spans="1:2">
      <c r="A59" s="338" t="s">
        <v>1445</v>
      </c>
      <c r="B59" s="321">
        <f>SUM(B60:B63)</f>
        <v>4600</v>
      </c>
    </row>
    <row r="60" ht="14.4" customHeight="1" spans="1:2">
      <c r="A60" s="340" t="s">
        <v>1446</v>
      </c>
      <c r="B60" s="320">
        <v>4600</v>
      </c>
    </row>
    <row r="61" ht="14.4" customHeight="1" spans="1:2">
      <c r="A61" s="340" t="s">
        <v>1447</v>
      </c>
      <c r="B61" s="320"/>
    </row>
    <row r="62" ht="14.4" customHeight="1" spans="1:2">
      <c r="A62" s="340" t="s">
        <v>1448</v>
      </c>
      <c r="B62" s="320"/>
    </row>
    <row r="63" ht="14.4" customHeight="1" spans="1:2">
      <c r="A63" s="340" t="s">
        <v>1449</v>
      </c>
      <c r="B63" s="320"/>
    </row>
    <row r="64" s="233" customFormat="1" ht="14.4" customHeight="1" spans="1:2">
      <c r="A64" s="342" t="s">
        <v>1450</v>
      </c>
      <c r="B64" s="321"/>
    </row>
    <row r="65" ht="14.4" customHeight="1" spans="1:2">
      <c r="A65" s="340" t="s">
        <v>1451</v>
      </c>
      <c r="B65" s="320"/>
    </row>
    <row r="66" ht="14.4" customHeight="1" spans="1:2">
      <c r="A66" s="340" t="s">
        <v>1452</v>
      </c>
      <c r="B66" s="320"/>
    </row>
    <row r="67" ht="14.4" customHeight="1" spans="1:2">
      <c r="A67" s="340" t="s">
        <v>1453</v>
      </c>
      <c r="B67" s="320"/>
    </row>
    <row r="68" ht="14.4" customHeight="1" spans="1:2">
      <c r="A68" s="340" t="s">
        <v>1454</v>
      </c>
      <c r="B68" s="320"/>
    </row>
    <row r="69" s="233" customFormat="1" ht="14.4" customHeight="1" spans="1:2">
      <c r="A69" s="338" t="s">
        <v>1455</v>
      </c>
      <c r="B69" s="321">
        <f>B70+B71</f>
        <v>800</v>
      </c>
    </row>
    <row r="70" ht="14.4" customHeight="1" spans="1:2">
      <c r="A70" s="340" t="s">
        <v>1456</v>
      </c>
      <c r="B70" s="320">
        <v>800</v>
      </c>
    </row>
    <row r="71" ht="14.4" customHeight="1" spans="1:2">
      <c r="A71" s="340" t="s">
        <v>1457</v>
      </c>
      <c r="B71" s="320"/>
    </row>
    <row r="72" s="233" customFormat="1" ht="14.4" customHeight="1" spans="1:2">
      <c r="A72" s="338" t="s">
        <v>1458</v>
      </c>
      <c r="B72" s="321"/>
    </row>
    <row r="73" ht="14.4" customHeight="1" spans="1:2">
      <c r="A73" s="340" t="s">
        <v>1459</v>
      </c>
      <c r="B73" s="320"/>
    </row>
    <row r="74" ht="14.4" customHeight="1" spans="1:2">
      <c r="A74" s="340" t="s">
        <v>1460</v>
      </c>
      <c r="B74" s="320"/>
    </row>
    <row r="75" ht="14.4" customHeight="1" spans="1:2">
      <c r="A75" s="340" t="s">
        <v>1461</v>
      </c>
      <c r="B75" s="320"/>
    </row>
    <row r="76" ht="14.4" customHeight="1" spans="1:2">
      <c r="A76" s="340" t="s">
        <v>1462</v>
      </c>
      <c r="B76" s="320"/>
    </row>
    <row r="77" s="233" customFormat="1" ht="14.4" customHeight="1" spans="1:2">
      <c r="A77" s="344" t="s">
        <v>1463</v>
      </c>
      <c r="B77" s="321">
        <f>B5+B10+B21+B29+B36+B40+B43+B47+B50+B56+B59+B64+B69+B72</f>
        <v>73956</v>
      </c>
    </row>
  </sheetData>
  <mergeCells count="1">
    <mergeCell ref="A2:B2"/>
  </mergeCells>
  <printOptions horizontalCentered="1"/>
  <pageMargins left="0.707638888888889" right="0.707638888888889" top="0.751388888888889" bottom="0.751388888888889" header="0.310416666666667" footer="0.310416666666667"/>
  <pageSetup paperSize="9" orientation="portrait" horizontalDpi="600" verticalDpi="600"/>
  <headerFooter>
    <oddFooter>&amp;C- &amp;P -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84"/>
  <sheetViews>
    <sheetView workbookViewId="0">
      <selection activeCell="D11" sqref="D11"/>
    </sheetView>
  </sheetViews>
  <sheetFormatPr defaultColWidth="8" defaultRowHeight="14.25"/>
  <cols>
    <col min="1" max="1" width="49.8833333333333" style="5" customWidth="1"/>
    <col min="2" max="2" width="37.3333333333333" style="334" customWidth="1"/>
    <col min="3" max="7" width="8" style="5" customWidth="1"/>
    <col min="8" max="8" width="31.4416666666667" style="5" customWidth="1"/>
    <col min="9" max="249" width="8" style="5" customWidth="1"/>
    <col min="250" max="250" width="51.5" style="5" customWidth="1"/>
    <col min="251" max="251" width="38.3833333333333" style="5" customWidth="1"/>
    <col min="252" max="16384" width="8" style="5"/>
  </cols>
  <sheetData>
    <row r="1" ht="18" customHeight="1" spans="1:1">
      <c r="A1" s="335" t="s">
        <v>1982</v>
      </c>
    </row>
    <row r="2" ht="22.7" customHeight="1" spans="1:2">
      <c r="A2" s="268" t="s">
        <v>1983</v>
      </c>
      <c r="B2" s="97"/>
    </row>
    <row r="3" ht="18.95" customHeight="1" spans="1:2">
      <c r="A3" s="229"/>
      <c r="B3" s="336" t="s">
        <v>1179</v>
      </c>
    </row>
    <row r="4" ht="30" customHeight="1" spans="1:2">
      <c r="A4" s="337" t="s">
        <v>1984</v>
      </c>
      <c r="B4" s="100" t="s">
        <v>1710</v>
      </c>
    </row>
    <row r="5" s="233" customFormat="1" ht="18.95" customHeight="1" spans="1:2">
      <c r="A5" s="338" t="s">
        <v>1985</v>
      </c>
      <c r="B5" s="339">
        <f>SUM(B6:B9)</f>
        <v>15822.58</v>
      </c>
    </row>
    <row r="6" ht="18.95" customHeight="1" spans="1:2">
      <c r="A6" s="340" t="s">
        <v>1397</v>
      </c>
      <c r="B6" s="320">
        <v>9794.19</v>
      </c>
    </row>
    <row r="7" ht="18.95" customHeight="1" spans="1:2">
      <c r="A7" s="340" t="s">
        <v>1398</v>
      </c>
      <c r="B7" s="320">
        <v>2004.6</v>
      </c>
    </row>
    <row r="8" ht="18.95" customHeight="1" spans="1:2">
      <c r="A8" s="340" t="s">
        <v>1399</v>
      </c>
      <c r="B8" s="320">
        <v>1047.4</v>
      </c>
    </row>
    <row r="9" ht="18.95" customHeight="1" spans="1:2">
      <c r="A9" s="340" t="s">
        <v>1400</v>
      </c>
      <c r="B9" s="320">
        <v>2976.39</v>
      </c>
    </row>
    <row r="10" s="233" customFormat="1" ht="18.95" customHeight="1" spans="1:2">
      <c r="A10" s="338" t="s">
        <v>1986</v>
      </c>
      <c r="B10" s="339">
        <f>SUM(B11:B20)</f>
        <v>1960.12</v>
      </c>
    </row>
    <row r="11" ht="18.95" customHeight="1" spans="1:2">
      <c r="A11" s="340" t="s">
        <v>1402</v>
      </c>
      <c r="B11" s="320">
        <v>1580.5</v>
      </c>
    </row>
    <row r="12" ht="18.95" customHeight="1" spans="1:2">
      <c r="A12" s="340" t="s">
        <v>1403</v>
      </c>
      <c r="B12" s="320"/>
    </row>
    <row r="13" ht="18.95" customHeight="1" spans="1:2">
      <c r="A13" s="340" t="s">
        <v>1466</v>
      </c>
      <c r="B13" s="320"/>
    </row>
    <row r="14" ht="18.95" customHeight="1" spans="1:2">
      <c r="A14" s="340" t="s">
        <v>1405</v>
      </c>
      <c r="B14" s="320"/>
    </row>
    <row r="15" ht="18.95" customHeight="1" spans="1:2">
      <c r="A15" s="340" t="s">
        <v>1406</v>
      </c>
      <c r="B15" s="320">
        <v>20.5</v>
      </c>
    </row>
    <row r="16" ht="18.95" customHeight="1" spans="1:2">
      <c r="A16" s="340" t="s">
        <v>1407</v>
      </c>
      <c r="B16" s="320">
        <v>17.06</v>
      </c>
    </row>
    <row r="17" ht="18.95" customHeight="1" spans="1:2">
      <c r="A17" s="340" t="s">
        <v>1408</v>
      </c>
      <c r="B17" s="320"/>
    </row>
    <row r="18" ht="18.95" customHeight="1" spans="1:2">
      <c r="A18" s="340" t="s">
        <v>1409</v>
      </c>
      <c r="B18" s="320">
        <v>270</v>
      </c>
    </row>
    <row r="19" ht="18.95" customHeight="1" spans="1:2">
      <c r="A19" s="340" t="s">
        <v>1410</v>
      </c>
      <c r="B19" s="320">
        <v>10</v>
      </c>
    </row>
    <row r="20" ht="18.95" customHeight="1" spans="1:2">
      <c r="A20" s="340" t="s">
        <v>1411</v>
      </c>
      <c r="B20" s="320">
        <v>62.06</v>
      </c>
    </row>
    <row r="21" s="233" customFormat="1" ht="18.95" customHeight="1" spans="1:2">
      <c r="A21" s="338" t="s">
        <v>1987</v>
      </c>
      <c r="B21" s="339"/>
    </row>
    <row r="22" ht="18.95" customHeight="1" spans="1:2">
      <c r="A22" s="340" t="s">
        <v>1413</v>
      </c>
      <c r="B22" s="341"/>
    </row>
    <row r="23" ht="18.95" customHeight="1" spans="1:2">
      <c r="A23" s="340" t="s">
        <v>1414</v>
      </c>
      <c r="B23" s="341"/>
    </row>
    <row r="24" ht="18.95" customHeight="1" spans="1:2">
      <c r="A24" s="340" t="s">
        <v>1415</v>
      </c>
      <c r="B24" s="341"/>
    </row>
    <row r="25" ht="18.95" customHeight="1" spans="1:2">
      <c r="A25" s="340" t="s">
        <v>1416</v>
      </c>
      <c r="B25" s="341"/>
    </row>
    <row r="26" ht="18.95" customHeight="1" spans="1:2">
      <c r="A26" s="340" t="s">
        <v>1417</v>
      </c>
      <c r="B26" s="341"/>
    </row>
    <row r="27" ht="18.95" customHeight="1" spans="1:2">
      <c r="A27" s="340" t="s">
        <v>1418</v>
      </c>
      <c r="B27" s="341"/>
    </row>
    <row r="28" ht="18.95" customHeight="1" spans="1:2">
      <c r="A28" s="340" t="s">
        <v>1419</v>
      </c>
      <c r="B28" s="341"/>
    </row>
    <row r="29" s="233" customFormat="1" ht="18.95" customHeight="1" spans="1:2">
      <c r="A29" s="338" t="s">
        <v>1988</v>
      </c>
      <c r="B29" s="339"/>
    </row>
    <row r="30" ht="18.95" customHeight="1" spans="1:2">
      <c r="A30" s="340" t="s">
        <v>1413</v>
      </c>
      <c r="B30" s="341"/>
    </row>
    <row r="31" ht="18.95" customHeight="1" spans="1:2">
      <c r="A31" s="340" t="s">
        <v>1414</v>
      </c>
      <c r="B31" s="341"/>
    </row>
    <row r="32" ht="18.95" customHeight="1" spans="1:2">
      <c r="A32" s="340" t="s">
        <v>1415</v>
      </c>
      <c r="B32" s="341"/>
    </row>
    <row r="33" ht="18.95" customHeight="1" spans="1:2">
      <c r="A33" s="340" t="s">
        <v>1417</v>
      </c>
      <c r="B33" s="341"/>
    </row>
    <row r="34" ht="18.95" customHeight="1" spans="1:2">
      <c r="A34" s="340" t="s">
        <v>1418</v>
      </c>
      <c r="B34" s="341"/>
    </row>
    <row r="35" ht="18.95" customHeight="1" spans="1:2">
      <c r="A35" s="340" t="s">
        <v>1419</v>
      </c>
      <c r="B35" s="341"/>
    </row>
    <row r="36" s="233" customFormat="1" ht="18.95" customHeight="1" spans="1:2">
      <c r="A36" s="338" t="s">
        <v>1989</v>
      </c>
      <c r="B36" s="339">
        <f>SUM(B37:B39)</f>
        <v>28768.63</v>
      </c>
    </row>
    <row r="37" ht="18.95" customHeight="1" spans="1:2">
      <c r="A37" s="340" t="s">
        <v>1422</v>
      </c>
      <c r="B37" s="320">
        <v>26006.7</v>
      </c>
    </row>
    <row r="38" ht="18.95" customHeight="1" spans="1:2">
      <c r="A38" s="340" t="s">
        <v>1423</v>
      </c>
      <c r="B38" s="320">
        <v>2761.93</v>
      </c>
    </row>
    <row r="39" ht="18.95" customHeight="1" spans="1:2">
      <c r="A39" s="340" t="s">
        <v>1424</v>
      </c>
      <c r="B39" s="320"/>
    </row>
    <row r="40" s="233" customFormat="1" ht="18.95" customHeight="1" spans="1:2">
      <c r="A40" s="338" t="s">
        <v>1990</v>
      </c>
      <c r="B40" s="339"/>
    </row>
    <row r="41" ht="18.95" customHeight="1" spans="1:2">
      <c r="A41" s="340" t="s">
        <v>1426</v>
      </c>
      <c r="B41" s="341"/>
    </row>
    <row r="42" ht="18.95" customHeight="1" spans="1:2">
      <c r="A42" s="340" t="s">
        <v>1427</v>
      </c>
      <c r="B42" s="341"/>
    </row>
    <row r="43" s="233" customFormat="1" ht="18.95" customHeight="1" spans="1:2">
      <c r="A43" s="338" t="s">
        <v>1991</v>
      </c>
      <c r="B43" s="339"/>
    </row>
    <row r="44" ht="18.95" customHeight="1" spans="1:2">
      <c r="A44" s="340" t="s">
        <v>1429</v>
      </c>
      <c r="B44" s="341"/>
    </row>
    <row r="45" ht="18.95" customHeight="1" spans="1:2">
      <c r="A45" s="340" t="s">
        <v>1430</v>
      </c>
      <c r="B45" s="341"/>
    </row>
    <row r="46" ht="18.95" customHeight="1" spans="1:2">
      <c r="A46" s="340" t="s">
        <v>1431</v>
      </c>
      <c r="B46" s="341"/>
    </row>
    <row r="47" s="233" customFormat="1" ht="18.95" customHeight="1" spans="1:2">
      <c r="A47" s="338" t="s">
        <v>1992</v>
      </c>
      <c r="B47" s="339"/>
    </row>
    <row r="48" ht="18.95" customHeight="1" spans="1:2">
      <c r="A48" s="340" t="s">
        <v>1433</v>
      </c>
      <c r="B48" s="341"/>
    </row>
    <row r="49" ht="18.95" customHeight="1" spans="1:2">
      <c r="A49" s="340" t="s">
        <v>1434</v>
      </c>
      <c r="B49" s="341"/>
    </row>
    <row r="50" s="233" customFormat="1" ht="18.95" customHeight="1" spans="1:2">
      <c r="A50" s="338" t="s">
        <v>1993</v>
      </c>
      <c r="B50" s="339">
        <f>SUM(B51:B55)</f>
        <v>4196.99</v>
      </c>
    </row>
    <row r="51" ht="18.95" customHeight="1" spans="1:2">
      <c r="A51" s="340" t="s">
        <v>1436</v>
      </c>
      <c r="B51" s="320">
        <v>4172.37</v>
      </c>
    </row>
    <row r="52" ht="18.95" customHeight="1" spans="1:2">
      <c r="A52" s="340" t="s">
        <v>1437</v>
      </c>
      <c r="B52" s="320"/>
    </row>
    <row r="53" ht="18.95" customHeight="1" spans="1:2">
      <c r="A53" s="340" t="s">
        <v>1438</v>
      </c>
      <c r="B53" s="320"/>
    </row>
    <row r="54" ht="18.95" customHeight="1" spans="1:2">
      <c r="A54" s="340" t="s">
        <v>1439</v>
      </c>
      <c r="B54" s="320">
        <v>24.62</v>
      </c>
    </row>
    <row r="55" ht="18.95" customHeight="1" spans="1:2">
      <c r="A55" s="340" t="s">
        <v>1440</v>
      </c>
      <c r="B55" s="320"/>
    </row>
    <row r="56" s="233" customFormat="1" ht="18.95" customHeight="1" spans="1:2">
      <c r="A56" s="338" t="s">
        <v>1994</v>
      </c>
      <c r="B56" s="339"/>
    </row>
    <row r="57" ht="18.95" customHeight="1" spans="1:2">
      <c r="A57" s="340" t="s">
        <v>1442</v>
      </c>
      <c r="B57" s="341"/>
    </row>
    <row r="58" ht="18.95" customHeight="1" spans="1:2">
      <c r="A58" s="340" t="s">
        <v>1443</v>
      </c>
      <c r="B58" s="341"/>
    </row>
    <row r="59" ht="18.95" customHeight="1" spans="1:2">
      <c r="A59" s="338" t="s">
        <v>1995</v>
      </c>
      <c r="B59" s="339"/>
    </row>
    <row r="60" ht="18.95" customHeight="1" spans="1:2">
      <c r="A60" s="340" t="s">
        <v>1446</v>
      </c>
      <c r="B60" s="320"/>
    </row>
    <row r="61" ht="18.95" customHeight="1" spans="1:2">
      <c r="A61" s="340" t="s">
        <v>1447</v>
      </c>
      <c r="B61" s="320"/>
    </row>
    <row r="62" ht="18.95" customHeight="1" spans="1:2">
      <c r="A62" s="340" t="s">
        <v>1448</v>
      </c>
      <c r="B62" s="320"/>
    </row>
    <row r="63" s="233" customFormat="1" ht="18.95" customHeight="1" spans="1:2">
      <c r="A63" s="340" t="s">
        <v>1449</v>
      </c>
      <c r="B63" s="320"/>
    </row>
    <row r="64" s="233" customFormat="1" ht="18.95" customHeight="1" spans="1:2">
      <c r="A64" s="342" t="s">
        <v>1450</v>
      </c>
      <c r="B64" s="320"/>
    </row>
    <row r="65" s="233" customFormat="1" ht="18.95" customHeight="1" spans="1:2">
      <c r="A65" s="340" t="s">
        <v>1451</v>
      </c>
      <c r="B65" s="320"/>
    </row>
    <row r="66" s="233" customFormat="1" ht="18.95" customHeight="1" spans="1:2">
      <c r="A66" s="340" t="s">
        <v>1452</v>
      </c>
      <c r="B66" s="320"/>
    </row>
    <row r="67" s="233" customFormat="1" ht="18.95" customHeight="1" spans="1:2">
      <c r="A67" s="340" t="s">
        <v>1453</v>
      </c>
      <c r="B67" s="320"/>
    </row>
    <row r="68" s="233" customFormat="1" ht="18.95" customHeight="1" spans="1:2">
      <c r="A68" s="340" t="s">
        <v>1454</v>
      </c>
      <c r="B68" s="320"/>
    </row>
    <row r="69" ht="18.95" customHeight="1" spans="1:2">
      <c r="A69" s="343" t="s">
        <v>1996</v>
      </c>
      <c r="B69" s="339"/>
    </row>
    <row r="70" ht="18.95" customHeight="1" spans="1:2">
      <c r="A70" s="340" t="s">
        <v>1997</v>
      </c>
      <c r="B70" s="341"/>
    </row>
    <row r="71" s="233" customFormat="1" ht="18.95" customHeight="1" spans="1:2">
      <c r="A71" s="340" t="s">
        <v>1998</v>
      </c>
      <c r="B71" s="339"/>
    </row>
    <row r="72" ht="18.95" customHeight="1" spans="1:2">
      <c r="A72" s="343" t="s">
        <v>1999</v>
      </c>
      <c r="B72" s="341"/>
    </row>
    <row r="73" ht="18.95" customHeight="1" spans="1:2">
      <c r="A73" s="340" t="s">
        <v>2000</v>
      </c>
      <c r="B73" s="341"/>
    </row>
    <row r="74" ht="18.95" customHeight="1" spans="1:2">
      <c r="A74" s="340" t="s">
        <v>2001</v>
      </c>
      <c r="B74" s="341"/>
    </row>
    <row r="75" ht="18.95" customHeight="1" spans="1:2">
      <c r="A75" s="340" t="s">
        <v>2002</v>
      </c>
      <c r="B75" s="341"/>
    </row>
    <row r="76" s="233" customFormat="1" ht="18.95" customHeight="1" spans="1:2">
      <c r="A76" s="340" t="s">
        <v>2003</v>
      </c>
      <c r="B76" s="339"/>
    </row>
    <row r="77" s="233" customFormat="1" ht="18.95" customHeight="1" spans="1:2">
      <c r="A77" s="344" t="s">
        <v>1716</v>
      </c>
      <c r="B77" s="339">
        <f>B5+B10+B21+B29+B36+B40+B43+B47+B50+B56+B59+B69+B72</f>
        <v>50748.32</v>
      </c>
    </row>
    <row r="79" s="233" customFormat="1" spans="1:256">
      <c r="A79" s="5"/>
      <c r="B79" s="334"/>
      <c r="IP79" s="5"/>
      <c r="IQ79" s="5"/>
      <c r="IR79" s="5"/>
      <c r="IS79" s="5"/>
      <c r="IT79" s="5"/>
      <c r="IU79" s="5"/>
      <c r="IV79" s="5"/>
    </row>
    <row r="84" s="233" customFormat="1" spans="1:256">
      <c r="A84" s="5"/>
      <c r="B84" s="334"/>
      <c r="IP84" s="5"/>
      <c r="IQ84" s="5"/>
      <c r="IR84" s="5"/>
      <c r="IS84" s="5"/>
      <c r="IT84" s="5"/>
      <c r="IU84" s="5"/>
      <c r="IV84" s="5"/>
    </row>
  </sheetData>
  <mergeCells count="1">
    <mergeCell ref="A2:B2"/>
  </mergeCells>
  <pageMargins left="0.75" right="0.75" top="1" bottom="1" header="0.5" footer="0.5"/>
  <pageSetup paperSize="9" orientation="portrait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"/>
  <sheetViews>
    <sheetView workbookViewId="0">
      <selection activeCell="C10" sqref="C10"/>
    </sheetView>
  </sheetViews>
  <sheetFormatPr defaultColWidth="45.5" defaultRowHeight="15" outlineLevelCol="3"/>
  <cols>
    <col min="1" max="1" width="47.75" style="328" customWidth="1"/>
    <col min="2" max="2" width="38.8833333333333" style="329" customWidth="1"/>
    <col min="3" max="3" width="45.5" style="328"/>
    <col min="4" max="4" width="12.75" style="328" customWidth="1"/>
    <col min="5" max="16383" width="45.5" style="328"/>
    <col min="16384" max="16384" width="45.5" style="330"/>
  </cols>
  <sheetData>
    <row r="1" s="325" customFormat="1" ht="15.75" customHeight="1" spans="1:2">
      <c r="A1" s="128" t="s">
        <v>2004</v>
      </c>
      <c r="B1" s="329"/>
    </row>
    <row r="2" s="326" customFormat="1" ht="21.75" customHeight="1" spans="1:2">
      <c r="A2" s="311" t="s">
        <v>2005</v>
      </c>
      <c r="B2" s="311"/>
    </row>
    <row r="3" ht="17.25" customHeight="1" spans="1:2">
      <c r="A3" s="325"/>
      <c r="B3" s="331" t="s">
        <v>2006</v>
      </c>
    </row>
    <row r="4" ht="30" customHeight="1" spans="1:4">
      <c r="A4" s="315" t="s">
        <v>1709</v>
      </c>
      <c r="B4" s="315" t="s">
        <v>1710</v>
      </c>
      <c r="D4" s="332"/>
    </row>
    <row r="5" ht="21" customHeight="1" spans="1:2">
      <c r="A5" s="333" t="s">
        <v>1182</v>
      </c>
      <c r="B5" s="317">
        <f>SUM(B6+B11+B34)</f>
        <v>87790</v>
      </c>
    </row>
    <row r="6" ht="21" customHeight="1" spans="1:2">
      <c r="A6" s="318" t="s">
        <v>2007</v>
      </c>
      <c r="B6" s="317">
        <f>SUM(B7:B10)</f>
        <v>2504</v>
      </c>
    </row>
    <row r="7" ht="21" customHeight="1" spans="1:2">
      <c r="A7" s="319" t="s">
        <v>2008</v>
      </c>
      <c r="B7" s="320">
        <v>1040</v>
      </c>
    </row>
    <row r="8" ht="21" customHeight="1" spans="1:2">
      <c r="A8" s="319" t="s">
        <v>1185</v>
      </c>
      <c r="B8" s="320">
        <v>97</v>
      </c>
    </row>
    <row r="9" ht="21" customHeight="1" spans="1:2">
      <c r="A9" s="319" t="s">
        <v>1186</v>
      </c>
      <c r="B9" s="320">
        <v>2005</v>
      </c>
    </row>
    <row r="10" ht="21" customHeight="1" spans="1:2">
      <c r="A10" s="319" t="s">
        <v>1187</v>
      </c>
      <c r="B10" s="320">
        <v>-638</v>
      </c>
    </row>
    <row r="11" ht="21" customHeight="1" spans="1:2">
      <c r="A11" s="316" t="s">
        <v>2009</v>
      </c>
      <c r="B11" s="321">
        <f>SUM(B12:B33)</f>
        <v>75914</v>
      </c>
    </row>
    <row r="12" ht="21" customHeight="1" spans="1:2">
      <c r="A12" s="319" t="s">
        <v>2010</v>
      </c>
      <c r="B12" s="322"/>
    </row>
    <row r="13" ht="21" customHeight="1" spans="1:2">
      <c r="A13" s="319" t="s">
        <v>2011</v>
      </c>
      <c r="B13" s="320">
        <v>38606</v>
      </c>
    </row>
    <row r="14" ht="21" customHeight="1" spans="1:2">
      <c r="A14" s="323" t="s">
        <v>2012</v>
      </c>
      <c r="B14" s="320"/>
    </row>
    <row r="15" ht="21" customHeight="1" spans="1:2">
      <c r="A15" s="319" t="s">
        <v>2013</v>
      </c>
      <c r="B15" s="320">
        <v>5520</v>
      </c>
    </row>
    <row r="16" ht="21" customHeight="1" spans="1:2">
      <c r="A16" s="319" t="s">
        <v>2014</v>
      </c>
      <c r="B16" s="320">
        <v>2575</v>
      </c>
    </row>
    <row r="17" ht="21" customHeight="1" spans="1:2">
      <c r="A17" s="319" t="s">
        <v>2015</v>
      </c>
      <c r="B17" s="322">
        <v>2542</v>
      </c>
    </row>
    <row r="18" ht="21" customHeight="1" spans="1:2">
      <c r="A18" s="319" t="s">
        <v>2016</v>
      </c>
      <c r="B18" s="320">
        <v>4049</v>
      </c>
    </row>
    <row r="19" ht="21" customHeight="1" spans="1:2">
      <c r="A19" s="324" t="s">
        <v>2017</v>
      </c>
      <c r="B19" s="322">
        <v>95</v>
      </c>
    </row>
    <row r="20" ht="21" customHeight="1" spans="1:2">
      <c r="A20" s="324" t="s">
        <v>2018</v>
      </c>
      <c r="B20" s="320">
        <v>2039</v>
      </c>
    </row>
    <row r="21" ht="21" customHeight="1" spans="1:2">
      <c r="A21" s="324" t="s">
        <v>2019</v>
      </c>
      <c r="B21" s="320">
        <v>280</v>
      </c>
    </row>
    <row r="22" ht="21" customHeight="1" spans="1:2">
      <c r="A22" s="324" t="s">
        <v>2020</v>
      </c>
      <c r="B22" s="320">
        <v>1832</v>
      </c>
    </row>
    <row r="23" ht="21" customHeight="1" spans="1:2">
      <c r="A23" s="324" t="s">
        <v>1212</v>
      </c>
      <c r="B23" s="320">
        <v>1130</v>
      </c>
    </row>
    <row r="24" ht="21" customHeight="1" spans="1:2">
      <c r="A24" s="324" t="s">
        <v>1219</v>
      </c>
      <c r="B24" s="320">
        <v>3262</v>
      </c>
    </row>
    <row r="25" ht="21" customHeight="1" spans="1:2">
      <c r="A25" s="324" t="s">
        <v>1229</v>
      </c>
      <c r="B25" s="320">
        <v>1647</v>
      </c>
    </row>
    <row r="26" ht="21" customHeight="1" spans="1:2">
      <c r="A26" s="324" t="s">
        <v>1215</v>
      </c>
      <c r="B26" s="320">
        <v>58</v>
      </c>
    </row>
    <row r="27" s="327" customFormat="1" ht="21" customHeight="1" spans="1:2">
      <c r="A27" s="324" t="s">
        <v>1239</v>
      </c>
      <c r="B27" s="320">
        <v>2637</v>
      </c>
    </row>
    <row r="28" ht="21" customHeight="1" spans="1:2">
      <c r="A28" s="324" t="s">
        <v>1252</v>
      </c>
      <c r="B28" s="320">
        <v>6278</v>
      </c>
    </row>
    <row r="29" ht="21" customHeight="1" spans="1:2">
      <c r="A29" s="324" t="s">
        <v>1253</v>
      </c>
      <c r="B29" s="320">
        <v>135</v>
      </c>
    </row>
    <row r="30" ht="21" customHeight="1" spans="1:2">
      <c r="A30" s="324" t="s">
        <v>1242</v>
      </c>
      <c r="B30" s="320">
        <v>1</v>
      </c>
    </row>
    <row r="31" ht="21" customHeight="1" spans="1:2">
      <c r="A31" s="324" t="s">
        <v>2021</v>
      </c>
      <c r="B31" s="320">
        <v>1200</v>
      </c>
    </row>
    <row r="32" ht="21" customHeight="1" spans="1:2">
      <c r="A32" s="324" t="s">
        <v>2022</v>
      </c>
      <c r="B32" s="320">
        <v>1829</v>
      </c>
    </row>
    <row r="33" ht="21" customHeight="1" spans="1:2">
      <c r="A33" s="324" t="s">
        <v>2023</v>
      </c>
      <c r="B33" s="320">
        <v>199</v>
      </c>
    </row>
    <row r="34" ht="21" customHeight="1" spans="1:2">
      <c r="A34" s="318" t="s">
        <v>2024</v>
      </c>
      <c r="B34" s="321">
        <f>SUM(B35:B55)</f>
        <v>9372</v>
      </c>
    </row>
    <row r="35" ht="21" customHeight="1" spans="1:2">
      <c r="A35" s="319" t="s">
        <v>2025</v>
      </c>
      <c r="B35" s="320">
        <v>351</v>
      </c>
    </row>
    <row r="36" ht="21" customHeight="1" spans="1:2">
      <c r="A36" s="319" t="s">
        <v>2026</v>
      </c>
      <c r="B36" s="320">
        <v>0</v>
      </c>
    </row>
    <row r="37" ht="21" customHeight="1" spans="1:2">
      <c r="A37" s="319" t="s">
        <v>2027</v>
      </c>
      <c r="B37" s="320">
        <v>0</v>
      </c>
    </row>
    <row r="38" ht="21" customHeight="1" spans="1:2">
      <c r="A38" s="319" t="s">
        <v>2028</v>
      </c>
      <c r="B38" s="320">
        <v>0</v>
      </c>
    </row>
    <row r="39" ht="21" customHeight="1" spans="1:2">
      <c r="A39" s="319" t="s">
        <v>2029</v>
      </c>
      <c r="B39" s="320">
        <v>65</v>
      </c>
    </row>
    <row r="40" ht="21" customHeight="1" spans="1:2">
      <c r="A40" s="319" t="s">
        <v>2030</v>
      </c>
      <c r="B40" s="320">
        <v>208</v>
      </c>
    </row>
    <row r="41" ht="21" customHeight="1" spans="1:2">
      <c r="A41" s="319" t="s">
        <v>2031</v>
      </c>
      <c r="B41" s="320">
        <v>64</v>
      </c>
    </row>
    <row r="42" ht="21" customHeight="1" spans="1:2">
      <c r="A42" s="319" t="s">
        <v>2032</v>
      </c>
      <c r="B42" s="320">
        <v>470</v>
      </c>
    </row>
    <row r="43" ht="21" customHeight="1" spans="1:2">
      <c r="A43" s="324" t="s">
        <v>2033</v>
      </c>
      <c r="B43" s="320">
        <v>521</v>
      </c>
    </row>
    <row r="44" ht="21" customHeight="1" spans="1:2">
      <c r="A44" s="324" t="s">
        <v>2034</v>
      </c>
      <c r="B44" s="320">
        <v>444</v>
      </c>
    </row>
    <row r="45" ht="21" customHeight="1" spans="1:2">
      <c r="A45" s="324" t="s">
        <v>2035</v>
      </c>
      <c r="B45" s="320">
        <v>332</v>
      </c>
    </row>
    <row r="46" ht="21" customHeight="1" spans="1:2">
      <c r="A46" s="324" t="s">
        <v>2036</v>
      </c>
      <c r="B46" s="320">
        <v>194</v>
      </c>
    </row>
    <row r="47" ht="21" customHeight="1" spans="1:2">
      <c r="A47" s="324" t="s">
        <v>2037</v>
      </c>
      <c r="B47" s="320">
        <v>33</v>
      </c>
    </row>
    <row r="48" ht="21" customHeight="1" spans="1:2">
      <c r="A48" s="324" t="s">
        <v>2038</v>
      </c>
      <c r="B48" s="320">
        <v>454</v>
      </c>
    </row>
    <row r="49" spans="1:2">
      <c r="A49" s="324" t="s">
        <v>2039</v>
      </c>
      <c r="B49" s="320">
        <v>-12</v>
      </c>
    </row>
    <row r="50" spans="1:2">
      <c r="A50" s="324" t="s">
        <v>2040</v>
      </c>
      <c r="B50" s="320">
        <v>0</v>
      </c>
    </row>
    <row r="51" spans="1:2">
      <c r="A51" s="324" t="s">
        <v>2041</v>
      </c>
      <c r="B51" s="320">
        <v>0</v>
      </c>
    </row>
    <row r="52" spans="1:2">
      <c r="A52" s="324" t="s">
        <v>2042</v>
      </c>
      <c r="B52" s="320">
        <v>5914</v>
      </c>
    </row>
    <row r="53" spans="1:2">
      <c r="A53" s="324" t="s">
        <v>2043</v>
      </c>
      <c r="B53" s="320">
        <v>0</v>
      </c>
    </row>
    <row r="54" spans="1:2">
      <c r="A54" s="324" t="s">
        <v>2044</v>
      </c>
      <c r="B54" s="320">
        <v>21</v>
      </c>
    </row>
    <row r="55" spans="1:2">
      <c r="A55" s="324" t="s">
        <v>2045</v>
      </c>
      <c r="B55" s="320">
        <v>313</v>
      </c>
    </row>
  </sheetData>
  <mergeCells count="1">
    <mergeCell ref="A2:B2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workbookViewId="0">
      <selection activeCell="G37" sqref="G37"/>
    </sheetView>
  </sheetViews>
  <sheetFormatPr defaultColWidth="8.88333333333333" defaultRowHeight="14.25" outlineLevelCol="6"/>
  <cols>
    <col min="1" max="1" width="32.6333333333333" style="229" customWidth="1"/>
    <col min="2" max="2" width="10.8833333333333" style="648" customWidth="1"/>
    <col min="3" max="3" width="11.25" style="648" customWidth="1"/>
    <col min="4" max="4" width="8" style="648" customWidth="1"/>
    <col min="5" max="5" width="10.25" style="649" customWidth="1"/>
    <col min="6" max="6" width="10.25" style="229" customWidth="1"/>
    <col min="7" max="7" width="10.25" style="649" customWidth="1"/>
    <col min="8" max="10" width="9" style="229"/>
    <col min="11" max="16362" width="8.88333333333333" style="229"/>
    <col min="16363" max="16384" width="8.88333333333333" style="650"/>
  </cols>
  <sheetData>
    <row r="1" s="537" customFormat="1" ht="15" customHeight="1" spans="1:7">
      <c r="A1" s="9" t="s">
        <v>1137</v>
      </c>
      <c r="B1" s="651"/>
      <c r="C1" s="651"/>
      <c r="D1" s="651"/>
      <c r="E1" s="656"/>
      <c r="G1" s="656"/>
    </row>
    <row r="2" s="646" customFormat="1" ht="18" customHeight="1" spans="1:7">
      <c r="A2" s="394" t="s">
        <v>1138</v>
      </c>
      <c r="B2" s="394"/>
      <c r="C2" s="394"/>
      <c r="D2" s="394"/>
      <c r="E2" s="394"/>
      <c r="F2" s="394"/>
      <c r="G2" s="394"/>
    </row>
    <row r="3" spans="5:7">
      <c r="E3" s="657" t="s">
        <v>3</v>
      </c>
      <c r="F3" s="657"/>
      <c r="G3" s="657"/>
    </row>
    <row r="4" ht="41.1" customHeight="1" spans="1:7">
      <c r="A4" s="652" t="s">
        <v>4</v>
      </c>
      <c r="B4" s="653" t="s">
        <v>5</v>
      </c>
      <c r="C4" s="653" t="s">
        <v>6</v>
      </c>
      <c r="D4" s="653" t="s">
        <v>7</v>
      </c>
      <c r="E4" s="632" t="s">
        <v>8</v>
      </c>
      <c r="F4" s="658" t="s">
        <v>9</v>
      </c>
      <c r="G4" s="632" t="s">
        <v>10</v>
      </c>
    </row>
    <row r="5" ht="22.5" customHeight="1" spans="1:7">
      <c r="A5" s="115" t="s">
        <v>11</v>
      </c>
      <c r="B5" s="260">
        <f t="shared" ref="B5:F5" si="0">SUM(B6:B22)</f>
        <v>12700</v>
      </c>
      <c r="C5" s="260">
        <f t="shared" si="0"/>
        <v>11700</v>
      </c>
      <c r="D5" s="355">
        <f t="shared" si="0"/>
        <v>11576</v>
      </c>
      <c r="E5" s="659">
        <f t="shared" ref="E5:E8" si="1">D5/C5</f>
        <v>0.989401709401709</v>
      </c>
      <c r="F5" s="660">
        <f t="shared" si="0"/>
        <v>8702</v>
      </c>
      <c r="G5" s="659">
        <f t="shared" ref="G5:G8" si="2">SUM(D5-F5)/F5</f>
        <v>0.330268903700299</v>
      </c>
    </row>
    <row r="6" ht="18.95" customHeight="1" spans="1:7">
      <c r="A6" s="654" t="s">
        <v>12</v>
      </c>
      <c r="B6" s="99">
        <v>6500</v>
      </c>
      <c r="C6" s="257">
        <v>5500</v>
      </c>
      <c r="D6" s="516">
        <v>5433</v>
      </c>
      <c r="E6" s="661">
        <f t="shared" si="1"/>
        <v>0.987818181818182</v>
      </c>
      <c r="F6" s="99">
        <v>2090</v>
      </c>
      <c r="G6" s="661">
        <f t="shared" si="2"/>
        <v>1.59952153110048</v>
      </c>
    </row>
    <row r="7" ht="18.95" customHeight="1" spans="1:7">
      <c r="A7" s="655" t="s">
        <v>13</v>
      </c>
      <c r="B7" s="99"/>
      <c r="C7" s="257"/>
      <c r="D7" s="516"/>
      <c r="E7" s="661"/>
      <c r="F7" s="99"/>
      <c r="G7" s="661"/>
    </row>
    <row r="8" ht="18.95" customHeight="1" spans="1:7">
      <c r="A8" s="654" t="s">
        <v>14</v>
      </c>
      <c r="B8" s="99">
        <v>750</v>
      </c>
      <c r="C8" s="257">
        <v>980</v>
      </c>
      <c r="D8" s="516">
        <v>976</v>
      </c>
      <c r="E8" s="661">
        <f t="shared" si="1"/>
        <v>0.995918367346939</v>
      </c>
      <c r="F8" s="99">
        <v>761</v>
      </c>
      <c r="G8" s="661">
        <f t="shared" si="2"/>
        <v>0.282522996057819</v>
      </c>
    </row>
    <row r="9" ht="18.95" customHeight="1" spans="1:7">
      <c r="A9" s="654" t="s">
        <v>15</v>
      </c>
      <c r="B9" s="99"/>
      <c r="C9" s="257"/>
      <c r="D9" s="247"/>
      <c r="E9" s="661"/>
      <c r="F9" s="99"/>
      <c r="G9" s="661"/>
    </row>
    <row r="10" ht="18.95" customHeight="1" spans="1:7">
      <c r="A10" s="654" t="s">
        <v>16</v>
      </c>
      <c r="B10" s="99">
        <v>250</v>
      </c>
      <c r="C10" s="257">
        <v>250</v>
      </c>
      <c r="D10" s="516">
        <v>233</v>
      </c>
      <c r="E10" s="661">
        <f t="shared" ref="E10:E15" si="3">D10/C10</f>
        <v>0.932</v>
      </c>
      <c r="F10" s="99">
        <v>248</v>
      </c>
      <c r="G10" s="661">
        <f t="shared" ref="G10:G15" si="4">SUM(D10-F10)/F10</f>
        <v>-0.0604838709677419</v>
      </c>
    </row>
    <row r="11" ht="18.95" customHeight="1" spans="1:7">
      <c r="A11" s="654" t="s">
        <v>17</v>
      </c>
      <c r="B11" s="99">
        <v>270</v>
      </c>
      <c r="C11" s="257">
        <v>330</v>
      </c>
      <c r="D11" s="516">
        <v>331</v>
      </c>
      <c r="E11" s="661">
        <f t="shared" si="3"/>
        <v>1.0030303030303</v>
      </c>
      <c r="F11" s="99">
        <v>278</v>
      </c>
      <c r="G11" s="661">
        <f t="shared" si="4"/>
        <v>0.190647482014388</v>
      </c>
    </row>
    <row r="12" ht="18.95" customHeight="1" spans="1:7">
      <c r="A12" s="654" t="s">
        <v>18</v>
      </c>
      <c r="B12" s="99">
        <v>670</v>
      </c>
      <c r="C12" s="257">
        <v>790</v>
      </c>
      <c r="D12" s="516">
        <v>793</v>
      </c>
      <c r="E12" s="661">
        <f t="shared" si="3"/>
        <v>1.00379746835443</v>
      </c>
      <c r="F12" s="99">
        <v>710</v>
      </c>
      <c r="G12" s="661">
        <f t="shared" si="4"/>
        <v>0.116901408450704</v>
      </c>
    </row>
    <row r="13" ht="18.95" customHeight="1" spans="1:7">
      <c r="A13" s="654" t="s">
        <v>19</v>
      </c>
      <c r="B13" s="99">
        <v>350</v>
      </c>
      <c r="C13" s="257">
        <v>330</v>
      </c>
      <c r="D13" s="516">
        <v>314</v>
      </c>
      <c r="E13" s="661">
        <f t="shared" si="3"/>
        <v>0.951515151515152</v>
      </c>
      <c r="F13" s="257">
        <v>385</v>
      </c>
      <c r="G13" s="661">
        <f t="shared" si="4"/>
        <v>-0.184415584415584</v>
      </c>
    </row>
    <row r="14" ht="18.95" customHeight="1" spans="1:7">
      <c r="A14" s="654" t="s">
        <v>20</v>
      </c>
      <c r="B14" s="99">
        <v>350</v>
      </c>
      <c r="C14" s="257">
        <v>330</v>
      </c>
      <c r="D14" s="516">
        <v>315</v>
      </c>
      <c r="E14" s="661">
        <f t="shared" si="3"/>
        <v>0.954545454545455</v>
      </c>
      <c r="F14" s="257">
        <v>382</v>
      </c>
      <c r="G14" s="661">
        <f t="shared" si="4"/>
        <v>-0.175392670157068</v>
      </c>
    </row>
    <row r="15" ht="18.95" customHeight="1" spans="1:7">
      <c r="A15" s="654" t="s">
        <v>21</v>
      </c>
      <c r="B15" s="99">
        <v>2000</v>
      </c>
      <c r="C15" s="257">
        <v>1220</v>
      </c>
      <c r="D15" s="516">
        <v>1214</v>
      </c>
      <c r="E15" s="661">
        <f t="shared" si="3"/>
        <v>0.995081967213115</v>
      </c>
      <c r="F15" s="257">
        <v>2145</v>
      </c>
      <c r="G15" s="661">
        <f t="shared" si="4"/>
        <v>-0.434032634032634</v>
      </c>
    </row>
    <row r="16" ht="18.95" customHeight="1" spans="1:7">
      <c r="A16" s="654" t="s">
        <v>22</v>
      </c>
      <c r="B16" s="99"/>
      <c r="C16" s="257"/>
      <c r="D16" s="516"/>
      <c r="E16" s="661"/>
      <c r="F16" s="257"/>
      <c r="G16" s="661"/>
    </row>
    <row r="17" ht="18.95" customHeight="1" spans="1:7">
      <c r="A17" s="654" t="s">
        <v>23</v>
      </c>
      <c r="B17" s="99">
        <v>590</v>
      </c>
      <c r="C17" s="257">
        <v>710</v>
      </c>
      <c r="D17" s="516">
        <v>711</v>
      </c>
      <c r="E17" s="661">
        <f t="shared" ref="E17:E19" si="5">D17/C17</f>
        <v>1.00140845070423</v>
      </c>
      <c r="F17" s="257">
        <v>662</v>
      </c>
      <c r="G17" s="661">
        <f t="shared" ref="G17:G19" si="6">SUM(D17-F17)/F17</f>
        <v>0.0740181268882175</v>
      </c>
    </row>
    <row r="18" ht="18.95" customHeight="1" spans="1:7">
      <c r="A18" s="654" t="s">
        <v>24</v>
      </c>
      <c r="B18" s="99">
        <v>190</v>
      </c>
      <c r="C18" s="516">
        <v>370</v>
      </c>
      <c r="D18" s="516">
        <v>369</v>
      </c>
      <c r="E18" s="661">
        <f t="shared" si="5"/>
        <v>0.997297297297297</v>
      </c>
      <c r="F18" s="257">
        <v>178</v>
      </c>
      <c r="G18" s="661">
        <f t="shared" si="6"/>
        <v>1.07303370786517</v>
      </c>
    </row>
    <row r="19" ht="18.95" customHeight="1" spans="1:7">
      <c r="A19" s="654" t="s">
        <v>25</v>
      </c>
      <c r="B19" s="99">
        <v>700</v>
      </c>
      <c r="C19" s="516">
        <v>830</v>
      </c>
      <c r="D19" s="516">
        <v>826</v>
      </c>
      <c r="E19" s="661">
        <f t="shared" si="5"/>
        <v>0.995180722891566</v>
      </c>
      <c r="F19" s="257">
        <v>788</v>
      </c>
      <c r="G19" s="661">
        <f t="shared" si="6"/>
        <v>0.0482233502538071</v>
      </c>
    </row>
    <row r="20" ht="18.95" customHeight="1" spans="1:7">
      <c r="A20" s="654" t="s">
        <v>26</v>
      </c>
      <c r="B20" s="99"/>
      <c r="C20" s="516"/>
      <c r="D20" s="516"/>
      <c r="E20" s="661"/>
      <c r="F20" s="257"/>
      <c r="G20" s="661"/>
    </row>
    <row r="21" ht="18.95" customHeight="1" spans="1:7">
      <c r="A21" s="654" t="s">
        <v>27</v>
      </c>
      <c r="B21" s="99">
        <v>80</v>
      </c>
      <c r="C21" s="516">
        <v>60</v>
      </c>
      <c r="D21" s="516">
        <v>61</v>
      </c>
      <c r="E21" s="661">
        <f t="shared" ref="E21:E27" si="7">D21/C21</f>
        <v>1.01666666666667</v>
      </c>
      <c r="F21" s="257">
        <v>75</v>
      </c>
      <c r="G21" s="661">
        <f t="shared" ref="G21:G27" si="8">SUM(D21-F21)/F21</f>
        <v>-0.186666666666667</v>
      </c>
    </row>
    <row r="22" ht="18.95" customHeight="1" spans="1:7">
      <c r="A22" s="654" t="s">
        <v>28</v>
      </c>
      <c r="B22" s="99"/>
      <c r="C22" s="516"/>
      <c r="D22" s="516"/>
      <c r="E22" s="661"/>
      <c r="F22" s="257"/>
      <c r="G22" s="661"/>
    </row>
    <row r="23" s="647" customFormat="1" ht="24.75" customHeight="1" spans="1:7">
      <c r="A23" s="115" t="s">
        <v>29</v>
      </c>
      <c r="B23" s="244">
        <f t="shared" ref="B23:F23" si="9">SUM(B24:B30)</f>
        <v>15800</v>
      </c>
      <c r="C23" s="244">
        <f t="shared" si="9"/>
        <v>16800</v>
      </c>
      <c r="D23" s="355">
        <f t="shared" si="9"/>
        <v>16957</v>
      </c>
      <c r="E23" s="659">
        <f t="shared" si="7"/>
        <v>1.00934523809524</v>
      </c>
      <c r="F23" s="244">
        <f t="shared" si="9"/>
        <v>18363</v>
      </c>
      <c r="G23" s="659">
        <f t="shared" si="8"/>
        <v>-0.0765670097478626</v>
      </c>
    </row>
    <row r="24" ht="24" customHeight="1" spans="1:7">
      <c r="A24" s="654" t="s">
        <v>30</v>
      </c>
      <c r="B24" s="99">
        <v>1000</v>
      </c>
      <c r="C24" s="516">
        <v>1250</v>
      </c>
      <c r="D24" s="257">
        <v>1258</v>
      </c>
      <c r="E24" s="661">
        <f t="shared" si="7"/>
        <v>1.0064</v>
      </c>
      <c r="F24" s="257">
        <v>1098</v>
      </c>
      <c r="G24" s="661">
        <f t="shared" si="8"/>
        <v>0.145719489981785</v>
      </c>
    </row>
    <row r="25" ht="24.75" customHeight="1" spans="1:7">
      <c r="A25" s="654" t="s">
        <v>31</v>
      </c>
      <c r="B25" s="99">
        <v>350</v>
      </c>
      <c r="C25" s="516">
        <v>170</v>
      </c>
      <c r="D25" s="257">
        <v>174</v>
      </c>
      <c r="E25" s="661">
        <f t="shared" si="7"/>
        <v>1.02352941176471</v>
      </c>
      <c r="F25" s="257">
        <v>483</v>
      </c>
      <c r="G25" s="661">
        <f t="shared" si="8"/>
        <v>-0.639751552795031</v>
      </c>
    </row>
    <row r="26" ht="24.75" customHeight="1" spans="1:7">
      <c r="A26" s="654" t="s">
        <v>32</v>
      </c>
      <c r="B26" s="99">
        <v>1500</v>
      </c>
      <c r="C26" s="516">
        <v>380</v>
      </c>
      <c r="D26" s="257">
        <v>386</v>
      </c>
      <c r="E26" s="661">
        <f t="shared" si="7"/>
        <v>1.01578947368421</v>
      </c>
      <c r="F26" s="257">
        <v>1834</v>
      </c>
      <c r="G26" s="661">
        <f t="shared" si="8"/>
        <v>-0.789531079607416</v>
      </c>
    </row>
    <row r="27" ht="24.75" customHeight="1" spans="1:7">
      <c r="A27" s="654" t="s">
        <v>33</v>
      </c>
      <c r="B27" s="99">
        <v>11800</v>
      </c>
      <c r="C27" s="516">
        <v>14200</v>
      </c>
      <c r="D27" s="257">
        <v>14342</v>
      </c>
      <c r="E27" s="661">
        <f t="shared" si="7"/>
        <v>1.01</v>
      </c>
      <c r="F27" s="99">
        <v>13549</v>
      </c>
      <c r="G27" s="661">
        <f t="shared" si="8"/>
        <v>0.0585283046719315</v>
      </c>
    </row>
    <row r="28" ht="24.75" customHeight="1" spans="1:7">
      <c r="A28" s="654" t="s">
        <v>34</v>
      </c>
      <c r="B28" s="99"/>
      <c r="C28" s="516"/>
      <c r="D28" s="257"/>
      <c r="E28" s="661"/>
      <c r="F28" s="99"/>
      <c r="G28" s="661"/>
    </row>
    <row r="29" ht="24.75" customHeight="1" spans="1:7">
      <c r="A29" s="654" t="s">
        <v>35</v>
      </c>
      <c r="B29" s="99">
        <v>150</v>
      </c>
      <c r="C29" s="516">
        <v>50</v>
      </c>
      <c r="D29" s="516">
        <v>50</v>
      </c>
      <c r="E29" s="661"/>
      <c r="F29" s="99"/>
      <c r="G29" s="661"/>
    </row>
    <row r="30" ht="24.75" customHeight="1" spans="1:7">
      <c r="A30" s="654" t="s">
        <v>36</v>
      </c>
      <c r="B30" s="99">
        <v>1000</v>
      </c>
      <c r="C30" s="516">
        <v>750</v>
      </c>
      <c r="D30" s="257">
        <v>747</v>
      </c>
      <c r="E30" s="661">
        <f>D30/C30</f>
        <v>0.996</v>
      </c>
      <c r="F30" s="99">
        <v>1399</v>
      </c>
      <c r="G30" s="661">
        <f t="shared" ref="G29:G31" si="10">SUM(D30-F30)/F30</f>
        <v>-0.466047176554682</v>
      </c>
    </row>
    <row r="31" s="647" customFormat="1" ht="24.75" customHeight="1" spans="1:7">
      <c r="A31" s="542" t="s">
        <v>37</v>
      </c>
      <c r="B31" s="260">
        <f t="shared" ref="B31:F31" si="11">B23+B5</f>
        <v>28500</v>
      </c>
      <c r="C31" s="260">
        <f t="shared" si="11"/>
        <v>28500</v>
      </c>
      <c r="D31" s="260">
        <f t="shared" si="11"/>
        <v>28533</v>
      </c>
      <c r="E31" s="659">
        <f>D31/C31</f>
        <v>1.00115789473684</v>
      </c>
      <c r="F31" s="660">
        <f t="shared" si="11"/>
        <v>27065</v>
      </c>
      <c r="G31" s="659">
        <f t="shared" si="10"/>
        <v>0.0542397930907076</v>
      </c>
    </row>
    <row r="44" spans="1:1">
      <c r="A44" s="229" t="s">
        <v>38</v>
      </c>
    </row>
  </sheetData>
  <mergeCells count="2">
    <mergeCell ref="A2:G2"/>
    <mergeCell ref="E3:G3"/>
  </mergeCells>
  <pageMargins left="0.75" right="0.75" top="1" bottom="1" header="0.5" footer="0.5"/>
  <pageSetup paperSize="9" orientation="portrait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55"/>
  <sheetViews>
    <sheetView workbookViewId="0">
      <selection activeCell="B11" sqref="B11"/>
    </sheetView>
  </sheetViews>
  <sheetFormatPr defaultColWidth="9" defaultRowHeight="24.95" customHeight="1"/>
  <cols>
    <col min="1" max="1" width="72.75" style="79" customWidth="1"/>
    <col min="2" max="2" width="27.25" style="310" customWidth="1"/>
    <col min="3" max="3" width="9.5" style="310"/>
    <col min="4" max="16384" width="9" style="310"/>
  </cols>
  <sheetData>
    <row r="1" s="5" customFormat="1" ht="15.75" customHeight="1" spans="1:256">
      <c r="A1" s="128" t="s">
        <v>2046</v>
      </c>
      <c r="B1" s="310"/>
      <c r="C1" s="310"/>
      <c r="IQ1" s="310"/>
      <c r="IR1" s="310"/>
      <c r="IS1" s="310"/>
      <c r="IT1" s="310"/>
      <c r="IU1" s="310"/>
      <c r="IV1" s="310"/>
    </row>
    <row r="2" s="306" customFormat="1" ht="45" customHeight="1" spans="1:4">
      <c r="A2" s="311" t="s">
        <v>2047</v>
      </c>
      <c r="B2" s="311"/>
      <c r="C2" s="312"/>
      <c r="D2" s="312"/>
    </row>
    <row r="3" s="307" customFormat="1" ht="18" customHeight="1" spans="1:2">
      <c r="A3" s="313"/>
      <c r="B3" s="314" t="s">
        <v>1179</v>
      </c>
    </row>
    <row r="4" s="308" customFormat="1" ht="30" customHeight="1" spans="1:2">
      <c r="A4" s="315" t="s">
        <v>2048</v>
      </c>
      <c r="B4" s="315" t="s">
        <v>1894</v>
      </c>
    </row>
    <row r="5" s="309" customFormat="1" ht="21" customHeight="1" spans="1:2">
      <c r="A5" s="316" t="s">
        <v>1182</v>
      </c>
      <c r="B5" s="317">
        <f>SUM(B6+B11+B34)</f>
        <v>87790</v>
      </c>
    </row>
    <row r="6" s="309" customFormat="1" ht="21" customHeight="1" spans="1:2">
      <c r="A6" s="318" t="s">
        <v>2007</v>
      </c>
      <c r="B6" s="317">
        <f>SUM(B7:B10)</f>
        <v>2504</v>
      </c>
    </row>
    <row r="7" s="309" customFormat="1" ht="21" customHeight="1" spans="1:2">
      <c r="A7" s="319" t="s">
        <v>2008</v>
      </c>
      <c r="B7" s="320">
        <v>1040</v>
      </c>
    </row>
    <row r="8" s="309" customFormat="1" ht="21" customHeight="1" spans="1:2">
      <c r="A8" s="319" t="s">
        <v>1185</v>
      </c>
      <c r="B8" s="320">
        <v>97</v>
      </c>
    </row>
    <row r="9" s="309" customFormat="1" ht="21" customHeight="1" spans="1:2">
      <c r="A9" s="319" t="s">
        <v>1186</v>
      </c>
      <c r="B9" s="320">
        <v>2005</v>
      </c>
    </row>
    <row r="10" s="309" customFormat="1" ht="21" customHeight="1" spans="1:2">
      <c r="A10" s="319" t="s">
        <v>1187</v>
      </c>
      <c r="B10" s="320">
        <v>-638</v>
      </c>
    </row>
    <row r="11" s="309" customFormat="1" ht="21" customHeight="1" spans="1:2">
      <c r="A11" s="316" t="s">
        <v>2009</v>
      </c>
      <c r="B11" s="321">
        <f>SUM(B12:B33)</f>
        <v>75914</v>
      </c>
    </row>
    <row r="12" s="310" customFormat="1" ht="21" customHeight="1" spans="1:2">
      <c r="A12" s="319" t="s">
        <v>2010</v>
      </c>
      <c r="B12" s="322"/>
    </row>
    <row r="13" s="310" customFormat="1" ht="21" customHeight="1" spans="1:2">
      <c r="A13" s="319" t="s">
        <v>2011</v>
      </c>
      <c r="B13" s="320">
        <v>38606</v>
      </c>
    </row>
    <row r="14" s="310" customFormat="1" ht="21" customHeight="1" spans="1:2">
      <c r="A14" s="323" t="s">
        <v>2012</v>
      </c>
      <c r="B14" s="320"/>
    </row>
    <row r="15" s="310" customFormat="1" ht="21" customHeight="1" spans="1:2">
      <c r="A15" s="319" t="s">
        <v>2013</v>
      </c>
      <c r="B15" s="320">
        <v>5520</v>
      </c>
    </row>
    <row r="16" s="310" customFormat="1" ht="21" customHeight="1" spans="1:2">
      <c r="A16" s="319" t="s">
        <v>2014</v>
      </c>
      <c r="B16" s="320">
        <v>2575</v>
      </c>
    </row>
    <row r="17" s="310" customFormat="1" ht="21" customHeight="1" spans="1:2">
      <c r="A17" s="319" t="s">
        <v>2015</v>
      </c>
      <c r="B17" s="322">
        <v>2542</v>
      </c>
    </row>
    <row r="18" s="310" customFormat="1" ht="21" customHeight="1" spans="1:2">
      <c r="A18" s="319" t="s">
        <v>2016</v>
      </c>
      <c r="B18" s="320">
        <v>4049</v>
      </c>
    </row>
    <row r="19" s="310" customFormat="1" ht="21" customHeight="1" spans="1:2">
      <c r="A19" s="324" t="s">
        <v>2017</v>
      </c>
      <c r="B19" s="322">
        <v>95</v>
      </c>
    </row>
    <row r="20" s="310" customFormat="1" ht="21" customHeight="1" spans="1:2">
      <c r="A20" s="324" t="s">
        <v>2018</v>
      </c>
      <c r="B20" s="320">
        <v>2039</v>
      </c>
    </row>
    <row r="21" s="310" customFormat="1" ht="21" customHeight="1" spans="1:2">
      <c r="A21" s="324" t="s">
        <v>2019</v>
      </c>
      <c r="B21" s="320">
        <v>280</v>
      </c>
    </row>
    <row r="22" s="310" customFormat="1" ht="21" customHeight="1" spans="1:2">
      <c r="A22" s="324" t="s">
        <v>2020</v>
      </c>
      <c r="B22" s="320">
        <v>1832</v>
      </c>
    </row>
    <row r="23" s="310" customFormat="1" ht="21" customHeight="1" spans="1:2">
      <c r="A23" s="324" t="s">
        <v>2049</v>
      </c>
      <c r="B23" s="320">
        <v>1130</v>
      </c>
    </row>
    <row r="24" s="310" customFormat="1" ht="21" customHeight="1" spans="1:2">
      <c r="A24" s="324" t="s">
        <v>2050</v>
      </c>
      <c r="B24" s="320">
        <v>3262</v>
      </c>
    </row>
    <row r="25" s="310" customFormat="1" ht="21" customHeight="1" spans="1:2">
      <c r="A25" s="324" t="s">
        <v>2051</v>
      </c>
      <c r="B25" s="320">
        <v>1647</v>
      </c>
    </row>
    <row r="26" s="310" customFormat="1" ht="21" customHeight="1" spans="1:2">
      <c r="A26" s="324" t="s">
        <v>2052</v>
      </c>
      <c r="B26" s="320">
        <v>58</v>
      </c>
    </row>
    <row r="27" s="310" customFormat="1" ht="21" customHeight="1" spans="1:2">
      <c r="A27" s="324" t="s">
        <v>2053</v>
      </c>
      <c r="B27" s="320">
        <v>2637</v>
      </c>
    </row>
    <row r="28" s="310" customFormat="1" ht="21" customHeight="1" spans="1:2">
      <c r="A28" s="324" t="s">
        <v>2054</v>
      </c>
      <c r="B28" s="320">
        <v>6278</v>
      </c>
    </row>
    <row r="29" s="310" customFormat="1" ht="21" customHeight="1" spans="1:2">
      <c r="A29" s="324" t="s">
        <v>2055</v>
      </c>
      <c r="B29" s="320">
        <v>135</v>
      </c>
    </row>
    <row r="30" s="310" customFormat="1" ht="21" customHeight="1" spans="1:2">
      <c r="A30" s="324" t="s">
        <v>1242</v>
      </c>
      <c r="B30" s="320">
        <v>1</v>
      </c>
    </row>
    <row r="31" s="310" customFormat="1" ht="21" customHeight="1" spans="1:2">
      <c r="A31" s="324" t="s">
        <v>2021</v>
      </c>
      <c r="B31" s="320">
        <v>1200</v>
      </c>
    </row>
    <row r="32" s="309" customFormat="1" ht="21" customHeight="1" spans="1:2">
      <c r="A32" s="324" t="s">
        <v>2022</v>
      </c>
      <c r="B32" s="320">
        <v>1829</v>
      </c>
    </row>
    <row r="33" s="310" customFormat="1" ht="21" customHeight="1" spans="1:2">
      <c r="A33" s="324" t="s">
        <v>2023</v>
      </c>
      <c r="B33" s="320">
        <v>199</v>
      </c>
    </row>
    <row r="34" s="310" customFormat="1" ht="21" customHeight="1" spans="1:2">
      <c r="A34" s="318" t="s">
        <v>2024</v>
      </c>
      <c r="B34" s="321">
        <f>SUM(B35:B55)</f>
        <v>9372</v>
      </c>
    </row>
    <row r="35" s="310" customFormat="1" ht="21" customHeight="1" spans="1:2">
      <c r="A35" s="319" t="s">
        <v>2025</v>
      </c>
      <c r="B35" s="320">
        <v>351</v>
      </c>
    </row>
    <row r="36" s="310" customFormat="1" ht="21" customHeight="1" spans="1:2">
      <c r="A36" s="319" t="s">
        <v>2026</v>
      </c>
      <c r="B36" s="320">
        <v>0</v>
      </c>
    </row>
    <row r="37" s="310" customFormat="1" ht="21" customHeight="1" spans="1:2">
      <c r="A37" s="319" t="s">
        <v>2027</v>
      </c>
      <c r="B37" s="320">
        <v>0</v>
      </c>
    </row>
    <row r="38" s="310" customFormat="1" ht="21" customHeight="1" spans="1:2">
      <c r="A38" s="319" t="s">
        <v>2028</v>
      </c>
      <c r="B38" s="320">
        <v>0</v>
      </c>
    </row>
    <row r="39" s="310" customFormat="1" ht="21" customHeight="1" spans="1:2">
      <c r="A39" s="319" t="s">
        <v>2029</v>
      </c>
      <c r="B39" s="320">
        <v>65</v>
      </c>
    </row>
    <row r="40" s="310" customFormat="1" ht="21" customHeight="1" spans="1:2">
      <c r="A40" s="319" t="s">
        <v>2030</v>
      </c>
      <c r="B40" s="320">
        <v>208</v>
      </c>
    </row>
    <row r="41" s="310" customFormat="1" ht="21" customHeight="1" spans="1:2">
      <c r="A41" s="319" t="s">
        <v>2031</v>
      </c>
      <c r="B41" s="320">
        <v>64</v>
      </c>
    </row>
    <row r="42" s="310" customFormat="1" ht="21" customHeight="1" spans="1:2">
      <c r="A42" s="319" t="s">
        <v>2032</v>
      </c>
      <c r="B42" s="320">
        <v>470</v>
      </c>
    </row>
    <row r="43" s="310" customFormat="1" ht="21" customHeight="1" spans="1:2">
      <c r="A43" s="324" t="s">
        <v>2033</v>
      </c>
      <c r="B43" s="320">
        <v>521</v>
      </c>
    </row>
    <row r="44" customHeight="1" spans="1:2">
      <c r="A44" s="324" t="s">
        <v>2034</v>
      </c>
      <c r="B44" s="320">
        <v>444</v>
      </c>
    </row>
    <row r="45" customHeight="1" spans="1:2">
      <c r="A45" s="324" t="s">
        <v>2035</v>
      </c>
      <c r="B45" s="320">
        <v>332</v>
      </c>
    </row>
    <row r="46" customHeight="1" spans="1:2">
      <c r="A46" s="324" t="s">
        <v>2036</v>
      </c>
      <c r="B46" s="320">
        <v>194</v>
      </c>
    </row>
    <row r="47" customHeight="1" spans="1:2">
      <c r="A47" s="324" t="s">
        <v>2037</v>
      </c>
      <c r="B47" s="320">
        <v>33</v>
      </c>
    </row>
    <row r="48" customHeight="1" spans="1:2">
      <c r="A48" s="324" t="s">
        <v>2038</v>
      </c>
      <c r="B48" s="320">
        <v>454</v>
      </c>
    </row>
    <row r="49" customHeight="1" spans="1:2">
      <c r="A49" s="324" t="s">
        <v>2039</v>
      </c>
      <c r="B49" s="320">
        <v>-12</v>
      </c>
    </row>
    <row r="50" customHeight="1" spans="1:2">
      <c r="A50" s="324" t="s">
        <v>2040</v>
      </c>
      <c r="B50" s="320">
        <v>0</v>
      </c>
    </row>
    <row r="51" customHeight="1" spans="1:2">
      <c r="A51" s="324" t="s">
        <v>2041</v>
      </c>
      <c r="B51" s="320">
        <v>0</v>
      </c>
    </row>
    <row r="52" customHeight="1" spans="1:2">
      <c r="A52" s="324" t="s">
        <v>2042</v>
      </c>
      <c r="B52" s="320">
        <v>5914</v>
      </c>
    </row>
    <row r="53" customHeight="1" spans="1:2">
      <c r="A53" s="324" t="s">
        <v>2043</v>
      </c>
      <c r="B53" s="320">
        <v>0</v>
      </c>
    </row>
    <row r="54" customHeight="1" spans="1:2">
      <c r="A54" s="324" t="s">
        <v>2044</v>
      </c>
      <c r="B54" s="320">
        <v>21</v>
      </c>
    </row>
    <row r="55" customHeight="1" spans="1:2">
      <c r="A55" s="324" t="s">
        <v>2045</v>
      </c>
      <c r="B55" s="320">
        <v>313</v>
      </c>
    </row>
  </sheetData>
  <mergeCells count="1">
    <mergeCell ref="A2:B2"/>
  </mergeCells>
  <pageMargins left="0.707638888888889" right="0.707638888888889" top="0.747916666666667" bottom="0.747916666666667" header="0.313888888888889" footer="0.313888888888889"/>
  <pageSetup paperSize="9" orientation="portrait" horizontalDpi="600" verticalDpi="600"/>
  <headerFooter>
    <oddFooter>&amp;C- &amp;P -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workbookViewId="0">
      <selection activeCell="B17" sqref="B17"/>
    </sheetView>
  </sheetViews>
  <sheetFormatPr defaultColWidth="10" defaultRowHeight="15" outlineLevelCol="4"/>
  <cols>
    <col min="1" max="1" width="64.5" style="3" customWidth="1"/>
    <col min="2" max="4" width="16.75" style="3" customWidth="1"/>
    <col min="5" max="5" width="13" style="3" customWidth="1"/>
    <col min="6" max="32" width="9" style="3"/>
    <col min="33" max="16384" width="10" style="3"/>
  </cols>
  <sheetData>
    <row r="1" s="36" customFormat="1" customHeight="1" spans="1:1">
      <c r="A1" s="231" t="s">
        <v>2056</v>
      </c>
    </row>
    <row r="2" s="37" customFormat="1" ht="24.95" customHeight="1" spans="1:4">
      <c r="A2" s="290" t="s">
        <v>2057</v>
      </c>
      <c r="B2" s="291"/>
      <c r="C2" s="291"/>
      <c r="D2" s="291"/>
    </row>
    <row r="3" s="251" customFormat="1" ht="21" customHeight="1" spans="1:3">
      <c r="A3" s="281"/>
      <c r="C3" s="251" t="s">
        <v>2058</v>
      </c>
    </row>
    <row r="4" s="289" customFormat="1" ht="24.95" customHeight="1" spans="1:4">
      <c r="A4" s="292" t="s">
        <v>1470</v>
      </c>
      <c r="B4" s="292" t="s">
        <v>2059</v>
      </c>
      <c r="C4" s="292" t="s">
        <v>2060</v>
      </c>
      <c r="D4" s="292" t="s">
        <v>2061</v>
      </c>
    </row>
    <row r="5" s="39" customFormat="1" ht="23.1" customHeight="1" spans="1:4">
      <c r="A5" s="293" t="s">
        <v>2062</v>
      </c>
      <c r="B5" s="294">
        <f>B6+B8+B14+B17</f>
        <v>266.5</v>
      </c>
      <c r="C5" s="294">
        <f>C6+C8+C14+C17</f>
        <v>316.8</v>
      </c>
      <c r="D5" s="295">
        <f t="shared" ref="D5:D19" si="0">C5/B5</f>
        <v>1.18874296435272</v>
      </c>
    </row>
    <row r="6" s="39" customFormat="1" ht="23.1" customHeight="1" spans="1:4">
      <c r="A6" s="296" t="s">
        <v>2063</v>
      </c>
      <c r="B6" s="294">
        <f>B7</f>
        <v>4.5</v>
      </c>
      <c r="C6" s="294">
        <v>0</v>
      </c>
      <c r="D6" s="295">
        <f t="shared" si="0"/>
        <v>0</v>
      </c>
    </row>
    <row r="7" s="19" customFormat="1" ht="23.1" customHeight="1" spans="1:5">
      <c r="A7" s="297" t="s">
        <v>2064</v>
      </c>
      <c r="B7" s="294">
        <v>4.5</v>
      </c>
      <c r="C7" s="294">
        <v>0</v>
      </c>
      <c r="D7" s="295">
        <f t="shared" si="0"/>
        <v>0</v>
      </c>
      <c r="E7" s="39"/>
    </row>
    <row r="8" s="19" customFormat="1" ht="23.1" customHeight="1" spans="1:4">
      <c r="A8" s="296" t="s">
        <v>2065</v>
      </c>
      <c r="B8" s="294">
        <f>B9+B10+B11+B12+B13</f>
        <v>220</v>
      </c>
      <c r="C8" s="294">
        <f>C9+C10+C11+C12+C13</f>
        <v>230</v>
      </c>
      <c r="D8" s="295">
        <f t="shared" si="0"/>
        <v>1.04545454545455</v>
      </c>
    </row>
    <row r="9" s="19" customFormat="1" ht="23.1" customHeight="1" spans="1:4">
      <c r="A9" s="297" t="s">
        <v>2066</v>
      </c>
      <c r="B9" s="298">
        <v>3</v>
      </c>
      <c r="C9" s="298">
        <v>3</v>
      </c>
      <c r="D9" s="295">
        <f t="shared" si="0"/>
        <v>1</v>
      </c>
    </row>
    <row r="10" s="19" customFormat="1" ht="23.1" customHeight="1" spans="1:4">
      <c r="A10" s="297" t="s">
        <v>2067</v>
      </c>
      <c r="B10" s="298">
        <v>7</v>
      </c>
      <c r="C10" s="298">
        <v>7</v>
      </c>
      <c r="D10" s="295">
        <f t="shared" si="0"/>
        <v>1</v>
      </c>
    </row>
    <row r="11" s="19" customFormat="1" ht="23.1" customHeight="1" spans="1:4">
      <c r="A11" s="297" t="s">
        <v>2068</v>
      </c>
      <c r="B11" s="298">
        <v>100</v>
      </c>
      <c r="C11" s="298">
        <v>100</v>
      </c>
      <c r="D11" s="295">
        <f t="shared" si="0"/>
        <v>1</v>
      </c>
    </row>
    <row r="12" s="19" customFormat="1" ht="23.1" customHeight="1" spans="1:4">
      <c r="A12" s="297" t="s">
        <v>2069</v>
      </c>
      <c r="B12" s="298">
        <v>10</v>
      </c>
      <c r="C12" s="298">
        <v>10</v>
      </c>
      <c r="D12" s="295">
        <f t="shared" si="0"/>
        <v>1</v>
      </c>
    </row>
    <row r="13" s="19" customFormat="1" ht="23.1" customHeight="1" spans="1:4">
      <c r="A13" s="297" t="s">
        <v>2070</v>
      </c>
      <c r="B13" s="298">
        <v>100</v>
      </c>
      <c r="C13" s="298">
        <v>110</v>
      </c>
      <c r="D13" s="295">
        <f t="shared" si="0"/>
        <v>1.1</v>
      </c>
    </row>
    <row r="14" s="19" customFormat="1" ht="23.1" customHeight="1" spans="1:4">
      <c r="A14" s="299" t="s">
        <v>2071</v>
      </c>
      <c r="B14" s="294">
        <f>B15+B16</f>
        <v>34</v>
      </c>
      <c r="C14" s="294">
        <f>C15+C16</f>
        <v>76</v>
      </c>
      <c r="D14" s="295">
        <f t="shared" si="0"/>
        <v>2.23529411764706</v>
      </c>
    </row>
    <row r="15" s="19" customFormat="1" ht="23.1" customHeight="1" spans="1:4">
      <c r="A15" s="297" t="s">
        <v>2072</v>
      </c>
      <c r="B15" s="298">
        <v>7.08</v>
      </c>
      <c r="C15" s="298">
        <v>20</v>
      </c>
      <c r="D15" s="295">
        <f t="shared" si="0"/>
        <v>2.82485875706215</v>
      </c>
    </row>
    <row r="16" s="39" customFormat="1" ht="23.1" customHeight="1" spans="1:5">
      <c r="A16" s="300" t="s">
        <v>2073</v>
      </c>
      <c r="B16" s="298">
        <v>26.92</v>
      </c>
      <c r="C16" s="298">
        <v>56</v>
      </c>
      <c r="D16" s="295">
        <f t="shared" si="0"/>
        <v>2.08023774145617</v>
      </c>
      <c r="E16" s="19"/>
    </row>
    <row r="17" s="19" customFormat="1" ht="23.1" customHeight="1" spans="1:4">
      <c r="A17" s="299" t="s">
        <v>2074</v>
      </c>
      <c r="B17" s="294">
        <f>B18+B19</f>
        <v>8</v>
      </c>
      <c r="C17" s="294">
        <f>C18+C19</f>
        <v>10.8</v>
      </c>
      <c r="D17" s="295">
        <f t="shared" si="0"/>
        <v>1.35</v>
      </c>
    </row>
    <row r="18" s="19" customFormat="1" ht="23.1" customHeight="1" spans="1:4">
      <c r="A18" s="297" t="s">
        <v>2075</v>
      </c>
      <c r="B18" s="298">
        <v>5</v>
      </c>
      <c r="C18" s="298">
        <v>7.8</v>
      </c>
      <c r="D18" s="295">
        <f t="shared" si="0"/>
        <v>1.56</v>
      </c>
    </row>
    <row r="19" s="19" customFormat="1" ht="23.1" customHeight="1" spans="1:4">
      <c r="A19" s="297" t="s">
        <v>2076</v>
      </c>
      <c r="B19" s="298">
        <v>3</v>
      </c>
      <c r="C19" s="298">
        <v>3</v>
      </c>
      <c r="D19" s="295">
        <f t="shared" si="0"/>
        <v>1</v>
      </c>
    </row>
    <row r="20" s="19" customFormat="1" ht="23.1" customHeight="1" spans="1:5">
      <c r="A20" s="293" t="s">
        <v>2077</v>
      </c>
      <c r="B20" s="294"/>
      <c r="C20" s="294"/>
      <c r="D20" s="295"/>
      <c r="E20" s="39"/>
    </row>
    <row r="21" s="19" customFormat="1" ht="24" customHeight="1" spans="1:4">
      <c r="A21" s="301"/>
      <c r="B21" s="298"/>
      <c r="C21" s="298"/>
      <c r="D21" s="295"/>
    </row>
    <row r="22" s="19" customFormat="1" ht="24" customHeight="1" spans="1:4">
      <c r="A22" s="302" t="s">
        <v>1489</v>
      </c>
      <c r="B22" s="294">
        <f>B5+B20</f>
        <v>266.5</v>
      </c>
      <c r="C22" s="294">
        <f>C5+C20</f>
        <v>316.8</v>
      </c>
      <c r="D22" s="295">
        <f>C22/B22</f>
        <v>1.18874296435272</v>
      </c>
    </row>
    <row r="23" s="19" customFormat="1" ht="24" customHeight="1" spans="1:4">
      <c r="A23" s="302" t="s">
        <v>1490</v>
      </c>
      <c r="B23" s="294">
        <f>B5</f>
        <v>266.5</v>
      </c>
      <c r="C23" s="294">
        <f>C5</f>
        <v>316.8</v>
      </c>
      <c r="D23" s="295">
        <f>C23/B23</f>
        <v>1.18874296435272</v>
      </c>
    </row>
    <row r="24" s="19" customFormat="1" ht="24" customHeight="1" spans="1:4">
      <c r="A24" s="302" t="s">
        <v>1491</v>
      </c>
      <c r="B24" s="303"/>
      <c r="C24" s="303"/>
      <c r="D24" s="304"/>
    </row>
    <row r="25" s="19" customFormat="1" ht="24" customHeight="1" spans="1:4">
      <c r="A25" s="28"/>
      <c r="B25" s="281"/>
      <c r="C25" s="281"/>
      <c r="D25" s="305"/>
    </row>
    <row r="26" s="19" customFormat="1" ht="24" customHeight="1" spans="1:4">
      <c r="A26" s="28"/>
      <c r="B26" s="281"/>
      <c r="C26" s="281"/>
      <c r="D26" s="305"/>
    </row>
    <row r="27" s="19" customFormat="1" ht="24" customHeight="1" spans="1:4">
      <c r="A27" s="28"/>
      <c r="B27" s="281"/>
      <c r="C27" s="281"/>
      <c r="D27" s="305"/>
    </row>
    <row r="28" s="19" customFormat="1" ht="24" customHeight="1" spans="1:4">
      <c r="A28" s="28"/>
      <c r="B28" s="281"/>
      <c r="C28" s="281"/>
      <c r="D28" s="305"/>
    </row>
    <row r="29" s="19" customFormat="1" ht="24" customHeight="1" spans="1:4">
      <c r="A29" s="28"/>
      <c r="B29" s="281"/>
      <c r="C29" s="281"/>
      <c r="D29" s="305"/>
    </row>
    <row r="30" s="19" customFormat="1" ht="24" customHeight="1" spans="1:4">
      <c r="A30" s="28"/>
      <c r="B30" s="281"/>
      <c r="C30" s="281"/>
      <c r="D30" s="305"/>
    </row>
    <row r="31" s="19" customFormat="1" ht="24" customHeight="1" spans="1:4">
      <c r="A31" s="28"/>
      <c r="B31" s="281"/>
      <c r="C31" s="281"/>
      <c r="D31" s="281"/>
    </row>
    <row r="32" s="19" customFormat="1" ht="24" customHeight="1" spans="1:4">
      <c r="A32" s="28"/>
      <c r="B32" s="281"/>
      <c r="C32" s="281"/>
      <c r="D32" s="281"/>
    </row>
    <row r="33" s="19" customFormat="1" ht="24" customHeight="1" spans="1:4">
      <c r="A33" s="28"/>
      <c r="B33" s="281"/>
      <c r="C33" s="281"/>
      <c r="D33" s="281"/>
    </row>
    <row r="34" s="19" customFormat="1" ht="24" customHeight="1" spans="1:4">
      <c r="A34" s="28"/>
      <c r="B34" s="281"/>
      <c r="C34" s="281"/>
      <c r="D34" s="281"/>
    </row>
    <row r="35" s="19" customFormat="1" ht="24" customHeight="1" spans="1:4">
      <c r="A35" s="28"/>
      <c r="B35" s="281"/>
      <c r="C35" s="281"/>
      <c r="D35" s="281"/>
    </row>
    <row r="36" s="19" customFormat="1" ht="24" customHeight="1" spans="1:4">
      <c r="A36" s="28"/>
      <c r="B36" s="281"/>
      <c r="C36" s="281"/>
      <c r="D36" s="281"/>
    </row>
    <row r="37" s="19" customFormat="1" ht="24" customHeight="1" spans="1:4">
      <c r="A37" s="28"/>
      <c r="B37" s="281"/>
      <c r="C37" s="281"/>
      <c r="D37" s="281"/>
    </row>
    <row r="38" s="19" customFormat="1" ht="24" customHeight="1" spans="1:4">
      <c r="A38" s="28"/>
      <c r="B38" s="281"/>
      <c r="C38" s="281"/>
      <c r="D38" s="281"/>
    </row>
    <row r="39" s="19" customFormat="1" ht="24" customHeight="1" spans="1:4">
      <c r="A39" s="28"/>
      <c r="B39" s="281"/>
      <c r="C39" s="281"/>
      <c r="D39" s="281"/>
    </row>
    <row r="40" s="19" customFormat="1" ht="24" customHeight="1" spans="1:4">
      <c r="A40" s="28"/>
      <c r="B40" s="281"/>
      <c r="C40" s="281"/>
      <c r="D40" s="281"/>
    </row>
    <row r="41" s="19" customFormat="1" ht="24" customHeight="1" spans="1:4">
      <c r="A41" s="28"/>
      <c r="B41" s="281"/>
      <c r="C41" s="281"/>
      <c r="D41" s="281"/>
    </row>
    <row r="42" s="19" customFormat="1" ht="24" customHeight="1" spans="1:1">
      <c r="A42" s="28"/>
    </row>
    <row r="43" s="19" customFormat="1" ht="24" customHeight="1" spans="1:1">
      <c r="A43" s="28"/>
    </row>
    <row r="44" s="19" customFormat="1" ht="24" customHeight="1" spans="1:1">
      <c r="A44" s="28"/>
    </row>
    <row r="45" s="19" customFormat="1" ht="24" customHeight="1" spans="1:1">
      <c r="A45" s="28"/>
    </row>
    <row r="46" s="19" customFormat="1" ht="24" customHeight="1" spans="1:1">
      <c r="A46" s="28"/>
    </row>
    <row r="47" s="19" customFormat="1" ht="24" customHeight="1" spans="1:1">
      <c r="A47" s="28"/>
    </row>
    <row r="48" ht="24" customHeight="1" spans="1:5">
      <c r="A48" s="28"/>
      <c r="B48" s="19"/>
      <c r="C48" s="19"/>
      <c r="D48" s="19"/>
      <c r="E48" s="19"/>
    </row>
    <row r="49" ht="14.25" spans="1:5">
      <c r="A49" s="28"/>
      <c r="B49" s="19"/>
      <c r="C49" s="19"/>
      <c r="D49" s="19"/>
      <c r="E49" s="19"/>
    </row>
    <row r="50" ht="14.25" spans="1:5">
      <c r="A50" s="28"/>
      <c r="B50" s="19"/>
      <c r="C50" s="19"/>
      <c r="D50" s="19"/>
      <c r="E50" s="19"/>
    </row>
    <row r="51" ht="14.25" spans="1:5">
      <c r="A51" s="28"/>
      <c r="B51" s="19"/>
      <c r="C51" s="19"/>
      <c r="D51" s="19"/>
      <c r="E51" s="19"/>
    </row>
  </sheetData>
  <mergeCells count="2">
    <mergeCell ref="A2:D2"/>
    <mergeCell ref="C3:D3"/>
  </mergeCells>
  <pageMargins left="0.75" right="0.75" top="1" bottom="1" header="0.5" footer="0.5"/>
  <pageSetup paperSize="9" orientation="portrait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7"/>
  <sheetViews>
    <sheetView workbookViewId="0">
      <selection activeCell="H11" sqref="H11"/>
    </sheetView>
  </sheetViews>
  <sheetFormatPr defaultColWidth="10" defaultRowHeight="15"/>
  <cols>
    <col min="1" max="1" width="20.775" style="3" customWidth="1"/>
    <col min="2" max="2" width="5.63333333333333" style="3" customWidth="1"/>
    <col min="3" max="3" width="10.5" style="3" customWidth="1"/>
    <col min="4" max="4" width="7.88333333333333" style="3" customWidth="1"/>
    <col min="5" max="5" width="6.38333333333333" style="3" customWidth="1"/>
    <col min="6" max="6" width="6.75" style="3" customWidth="1"/>
    <col min="7" max="7" width="9.63333333333333" style="3" customWidth="1"/>
    <col min="8" max="8" width="52.8833333333333" style="3" customWidth="1"/>
    <col min="9" max="9" width="30.3833333333333" style="3" customWidth="1"/>
    <col min="10" max="10" width="14.25" style="3" customWidth="1"/>
    <col min="11" max="11" width="9" style="3"/>
    <col min="12" max="12" width="11.8833333333333" style="3" customWidth="1"/>
    <col min="13" max="32" width="9" style="3"/>
    <col min="33" max="16384" width="10" style="3"/>
  </cols>
  <sheetData>
    <row r="1" s="36" customFormat="1" customHeight="1" spans="1:7">
      <c r="A1" s="231" t="s">
        <v>2078</v>
      </c>
      <c r="G1" s="38"/>
    </row>
    <row r="2" s="37" customFormat="1" ht="24.95" customHeight="1" spans="1:10">
      <c r="A2" s="268" t="s">
        <v>2079</v>
      </c>
      <c r="B2" s="97"/>
      <c r="C2" s="97"/>
      <c r="D2" s="97"/>
      <c r="E2" s="97"/>
      <c r="F2" s="97"/>
      <c r="G2" s="282"/>
      <c r="H2" s="97"/>
      <c r="I2" s="97"/>
      <c r="J2" s="97"/>
    </row>
    <row r="3" s="251" customFormat="1" ht="21" customHeight="1" spans="10:10">
      <c r="J3" s="251" t="s">
        <v>1179</v>
      </c>
    </row>
    <row r="4" s="266" customFormat="1" ht="30" customHeight="1" spans="1:10">
      <c r="A4" s="14" t="s">
        <v>1180</v>
      </c>
      <c r="B4" s="14" t="s">
        <v>2080</v>
      </c>
      <c r="C4" s="14" t="s">
        <v>2081</v>
      </c>
      <c r="D4" s="14" t="s">
        <v>2082</v>
      </c>
      <c r="E4" s="14" t="s">
        <v>2083</v>
      </c>
      <c r="F4" s="14"/>
      <c r="G4" s="283"/>
      <c r="H4" s="14" t="s">
        <v>2084</v>
      </c>
      <c r="I4" s="14"/>
      <c r="J4" s="14" t="s">
        <v>2085</v>
      </c>
    </row>
    <row r="5" s="266" customFormat="1" ht="32.1" customHeight="1" spans="1:10">
      <c r="A5" s="14"/>
      <c r="B5" s="14"/>
      <c r="C5" s="14"/>
      <c r="D5" s="14"/>
      <c r="E5" s="14" t="s">
        <v>2086</v>
      </c>
      <c r="F5" s="14" t="s">
        <v>2087</v>
      </c>
      <c r="G5" s="14" t="s">
        <v>2088</v>
      </c>
      <c r="H5" s="14" t="s">
        <v>2089</v>
      </c>
      <c r="I5" s="14" t="s">
        <v>2090</v>
      </c>
      <c r="J5" s="14"/>
    </row>
    <row r="6" s="267" customFormat="1" ht="24" customHeight="1" spans="1:10">
      <c r="A6" s="269" t="s">
        <v>2091</v>
      </c>
      <c r="B6" s="270"/>
      <c r="C6" s="270"/>
      <c r="D6" s="271"/>
      <c r="E6" s="271"/>
      <c r="F6" s="271"/>
      <c r="G6" s="284">
        <v>300</v>
      </c>
      <c r="H6" s="270"/>
      <c r="I6" s="270"/>
      <c r="J6" s="270"/>
    </row>
    <row r="7" s="28" customFormat="1" ht="78" customHeight="1" spans="1:10">
      <c r="A7" s="272" t="s">
        <v>2092</v>
      </c>
      <c r="B7" s="273" t="s">
        <v>2093</v>
      </c>
      <c r="C7" s="274" t="s">
        <v>2094</v>
      </c>
      <c r="D7" s="275">
        <v>2725</v>
      </c>
      <c r="E7" s="275">
        <v>921</v>
      </c>
      <c r="F7" s="275">
        <v>921</v>
      </c>
      <c r="G7" s="275">
        <v>300</v>
      </c>
      <c r="H7" s="285" t="s">
        <v>2095</v>
      </c>
      <c r="I7" s="288" t="s">
        <v>2096</v>
      </c>
      <c r="J7" s="272" t="s">
        <v>2097</v>
      </c>
    </row>
    <row r="8" s="267" customFormat="1" ht="32" customHeight="1" spans="1:10">
      <c r="A8" s="269" t="s">
        <v>2098</v>
      </c>
      <c r="B8" s="270"/>
      <c r="C8" s="270"/>
      <c r="D8" s="271"/>
      <c r="E8" s="271"/>
      <c r="F8" s="271"/>
      <c r="G8" s="284">
        <v>900</v>
      </c>
      <c r="H8" s="270"/>
      <c r="I8" s="270"/>
      <c r="J8" s="270"/>
    </row>
    <row r="9" s="28" customFormat="1" ht="69" customHeight="1" spans="1:10">
      <c r="A9" s="272" t="s">
        <v>2099</v>
      </c>
      <c r="B9" s="273" t="s">
        <v>2093</v>
      </c>
      <c r="C9" s="274" t="s">
        <v>2100</v>
      </c>
      <c r="D9" s="275">
        <v>11098</v>
      </c>
      <c r="E9" s="275">
        <v>6658.8</v>
      </c>
      <c r="F9" s="286">
        <v>2572</v>
      </c>
      <c r="G9" s="275">
        <v>300</v>
      </c>
      <c r="H9" s="272" t="s">
        <v>2101</v>
      </c>
      <c r="I9" s="288" t="s">
        <v>2102</v>
      </c>
      <c r="J9" s="288" t="s">
        <v>2103</v>
      </c>
    </row>
    <row r="10" s="28" customFormat="1" ht="69" customHeight="1" spans="1:10">
      <c r="A10" s="276" t="s">
        <v>2104</v>
      </c>
      <c r="B10" s="277" t="s">
        <v>2105</v>
      </c>
      <c r="C10" s="274" t="s">
        <v>2106</v>
      </c>
      <c r="D10" s="275">
        <v>8107.5</v>
      </c>
      <c r="E10" s="275">
        <v>627.5</v>
      </c>
      <c r="F10" s="286">
        <v>200</v>
      </c>
      <c r="G10" s="275">
        <v>5500</v>
      </c>
      <c r="H10" s="287" t="s">
        <v>2107</v>
      </c>
      <c r="I10" s="287" t="s">
        <v>2108</v>
      </c>
      <c r="J10" s="288" t="s">
        <v>2109</v>
      </c>
    </row>
    <row r="11" s="28" customFormat="1" ht="69" customHeight="1" spans="1:10">
      <c r="A11" s="272" t="s">
        <v>2110</v>
      </c>
      <c r="B11" s="277" t="s">
        <v>2105</v>
      </c>
      <c r="C11" s="274" t="s">
        <v>2111</v>
      </c>
      <c r="D11" s="275">
        <v>6020.04</v>
      </c>
      <c r="E11" s="275">
        <v>1200</v>
      </c>
      <c r="F11" s="286">
        <v>0</v>
      </c>
      <c r="G11" s="275">
        <v>4800</v>
      </c>
      <c r="H11" s="287" t="s">
        <v>2112</v>
      </c>
      <c r="I11" s="288" t="s">
        <v>2113</v>
      </c>
      <c r="J11" s="288" t="s">
        <v>2109</v>
      </c>
    </row>
    <row r="12" s="28" customFormat="1" ht="24" customHeight="1" spans="1:10">
      <c r="A12" s="278" t="s">
        <v>2114</v>
      </c>
      <c r="B12" s="253"/>
      <c r="C12" s="253"/>
      <c r="D12" s="271"/>
      <c r="E12" s="271"/>
      <c r="F12" s="284"/>
      <c r="G12" s="284">
        <v>1500</v>
      </c>
      <c r="H12" s="253"/>
      <c r="I12" s="253"/>
      <c r="J12" s="253"/>
    </row>
    <row r="13" s="28" customFormat="1" ht="24" customHeight="1" spans="1:7">
      <c r="A13" s="279" t="s">
        <v>2115</v>
      </c>
      <c r="D13" s="280"/>
      <c r="E13" s="280"/>
      <c r="F13" s="280"/>
      <c r="G13" s="280"/>
    </row>
    <row r="14" s="28" customFormat="1" ht="24" customHeight="1" spans="4:7">
      <c r="D14" s="281"/>
      <c r="E14" s="281"/>
      <c r="F14" s="281"/>
      <c r="G14" s="281"/>
    </row>
    <row r="15" s="28" customFormat="1" ht="24" customHeight="1" spans="4:7">
      <c r="D15" s="281"/>
      <c r="E15" s="281"/>
      <c r="F15" s="281"/>
      <c r="G15" s="281"/>
    </row>
    <row r="16" ht="24" customHeight="1" spans="1:10">
      <c r="A16" s="28"/>
      <c r="B16" s="28"/>
      <c r="C16" s="28"/>
      <c r="D16" s="281"/>
      <c r="E16" s="281"/>
      <c r="F16" s="281"/>
      <c r="G16" s="281"/>
      <c r="H16" s="28"/>
      <c r="I16" s="28"/>
      <c r="J16" s="28"/>
    </row>
    <row r="17" ht="24" customHeight="1" spans="4:7">
      <c r="D17" s="281"/>
      <c r="E17" s="281"/>
      <c r="F17" s="281"/>
      <c r="G17" s="281"/>
    </row>
    <row r="18" ht="24" customHeight="1" spans="4:7">
      <c r="D18" s="281"/>
      <c r="E18" s="281"/>
      <c r="F18" s="281"/>
      <c r="G18" s="281"/>
    </row>
    <row r="19" ht="24" customHeight="1" spans="4:7">
      <c r="D19" s="281"/>
      <c r="E19" s="281"/>
      <c r="F19" s="281"/>
      <c r="G19" s="281"/>
    </row>
    <row r="20" ht="24" customHeight="1" spans="4:7">
      <c r="D20" s="281"/>
      <c r="E20" s="281"/>
      <c r="F20" s="281"/>
      <c r="G20" s="281"/>
    </row>
    <row r="21" ht="24" customHeight="1" spans="4:7">
      <c r="D21" s="281"/>
      <c r="E21" s="281"/>
      <c r="F21" s="281"/>
      <c r="G21" s="281"/>
    </row>
    <row r="22" ht="24" customHeight="1" spans="4:7">
      <c r="D22" s="281"/>
      <c r="E22" s="281"/>
      <c r="F22" s="281"/>
      <c r="G22" s="281"/>
    </row>
    <row r="23" ht="24" customHeight="1" spans="4:7">
      <c r="D23" s="281"/>
      <c r="E23" s="281"/>
      <c r="F23" s="281"/>
      <c r="G23" s="281"/>
    </row>
    <row r="24" ht="24" customHeight="1" spans="4:7">
      <c r="D24" s="281"/>
      <c r="E24" s="281"/>
      <c r="F24" s="281"/>
      <c r="G24" s="281"/>
    </row>
    <row r="25" ht="24" customHeight="1" spans="4:7">
      <c r="D25" s="281"/>
      <c r="E25" s="281"/>
      <c r="F25" s="281"/>
      <c r="G25" s="281"/>
    </row>
    <row r="26" ht="24" customHeight="1" spans="4:7">
      <c r="D26" s="281"/>
      <c r="E26" s="281"/>
      <c r="F26" s="281"/>
      <c r="G26" s="281"/>
    </row>
    <row r="27" ht="24" customHeight="1" spans="4:7">
      <c r="D27" s="281"/>
      <c r="E27" s="281"/>
      <c r="F27" s="281"/>
      <c r="G27" s="281"/>
    </row>
    <row r="28" ht="24" customHeight="1" spans="4:7">
      <c r="D28" s="281"/>
      <c r="E28" s="281"/>
      <c r="F28" s="281"/>
      <c r="G28" s="281"/>
    </row>
    <row r="29" ht="24" customHeight="1" spans="4:7">
      <c r="D29" s="281"/>
      <c r="E29" s="281"/>
      <c r="F29" s="281"/>
      <c r="G29" s="281"/>
    </row>
    <row r="30" ht="24" customHeight="1" spans="4:7">
      <c r="D30" s="281"/>
      <c r="E30" s="281"/>
      <c r="F30" s="281"/>
      <c r="G30" s="281"/>
    </row>
    <row r="31" ht="24" customHeight="1" spans="4:7">
      <c r="D31" s="281"/>
      <c r="E31" s="281"/>
      <c r="F31" s="281"/>
      <c r="G31" s="281"/>
    </row>
    <row r="32" ht="24" customHeight="1" spans="4:7">
      <c r="D32" s="281"/>
      <c r="E32" s="281"/>
      <c r="F32" s="281"/>
      <c r="G32" s="281"/>
    </row>
    <row r="33" ht="24" customHeight="1" spans="4:7">
      <c r="D33" s="281"/>
      <c r="E33" s="281"/>
      <c r="F33" s="281"/>
      <c r="G33" s="281"/>
    </row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</sheetData>
  <mergeCells count="8">
    <mergeCell ref="A2:J2"/>
    <mergeCell ref="E4:G4"/>
    <mergeCell ref="H4:I4"/>
    <mergeCell ref="A4:A5"/>
    <mergeCell ref="B4:B5"/>
    <mergeCell ref="C4:C5"/>
    <mergeCell ref="D4:D5"/>
    <mergeCell ref="J4:J5"/>
  </mergeCells>
  <pageMargins left="0.75" right="0.75" top="1" bottom="1" header="0.5" footer="0.5"/>
  <pageSetup paperSize="9" orientation="portrait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B22" sqref="B22"/>
    </sheetView>
  </sheetViews>
  <sheetFormatPr defaultColWidth="43.8833333333333" defaultRowHeight="14.25" outlineLevelCol="6"/>
  <cols>
    <col min="1" max="1" width="56.6333333333333" style="249" customWidth="1"/>
    <col min="2" max="2" width="24.1333333333333" style="5" customWidth="1"/>
    <col min="3" max="16384" width="43.8833333333333" style="249"/>
  </cols>
  <sheetData>
    <row r="1" s="36" customFormat="1" ht="15" customHeight="1" spans="1:7">
      <c r="A1" s="231" t="s">
        <v>2116</v>
      </c>
      <c r="G1" s="38"/>
    </row>
    <row r="2" s="5" customFormat="1" ht="15.75" customHeight="1" spans="1:2">
      <c r="A2" s="250" t="s">
        <v>2117</v>
      </c>
      <c r="B2" s="250"/>
    </row>
    <row r="3" ht="24.95" customHeight="1" spans="1:3">
      <c r="A3" s="247"/>
      <c r="B3" s="251" t="s">
        <v>1179</v>
      </c>
      <c r="C3" s="262"/>
    </row>
    <row r="4" s="247" customFormat="1" ht="23.25" customHeight="1" spans="1:2">
      <c r="A4" s="244" t="s">
        <v>1091</v>
      </c>
      <c r="B4" s="253" t="s">
        <v>1923</v>
      </c>
    </row>
    <row r="5" s="247" customFormat="1" ht="30" customHeight="1" spans="1:2">
      <c r="A5" s="94" t="s">
        <v>2118</v>
      </c>
      <c r="B5" s="263"/>
    </row>
    <row r="6" s="247" customFormat="1" ht="21" customHeight="1" spans="1:2">
      <c r="A6" s="94" t="s">
        <v>2119</v>
      </c>
      <c r="B6" s="264"/>
    </row>
    <row r="7" s="247" customFormat="1" ht="21" customHeight="1" spans="1:2">
      <c r="A7" s="94" t="s">
        <v>2120</v>
      </c>
      <c r="B7" s="264"/>
    </row>
    <row r="8" s="247" customFormat="1" ht="21" customHeight="1" spans="1:2">
      <c r="A8" s="94" t="s">
        <v>2121</v>
      </c>
      <c r="B8" s="264"/>
    </row>
    <row r="9" s="247" customFormat="1" ht="21" customHeight="1" spans="1:2">
      <c r="A9" s="94" t="s">
        <v>2122</v>
      </c>
      <c r="B9" s="264"/>
    </row>
    <row r="10" s="247" customFormat="1" ht="21" customHeight="1" spans="1:2">
      <c r="A10" s="94" t="s">
        <v>2123</v>
      </c>
      <c r="B10" s="264"/>
    </row>
    <row r="11" s="247" customFormat="1" ht="21" customHeight="1" spans="1:2">
      <c r="A11" s="94" t="s">
        <v>2124</v>
      </c>
      <c r="B11" s="264"/>
    </row>
    <row r="12" s="247" customFormat="1" ht="21" customHeight="1" spans="1:2">
      <c r="A12" s="94" t="s">
        <v>2125</v>
      </c>
      <c r="B12" s="264">
        <v>17500</v>
      </c>
    </row>
    <row r="13" s="247" customFormat="1" ht="21" customHeight="1" spans="1:2">
      <c r="A13" s="94" t="s">
        <v>2126</v>
      </c>
      <c r="B13" s="264"/>
    </row>
    <row r="14" s="247" customFormat="1" ht="21" customHeight="1" spans="1:2">
      <c r="A14" s="94" t="s">
        <v>2127</v>
      </c>
      <c r="B14" s="264"/>
    </row>
    <row r="15" s="247" customFormat="1" ht="21" customHeight="1" spans="1:2">
      <c r="A15" s="94" t="s">
        <v>2128</v>
      </c>
      <c r="B15" s="264"/>
    </row>
    <row r="16" s="247" customFormat="1" ht="21" customHeight="1" spans="1:2">
      <c r="A16" s="94" t="s">
        <v>2129</v>
      </c>
      <c r="B16" s="264"/>
    </row>
    <row r="17" s="247" customFormat="1" ht="21" customHeight="1" spans="1:2">
      <c r="A17" s="94" t="s">
        <v>2130</v>
      </c>
      <c r="B17" s="264"/>
    </row>
    <row r="18" s="247" customFormat="1" ht="21" customHeight="1" spans="1:2">
      <c r="A18" s="94" t="s">
        <v>2131</v>
      </c>
      <c r="B18" s="264"/>
    </row>
    <row r="19" s="247" customFormat="1" ht="21" customHeight="1" spans="1:5">
      <c r="A19" s="94" t="s">
        <v>2132</v>
      </c>
      <c r="B19" s="264"/>
      <c r="E19" s="265"/>
    </row>
    <row r="20" s="247" customFormat="1" ht="21" customHeight="1" spans="1:2">
      <c r="A20" s="94" t="s">
        <v>2133</v>
      </c>
      <c r="B20" s="264"/>
    </row>
    <row r="21" s="247" customFormat="1" ht="21" customHeight="1" spans="1:2">
      <c r="A21" s="94" t="s">
        <v>2134</v>
      </c>
      <c r="B21" s="263"/>
    </row>
    <row r="22" spans="1:2">
      <c r="A22" s="120" t="s">
        <v>2135</v>
      </c>
      <c r="B22" s="263">
        <f>SUM(B5:B21)</f>
        <v>17500</v>
      </c>
    </row>
  </sheetData>
  <mergeCells count="1">
    <mergeCell ref="A2:B2"/>
  </mergeCells>
  <pageMargins left="0.707638888888889" right="0.707638888888889" top="0.747916666666667" bottom="0.747916666666667" header="0.313888888888889" footer="0.313888888888889"/>
  <pageSetup paperSize="9" orientation="portrait" horizontalDpi="600" verticalDpi="600"/>
  <headerFooter>
    <oddFooter>&amp;C- &amp;P -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4"/>
  <sheetViews>
    <sheetView topLeftCell="A34" workbookViewId="0">
      <selection activeCell="B45" sqref="B45"/>
    </sheetView>
  </sheetViews>
  <sheetFormatPr defaultColWidth="43.8833333333333" defaultRowHeight="14.25" outlineLevelCol="1"/>
  <cols>
    <col min="1" max="1" width="62" style="247" customWidth="1"/>
    <col min="2" max="2" width="22.8833333333333" style="247" customWidth="1"/>
    <col min="3" max="16384" width="43.8833333333333" style="249"/>
  </cols>
  <sheetData>
    <row r="1" ht="15.75" spans="1:1">
      <c r="A1" s="231" t="s">
        <v>2136</v>
      </c>
    </row>
    <row r="2" s="5" customFormat="1" ht="21" customHeight="1" spans="1:2">
      <c r="A2" s="250" t="s">
        <v>2137</v>
      </c>
      <c r="B2" s="250"/>
    </row>
    <row r="3" ht="24.95" customHeight="1" spans="2:2">
      <c r="B3" s="251" t="s">
        <v>1179</v>
      </c>
    </row>
    <row r="4" s="247" customFormat="1" ht="18.75" customHeight="1" spans="1:2">
      <c r="A4" s="252" t="s">
        <v>1089</v>
      </c>
      <c r="B4" s="253" t="s">
        <v>1923</v>
      </c>
    </row>
    <row r="5" s="247" customFormat="1" ht="30" customHeight="1" spans="1:2">
      <c r="A5" s="254" t="s">
        <v>1529</v>
      </c>
      <c r="B5" s="99"/>
    </row>
    <row r="6" s="247" customFormat="1" ht="21" customHeight="1" spans="1:2">
      <c r="A6" s="254" t="s">
        <v>1530</v>
      </c>
      <c r="B6" s="99"/>
    </row>
    <row r="7" s="247" customFormat="1" ht="21" customHeight="1" spans="1:2">
      <c r="A7" s="255" t="s">
        <v>1531</v>
      </c>
      <c r="B7" s="99"/>
    </row>
    <row r="8" s="247" customFormat="1" ht="21" customHeight="1" spans="1:2">
      <c r="A8" s="254" t="s">
        <v>1532</v>
      </c>
      <c r="B8" s="99"/>
    </row>
    <row r="9" s="247" customFormat="1" ht="21" customHeight="1" spans="1:2">
      <c r="A9" s="254" t="s">
        <v>1533</v>
      </c>
      <c r="B9" s="99"/>
    </row>
    <row r="10" s="247" customFormat="1" ht="21" customHeight="1" spans="1:2">
      <c r="A10" s="255" t="s">
        <v>1534</v>
      </c>
      <c r="B10" s="99"/>
    </row>
    <row r="11" s="247" customFormat="1" ht="21" customHeight="1" spans="1:2">
      <c r="A11" s="255" t="s">
        <v>1535</v>
      </c>
      <c r="B11" s="99"/>
    </row>
    <row r="12" s="247" customFormat="1" ht="21" customHeight="1" spans="1:2">
      <c r="A12" s="254" t="s">
        <v>1536</v>
      </c>
      <c r="B12" s="256">
        <f>B13+B20</f>
        <v>15612</v>
      </c>
    </row>
    <row r="13" s="247" customFormat="1" ht="21" customHeight="1" spans="1:2">
      <c r="A13" s="254" t="s">
        <v>1537</v>
      </c>
      <c r="B13" s="256">
        <f>SUM(B14:B19)</f>
        <v>15612</v>
      </c>
    </row>
    <row r="14" s="247" customFormat="1" ht="21" customHeight="1" spans="1:2">
      <c r="A14" s="255" t="s">
        <v>1538</v>
      </c>
      <c r="B14" s="99"/>
    </row>
    <row r="15" s="247" customFormat="1" ht="21" customHeight="1" spans="1:2">
      <c r="A15" s="255" t="s">
        <v>1539</v>
      </c>
      <c r="B15" s="99">
        <v>14012</v>
      </c>
    </row>
    <row r="16" s="248" customFormat="1" ht="21" customHeight="1" spans="1:2">
      <c r="A16" s="255" t="s">
        <v>1604</v>
      </c>
      <c r="B16" s="257"/>
    </row>
    <row r="17" s="248" customFormat="1" ht="21" customHeight="1" spans="1:2">
      <c r="A17" s="255" t="s">
        <v>1541</v>
      </c>
      <c r="B17" s="257">
        <v>1600</v>
      </c>
    </row>
    <row r="18" s="247" customFormat="1" ht="21" customHeight="1" spans="1:2">
      <c r="A18" s="255" t="s">
        <v>1542</v>
      </c>
      <c r="B18" s="257"/>
    </row>
    <row r="19" ht="21" customHeight="1" spans="1:2">
      <c r="A19" s="255" t="s">
        <v>1543</v>
      </c>
      <c r="B19" s="257"/>
    </row>
    <row r="20" ht="21" customHeight="1" spans="1:2">
      <c r="A20" s="254" t="s">
        <v>1544</v>
      </c>
      <c r="B20" s="257"/>
    </row>
    <row r="21" ht="21" customHeight="1" spans="1:2">
      <c r="A21" s="255" t="s">
        <v>1545</v>
      </c>
      <c r="B21" s="257"/>
    </row>
    <row r="22" ht="21" customHeight="1" spans="1:2">
      <c r="A22" s="255" t="s">
        <v>1546</v>
      </c>
      <c r="B22" s="257"/>
    </row>
    <row r="23" ht="21" customHeight="1" spans="1:2">
      <c r="A23" s="258" t="s">
        <v>1547</v>
      </c>
      <c r="B23" s="257"/>
    </row>
    <row r="24" ht="21" customHeight="1" spans="1:2">
      <c r="A24" s="258" t="s">
        <v>1548</v>
      </c>
      <c r="B24" s="257"/>
    </row>
    <row r="25" ht="21" customHeight="1" spans="1:2">
      <c r="A25" s="258" t="s">
        <v>2138</v>
      </c>
      <c r="B25" s="257"/>
    </row>
    <row r="26" ht="21" customHeight="1" spans="1:2">
      <c r="A26" s="259" t="s">
        <v>1549</v>
      </c>
      <c r="B26" s="257"/>
    </row>
    <row r="27" ht="21" customHeight="1" spans="1:2">
      <c r="A27" s="258" t="s">
        <v>1550</v>
      </c>
      <c r="B27" s="257"/>
    </row>
    <row r="28" ht="21" customHeight="1" spans="1:2">
      <c r="A28" s="258" t="s">
        <v>1551</v>
      </c>
      <c r="B28" s="257"/>
    </row>
    <row r="29" ht="21" customHeight="1" spans="1:2">
      <c r="A29" s="259" t="s">
        <v>1552</v>
      </c>
      <c r="B29" s="257"/>
    </row>
    <row r="30" ht="21" customHeight="1" spans="1:2">
      <c r="A30" s="258" t="s">
        <v>1553</v>
      </c>
      <c r="B30" s="257"/>
    </row>
    <row r="31" ht="21" customHeight="1" spans="1:2">
      <c r="A31" s="259" t="s">
        <v>1554</v>
      </c>
      <c r="B31" s="257"/>
    </row>
    <row r="32" ht="21" customHeight="1" spans="1:2">
      <c r="A32" s="259" t="s">
        <v>1555</v>
      </c>
      <c r="B32" s="257"/>
    </row>
    <row r="33" ht="21" customHeight="1" spans="1:2">
      <c r="A33" s="259" t="s">
        <v>1556</v>
      </c>
      <c r="B33" s="257"/>
    </row>
    <row r="34" ht="21" customHeight="1" spans="1:2">
      <c r="A34" s="259" t="s">
        <v>1557</v>
      </c>
      <c r="B34" s="257"/>
    </row>
    <row r="35" ht="21" customHeight="1" spans="1:2">
      <c r="A35" s="259" t="s">
        <v>1558</v>
      </c>
      <c r="B35" s="257"/>
    </row>
    <row r="36" ht="21" customHeight="1" spans="1:2">
      <c r="A36" s="259" t="s">
        <v>1559</v>
      </c>
      <c r="B36" s="257"/>
    </row>
    <row r="37" ht="21" customHeight="1" spans="1:2">
      <c r="A37" s="259" t="s">
        <v>1560</v>
      </c>
      <c r="B37" s="257"/>
    </row>
    <row r="38" ht="21" customHeight="1" spans="1:2">
      <c r="A38" s="259" t="s">
        <v>1561</v>
      </c>
      <c r="B38" s="257"/>
    </row>
    <row r="39" ht="21" customHeight="1" spans="1:2">
      <c r="A39" s="259" t="s">
        <v>1562</v>
      </c>
      <c r="B39" s="257"/>
    </row>
    <row r="40" ht="21" customHeight="1" spans="1:2">
      <c r="A40" s="259" t="s">
        <v>1563</v>
      </c>
      <c r="B40" s="257"/>
    </row>
    <row r="41" ht="21" customHeight="1" spans="1:2">
      <c r="A41" s="259" t="s">
        <v>1564</v>
      </c>
      <c r="B41" s="257"/>
    </row>
    <row r="42" ht="21" customHeight="1" spans="1:2">
      <c r="A42" s="258" t="s">
        <v>1565</v>
      </c>
      <c r="B42" s="260">
        <f>B43</f>
        <v>1730</v>
      </c>
    </row>
    <row r="43" ht="21" customHeight="1" spans="1:2">
      <c r="A43" s="258" t="s">
        <v>1566</v>
      </c>
      <c r="B43" s="260">
        <f>SUM(B44:B47)</f>
        <v>1730</v>
      </c>
    </row>
    <row r="44" ht="21" customHeight="1" spans="1:2">
      <c r="A44" s="259" t="s">
        <v>1567</v>
      </c>
      <c r="B44" s="257"/>
    </row>
    <row r="45" ht="21" customHeight="1" spans="1:2">
      <c r="A45" s="259" t="s">
        <v>1568</v>
      </c>
      <c r="B45" s="257">
        <v>1730</v>
      </c>
    </row>
    <row r="46" ht="21" customHeight="1" spans="1:2">
      <c r="A46" s="259" t="s">
        <v>1569</v>
      </c>
      <c r="B46" s="257"/>
    </row>
    <row r="47" ht="21" customHeight="1" spans="1:2">
      <c r="A47" s="259" t="s">
        <v>1570</v>
      </c>
      <c r="B47" s="257"/>
    </row>
    <row r="48" ht="21" customHeight="1" spans="1:2">
      <c r="A48" s="258" t="s">
        <v>1571</v>
      </c>
      <c r="B48" s="260"/>
    </row>
    <row r="49" ht="21" customHeight="1" spans="1:2">
      <c r="A49" s="258" t="s">
        <v>1572</v>
      </c>
      <c r="B49" s="257"/>
    </row>
    <row r="50" ht="21" customHeight="1" spans="1:2">
      <c r="A50" s="259" t="s">
        <v>1573</v>
      </c>
      <c r="B50" s="257"/>
    </row>
    <row r="51" ht="21" customHeight="1" spans="1:2">
      <c r="A51" s="259" t="s">
        <v>1574</v>
      </c>
      <c r="B51" s="257"/>
    </row>
    <row r="52" ht="21" customHeight="1" spans="1:2">
      <c r="A52" s="259" t="s">
        <v>1575</v>
      </c>
      <c r="B52" s="257"/>
    </row>
    <row r="53" spans="1:2">
      <c r="A53" s="259" t="s">
        <v>1576</v>
      </c>
      <c r="B53" s="257"/>
    </row>
    <row r="54" spans="1:2">
      <c r="A54" s="261" t="s">
        <v>1577</v>
      </c>
      <c r="B54" s="260">
        <f>B5+B8+B12+B23+B27+B42+B48</f>
        <v>17342</v>
      </c>
    </row>
  </sheetData>
  <mergeCells count="1">
    <mergeCell ref="A2:B2"/>
  </mergeCells>
  <pageMargins left="0.707638888888889" right="0.707638888888889" top="0.747916666666667" bottom="0.747916666666667" header="0.313888888888889" footer="0.313888888888889"/>
  <pageSetup paperSize="9" orientation="portrait" horizontalDpi="600" verticalDpi="600"/>
  <headerFooter>
    <oddFooter>&amp;C- &amp;P -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D11" sqref="D11"/>
    </sheetView>
  </sheetViews>
  <sheetFormatPr defaultColWidth="26" defaultRowHeight="14.25" outlineLevelCol="6"/>
  <cols>
    <col min="1" max="1" width="27.1333333333333" style="229" customWidth="1"/>
    <col min="2" max="2" width="16.25" style="230" customWidth="1"/>
    <col min="3" max="3" width="28.75" style="229" customWidth="1"/>
    <col min="4" max="4" width="16.75" style="230" customWidth="1"/>
    <col min="5" max="16384" width="26" style="229"/>
  </cols>
  <sheetData>
    <row r="1" ht="15.75" spans="1:1">
      <c r="A1" s="231" t="s">
        <v>2139</v>
      </c>
    </row>
    <row r="2" ht="27" customHeight="1" spans="1:5">
      <c r="A2" s="232" t="s">
        <v>2140</v>
      </c>
      <c r="B2" s="232"/>
      <c r="C2" s="232"/>
      <c r="D2" s="232"/>
      <c r="E2" s="245"/>
    </row>
    <row r="3" s="5" customFormat="1" ht="21" customHeight="1" spans="1:4">
      <c r="A3" s="233"/>
      <c r="B3" s="234"/>
      <c r="C3" s="233"/>
      <c r="D3" s="235" t="s">
        <v>1922</v>
      </c>
    </row>
    <row r="4" ht="27.75" customHeight="1" spans="1:4">
      <c r="A4" s="236" t="s">
        <v>1089</v>
      </c>
      <c r="B4" s="237" t="s">
        <v>1971</v>
      </c>
      <c r="C4" s="236" t="s">
        <v>1089</v>
      </c>
      <c r="D4" s="237" t="s">
        <v>1971</v>
      </c>
    </row>
    <row r="5" ht="21" customHeight="1" spans="1:4">
      <c r="A5" s="238" t="s">
        <v>2141</v>
      </c>
      <c r="B5" s="99">
        <v>17500</v>
      </c>
      <c r="C5" s="238" t="s">
        <v>2142</v>
      </c>
      <c r="D5" s="99">
        <v>17342</v>
      </c>
    </row>
    <row r="6" ht="21" customHeight="1" spans="1:4">
      <c r="A6" s="239" t="s">
        <v>2143</v>
      </c>
      <c r="B6" s="99"/>
      <c r="C6" s="240" t="s">
        <v>2144</v>
      </c>
      <c r="D6" s="99"/>
    </row>
    <row r="7" ht="21" customHeight="1" spans="1:4">
      <c r="A7" s="241" t="s">
        <v>1635</v>
      </c>
      <c r="B7" s="99"/>
      <c r="C7" s="240" t="s">
        <v>2145</v>
      </c>
      <c r="D7" s="99">
        <v>158</v>
      </c>
    </row>
    <row r="8" ht="21" customHeight="1" spans="1:4">
      <c r="A8" s="241" t="s">
        <v>2146</v>
      </c>
      <c r="B8" s="99"/>
      <c r="C8" s="240" t="s">
        <v>2147</v>
      </c>
      <c r="D8" s="99"/>
    </row>
    <row r="9" ht="21" customHeight="1" spans="1:4">
      <c r="A9" s="239" t="s">
        <v>2148</v>
      </c>
      <c r="B9" s="99"/>
      <c r="C9" s="242" t="s">
        <v>2149</v>
      </c>
      <c r="D9" s="99"/>
    </row>
    <row r="10" ht="21" customHeight="1" spans="1:4">
      <c r="A10" s="239" t="s">
        <v>2150</v>
      </c>
      <c r="B10" s="99"/>
      <c r="C10" s="243"/>
      <c r="D10" s="99"/>
    </row>
    <row r="11" ht="21" customHeight="1" spans="1:4">
      <c r="A11" s="236" t="s">
        <v>1135</v>
      </c>
      <c r="B11" s="244">
        <f>B5+B6+B10</f>
        <v>17500</v>
      </c>
      <c r="C11" s="236" t="s">
        <v>2151</v>
      </c>
      <c r="D11" s="244">
        <f>D5+D6+D7+D8+D9</f>
        <v>17500</v>
      </c>
    </row>
    <row r="12" ht="12.75" customHeight="1"/>
    <row r="13" ht="12.75" customHeight="1"/>
    <row r="14" ht="12.75" customHeight="1"/>
    <row r="15" ht="12.75" customHeight="1"/>
    <row r="16" ht="12.75" customHeight="1" spans="7:7">
      <c r="G16" s="246"/>
    </row>
  </sheetData>
  <mergeCells count="1">
    <mergeCell ref="A2:D2"/>
  </mergeCells>
  <printOptions horizontalCentered="1"/>
  <pageMargins left="0.707638888888889" right="0.707638888888889" top="0.751388888888889" bottom="0.751388888888889" header="0.310416666666667" footer="0.310416666666667"/>
  <pageSetup paperSize="9" orientation="portrait" horizontalDpi="600" verticalDpi="600"/>
  <headerFooter>
    <oddFooter>&amp;C- &amp;P -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C26" sqref="C26"/>
    </sheetView>
  </sheetViews>
  <sheetFormatPr defaultColWidth="43.8833333333333" defaultRowHeight="14.25" outlineLevelCol="6"/>
  <cols>
    <col min="1" max="1" width="56.6333333333333" style="249" customWidth="1"/>
    <col min="2" max="2" width="24.1333333333333" style="5" customWidth="1"/>
    <col min="3" max="16384" width="43.8833333333333" style="249"/>
  </cols>
  <sheetData>
    <row r="1" s="36" customFormat="1" ht="15" customHeight="1" spans="1:7">
      <c r="A1" s="231" t="s">
        <v>2152</v>
      </c>
      <c r="G1" s="38"/>
    </row>
    <row r="2" s="5" customFormat="1" ht="15.75" customHeight="1" spans="1:2">
      <c r="A2" s="250" t="s">
        <v>2153</v>
      </c>
      <c r="B2" s="250"/>
    </row>
    <row r="3" ht="24.95" customHeight="1" spans="1:3">
      <c r="A3" s="247"/>
      <c r="B3" s="251" t="s">
        <v>1179</v>
      </c>
      <c r="C3" s="262"/>
    </row>
    <row r="4" s="247" customFormat="1" ht="23.25" customHeight="1" spans="1:2">
      <c r="A4" s="244" t="s">
        <v>1091</v>
      </c>
      <c r="B4" s="253" t="s">
        <v>1923</v>
      </c>
    </row>
    <row r="5" s="247" customFormat="1" ht="30" customHeight="1" spans="1:2">
      <c r="A5" s="94" t="s">
        <v>2118</v>
      </c>
      <c r="B5" s="263"/>
    </row>
    <row r="6" s="247" customFormat="1" ht="21" customHeight="1" spans="1:2">
      <c r="A6" s="94" t="s">
        <v>2119</v>
      </c>
      <c r="B6" s="264"/>
    </row>
    <row r="7" s="247" customFormat="1" ht="21" customHeight="1" spans="1:2">
      <c r="A7" s="94" t="s">
        <v>2120</v>
      </c>
      <c r="B7" s="264"/>
    </row>
    <row r="8" s="247" customFormat="1" ht="21" customHeight="1" spans="1:2">
      <c r="A8" s="94" t="s">
        <v>2121</v>
      </c>
      <c r="B8" s="264"/>
    </row>
    <row r="9" s="247" customFormat="1" ht="21" customHeight="1" spans="1:2">
      <c r="A9" s="94" t="s">
        <v>2122</v>
      </c>
      <c r="B9" s="264"/>
    </row>
    <row r="10" s="247" customFormat="1" ht="21" customHeight="1" spans="1:2">
      <c r="A10" s="94" t="s">
        <v>2123</v>
      </c>
      <c r="B10" s="264"/>
    </row>
    <row r="11" s="247" customFormat="1" ht="21" customHeight="1" spans="1:2">
      <c r="A11" s="94" t="s">
        <v>2124</v>
      </c>
      <c r="B11" s="264"/>
    </row>
    <row r="12" s="247" customFormat="1" ht="21" customHeight="1" spans="1:2">
      <c r="A12" s="94" t="s">
        <v>2125</v>
      </c>
      <c r="B12" s="264">
        <v>17500</v>
      </c>
    </row>
    <row r="13" s="247" customFormat="1" ht="21" customHeight="1" spans="1:2">
      <c r="A13" s="94" t="s">
        <v>2126</v>
      </c>
      <c r="B13" s="264"/>
    </row>
    <row r="14" s="247" customFormat="1" ht="21" customHeight="1" spans="1:2">
      <c r="A14" s="94" t="s">
        <v>2127</v>
      </c>
      <c r="B14" s="264"/>
    </row>
    <row r="15" s="247" customFormat="1" ht="21" customHeight="1" spans="1:2">
      <c r="A15" s="94" t="s">
        <v>2128</v>
      </c>
      <c r="B15" s="264"/>
    </row>
    <row r="16" s="247" customFormat="1" ht="21" customHeight="1" spans="1:2">
      <c r="A16" s="94" t="s">
        <v>2129</v>
      </c>
      <c r="B16" s="264"/>
    </row>
    <row r="17" s="247" customFormat="1" ht="21" customHeight="1" spans="1:2">
      <c r="A17" s="94" t="s">
        <v>2130</v>
      </c>
      <c r="B17" s="264"/>
    </row>
    <row r="18" s="247" customFormat="1" ht="21" customHeight="1" spans="1:2">
      <c r="A18" s="94" t="s">
        <v>2131</v>
      </c>
      <c r="B18" s="264"/>
    </row>
    <row r="19" s="247" customFormat="1" ht="21" customHeight="1" spans="1:5">
      <c r="A19" s="94" t="s">
        <v>2132</v>
      </c>
      <c r="B19" s="264"/>
      <c r="E19" s="265"/>
    </row>
    <row r="20" s="247" customFormat="1" ht="21" customHeight="1" spans="1:2">
      <c r="A20" s="94" t="s">
        <v>2133</v>
      </c>
      <c r="B20" s="264"/>
    </row>
    <row r="21" s="247" customFormat="1" ht="21" customHeight="1" spans="1:2">
      <c r="A21" s="94" t="s">
        <v>2134</v>
      </c>
      <c r="B21" s="263"/>
    </row>
    <row r="22" spans="1:2">
      <c r="A22" s="120" t="s">
        <v>2135</v>
      </c>
      <c r="B22" s="263">
        <f>SUM(B5:B21)</f>
        <v>17500</v>
      </c>
    </row>
  </sheetData>
  <mergeCells count="1">
    <mergeCell ref="A2:B2"/>
  </mergeCells>
  <pageMargins left="0.707638888888889" right="0.707638888888889" top="0.747916666666667" bottom="0.747916666666667" header="0.313888888888889" footer="0.313888888888889"/>
  <pageSetup paperSize="9" orientation="portrait" horizontalDpi="600" verticalDpi="600"/>
  <headerFooter>
    <oddFooter>&amp;C- &amp;P -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4"/>
  <sheetViews>
    <sheetView topLeftCell="A34" workbookViewId="0">
      <selection activeCell="D11" sqref="D11"/>
    </sheetView>
  </sheetViews>
  <sheetFormatPr defaultColWidth="43.8833333333333" defaultRowHeight="14.25" outlineLevelCol="1"/>
  <cols>
    <col min="1" max="1" width="62" style="247" customWidth="1"/>
    <col min="2" max="2" width="22.8833333333333" style="247" customWidth="1"/>
    <col min="3" max="16384" width="43.8833333333333" style="249"/>
  </cols>
  <sheetData>
    <row r="1" ht="15.75" spans="1:1">
      <c r="A1" s="231" t="s">
        <v>2154</v>
      </c>
    </row>
    <row r="2" s="5" customFormat="1" ht="21" customHeight="1" spans="1:2">
      <c r="A2" s="250" t="s">
        <v>2137</v>
      </c>
      <c r="B2" s="250"/>
    </row>
    <row r="3" ht="24.95" customHeight="1" spans="2:2">
      <c r="B3" s="251" t="s">
        <v>1179</v>
      </c>
    </row>
    <row r="4" s="247" customFormat="1" ht="18.75" customHeight="1" spans="1:2">
      <c r="A4" s="252" t="s">
        <v>1089</v>
      </c>
      <c r="B4" s="253" t="s">
        <v>1923</v>
      </c>
    </row>
    <row r="5" s="247" customFormat="1" ht="30" customHeight="1" spans="1:2">
      <c r="A5" s="254" t="s">
        <v>1529</v>
      </c>
      <c r="B5" s="99"/>
    </row>
    <row r="6" s="247" customFormat="1" ht="21" customHeight="1" spans="1:2">
      <c r="A6" s="254" t="s">
        <v>1530</v>
      </c>
      <c r="B6" s="99"/>
    </row>
    <row r="7" s="247" customFormat="1" ht="21" customHeight="1" spans="1:2">
      <c r="A7" s="255" t="s">
        <v>1531</v>
      </c>
      <c r="B7" s="99"/>
    </row>
    <row r="8" s="247" customFormat="1" ht="21" customHeight="1" spans="1:2">
      <c r="A8" s="254" t="s">
        <v>1532</v>
      </c>
      <c r="B8" s="99"/>
    </row>
    <row r="9" s="247" customFormat="1" ht="21" customHeight="1" spans="1:2">
      <c r="A9" s="254" t="s">
        <v>1533</v>
      </c>
      <c r="B9" s="99"/>
    </row>
    <row r="10" s="247" customFormat="1" ht="21" customHeight="1" spans="1:2">
      <c r="A10" s="255" t="s">
        <v>1534</v>
      </c>
      <c r="B10" s="99"/>
    </row>
    <row r="11" s="247" customFormat="1" ht="21" customHeight="1" spans="1:2">
      <c r="A11" s="255" t="s">
        <v>1535</v>
      </c>
      <c r="B11" s="99"/>
    </row>
    <row r="12" s="247" customFormat="1" ht="21" customHeight="1" spans="1:2">
      <c r="A12" s="254" t="s">
        <v>1536</v>
      </c>
      <c r="B12" s="256">
        <f>B13+B20</f>
        <v>15612</v>
      </c>
    </row>
    <row r="13" s="247" customFormat="1" ht="21" customHeight="1" spans="1:2">
      <c r="A13" s="254" t="s">
        <v>1537</v>
      </c>
      <c r="B13" s="256">
        <f>SUM(B14:B19)</f>
        <v>15612</v>
      </c>
    </row>
    <row r="14" s="247" customFormat="1" ht="21" customHeight="1" spans="1:2">
      <c r="A14" s="255" t="s">
        <v>1538</v>
      </c>
      <c r="B14" s="99"/>
    </row>
    <row r="15" s="247" customFormat="1" ht="21" customHeight="1" spans="1:2">
      <c r="A15" s="255" t="s">
        <v>1539</v>
      </c>
      <c r="B15" s="99">
        <v>14012</v>
      </c>
    </row>
    <row r="16" s="248" customFormat="1" ht="21" customHeight="1" spans="1:2">
      <c r="A16" s="255" t="s">
        <v>1604</v>
      </c>
      <c r="B16" s="257"/>
    </row>
    <row r="17" s="248" customFormat="1" ht="21" customHeight="1" spans="1:2">
      <c r="A17" s="255" t="s">
        <v>1541</v>
      </c>
      <c r="B17" s="257">
        <v>1600</v>
      </c>
    </row>
    <row r="18" s="247" customFormat="1" ht="21" customHeight="1" spans="1:2">
      <c r="A18" s="255" t="s">
        <v>1542</v>
      </c>
      <c r="B18" s="257"/>
    </row>
    <row r="19" ht="21" customHeight="1" spans="1:2">
      <c r="A19" s="255" t="s">
        <v>1543</v>
      </c>
      <c r="B19" s="257"/>
    </row>
    <row r="20" ht="21" customHeight="1" spans="1:2">
      <c r="A20" s="254" t="s">
        <v>1544</v>
      </c>
      <c r="B20" s="257"/>
    </row>
    <row r="21" ht="21" customHeight="1" spans="1:2">
      <c r="A21" s="255" t="s">
        <v>1545</v>
      </c>
      <c r="B21" s="257"/>
    </row>
    <row r="22" ht="21" customHeight="1" spans="1:2">
      <c r="A22" s="255" t="s">
        <v>1546</v>
      </c>
      <c r="B22" s="257"/>
    </row>
    <row r="23" ht="21" customHeight="1" spans="1:2">
      <c r="A23" s="258" t="s">
        <v>1547</v>
      </c>
      <c r="B23" s="257"/>
    </row>
    <row r="24" ht="21" customHeight="1" spans="1:2">
      <c r="A24" s="258" t="s">
        <v>1548</v>
      </c>
      <c r="B24" s="257"/>
    </row>
    <row r="25" ht="21" customHeight="1" spans="1:2">
      <c r="A25" s="258" t="s">
        <v>2138</v>
      </c>
      <c r="B25" s="257"/>
    </row>
    <row r="26" ht="21" customHeight="1" spans="1:2">
      <c r="A26" s="259" t="s">
        <v>1549</v>
      </c>
      <c r="B26" s="257"/>
    </row>
    <row r="27" ht="21" customHeight="1" spans="1:2">
      <c r="A27" s="258" t="s">
        <v>1550</v>
      </c>
      <c r="B27" s="257"/>
    </row>
    <row r="28" ht="21" customHeight="1" spans="1:2">
      <c r="A28" s="258" t="s">
        <v>1551</v>
      </c>
      <c r="B28" s="257"/>
    </row>
    <row r="29" ht="21" customHeight="1" spans="1:2">
      <c r="A29" s="259" t="s">
        <v>1552</v>
      </c>
      <c r="B29" s="257"/>
    </row>
    <row r="30" ht="21" customHeight="1" spans="1:2">
      <c r="A30" s="258" t="s">
        <v>1553</v>
      </c>
      <c r="B30" s="257"/>
    </row>
    <row r="31" ht="21" customHeight="1" spans="1:2">
      <c r="A31" s="259" t="s">
        <v>1554</v>
      </c>
      <c r="B31" s="257"/>
    </row>
    <row r="32" ht="21" customHeight="1" spans="1:2">
      <c r="A32" s="259" t="s">
        <v>1555</v>
      </c>
      <c r="B32" s="257"/>
    </row>
    <row r="33" ht="21" customHeight="1" spans="1:2">
      <c r="A33" s="259" t="s">
        <v>1556</v>
      </c>
      <c r="B33" s="257"/>
    </row>
    <row r="34" ht="21" customHeight="1" spans="1:2">
      <c r="A34" s="259" t="s">
        <v>1557</v>
      </c>
      <c r="B34" s="257"/>
    </row>
    <row r="35" ht="21" customHeight="1" spans="1:2">
      <c r="A35" s="259" t="s">
        <v>1558</v>
      </c>
      <c r="B35" s="257"/>
    </row>
    <row r="36" ht="21" customHeight="1" spans="1:2">
      <c r="A36" s="259" t="s">
        <v>1559</v>
      </c>
      <c r="B36" s="257"/>
    </row>
    <row r="37" ht="21" customHeight="1" spans="1:2">
      <c r="A37" s="259" t="s">
        <v>1560</v>
      </c>
      <c r="B37" s="257"/>
    </row>
    <row r="38" ht="21" customHeight="1" spans="1:2">
      <c r="A38" s="259" t="s">
        <v>1561</v>
      </c>
      <c r="B38" s="257"/>
    </row>
    <row r="39" ht="21" customHeight="1" spans="1:2">
      <c r="A39" s="259" t="s">
        <v>1562</v>
      </c>
      <c r="B39" s="257"/>
    </row>
    <row r="40" ht="21" customHeight="1" spans="1:2">
      <c r="A40" s="259" t="s">
        <v>1563</v>
      </c>
      <c r="B40" s="257"/>
    </row>
    <row r="41" ht="21" customHeight="1" spans="1:2">
      <c r="A41" s="259" t="s">
        <v>1564</v>
      </c>
      <c r="B41" s="257"/>
    </row>
    <row r="42" ht="21" customHeight="1" spans="1:2">
      <c r="A42" s="258" t="s">
        <v>1565</v>
      </c>
      <c r="B42" s="260">
        <f>B43</f>
        <v>1730</v>
      </c>
    </row>
    <row r="43" ht="21" customHeight="1" spans="1:2">
      <c r="A43" s="258" t="s">
        <v>1566</v>
      </c>
      <c r="B43" s="260">
        <f>SUM(B44:B47)</f>
        <v>1730</v>
      </c>
    </row>
    <row r="44" ht="21" customHeight="1" spans="1:2">
      <c r="A44" s="259" t="s">
        <v>1567</v>
      </c>
      <c r="B44" s="257"/>
    </row>
    <row r="45" ht="21" customHeight="1" spans="1:2">
      <c r="A45" s="259" t="s">
        <v>1568</v>
      </c>
      <c r="B45" s="257">
        <v>1730</v>
      </c>
    </row>
    <row r="46" ht="21" customHeight="1" spans="1:2">
      <c r="A46" s="259" t="s">
        <v>1569</v>
      </c>
      <c r="B46" s="257"/>
    </row>
    <row r="47" ht="21" customHeight="1" spans="1:2">
      <c r="A47" s="259" t="s">
        <v>1570</v>
      </c>
      <c r="B47" s="257"/>
    </row>
    <row r="48" ht="21" customHeight="1" spans="1:2">
      <c r="A48" s="258" t="s">
        <v>1571</v>
      </c>
      <c r="B48" s="260"/>
    </row>
    <row r="49" ht="21" customHeight="1" spans="1:2">
      <c r="A49" s="258" t="s">
        <v>1572</v>
      </c>
      <c r="B49" s="257"/>
    </row>
    <row r="50" ht="21" customHeight="1" spans="1:2">
      <c r="A50" s="259" t="s">
        <v>1573</v>
      </c>
      <c r="B50" s="257"/>
    </row>
    <row r="51" ht="21" customHeight="1" spans="1:2">
      <c r="A51" s="259" t="s">
        <v>1574</v>
      </c>
      <c r="B51" s="257"/>
    </row>
    <row r="52" ht="21" customHeight="1" spans="1:2">
      <c r="A52" s="259" t="s">
        <v>1575</v>
      </c>
      <c r="B52" s="257"/>
    </row>
    <row r="53" spans="1:2">
      <c r="A53" s="259" t="s">
        <v>1576</v>
      </c>
      <c r="B53" s="257"/>
    </row>
    <row r="54" spans="1:2">
      <c r="A54" s="261" t="s">
        <v>1577</v>
      </c>
      <c r="B54" s="260">
        <f>B5+B8+B12+B23+B27+B42+B48</f>
        <v>17342</v>
      </c>
    </row>
  </sheetData>
  <mergeCells count="1">
    <mergeCell ref="A2:B2"/>
  </mergeCells>
  <pageMargins left="0.707638888888889" right="0.707638888888889" top="0.747916666666667" bottom="0.747916666666667" header="0.313888888888889" footer="0.313888888888889"/>
  <pageSetup paperSize="9" orientation="portrait" horizontalDpi="600" verticalDpi="600"/>
  <headerFooter>
    <oddFooter>&amp;C- &amp;P -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E35" sqref="E35"/>
    </sheetView>
  </sheetViews>
  <sheetFormatPr defaultColWidth="26" defaultRowHeight="14.25" outlineLevelCol="6"/>
  <cols>
    <col min="1" max="1" width="27.1333333333333" style="229" customWidth="1"/>
    <col min="2" max="2" width="16.25" style="230" customWidth="1"/>
    <col min="3" max="3" width="28.75" style="229" customWidth="1"/>
    <col min="4" max="4" width="16.75" style="230" customWidth="1"/>
    <col min="5" max="16384" width="26" style="229"/>
  </cols>
  <sheetData>
    <row r="1" ht="15.75" spans="1:1">
      <c r="A1" s="231" t="s">
        <v>2155</v>
      </c>
    </row>
    <row r="2" ht="27" customHeight="1" spans="1:5">
      <c r="A2" s="232" t="s">
        <v>2140</v>
      </c>
      <c r="B2" s="232"/>
      <c r="C2" s="232"/>
      <c r="D2" s="232"/>
      <c r="E2" s="245"/>
    </row>
    <row r="3" s="5" customFormat="1" ht="21" customHeight="1" spans="1:4">
      <c r="A3" s="233"/>
      <c r="B3" s="234"/>
      <c r="C3" s="233"/>
      <c r="D3" s="235" t="s">
        <v>1922</v>
      </c>
    </row>
    <row r="4" ht="27.75" customHeight="1" spans="1:4">
      <c r="A4" s="236" t="s">
        <v>1089</v>
      </c>
      <c r="B4" s="237" t="s">
        <v>1971</v>
      </c>
      <c r="C4" s="236" t="s">
        <v>1089</v>
      </c>
      <c r="D4" s="237" t="s">
        <v>1971</v>
      </c>
    </row>
    <row r="5" ht="21" customHeight="1" spans="1:4">
      <c r="A5" s="238" t="s">
        <v>2141</v>
      </c>
      <c r="B5" s="99">
        <v>17500</v>
      </c>
      <c r="C5" s="238" t="s">
        <v>2142</v>
      </c>
      <c r="D5" s="99">
        <v>17342</v>
      </c>
    </row>
    <row r="6" ht="21" customHeight="1" spans="1:4">
      <c r="A6" s="239" t="s">
        <v>2143</v>
      </c>
      <c r="B6" s="99"/>
      <c r="C6" s="240" t="s">
        <v>2144</v>
      </c>
      <c r="D6" s="99"/>
    </row>
    <row r="7" ht="21" customHeight="1" spans="1:4">
      <c r="A7" s="241" t="s">
        <v>1635</v>
      </c>
      <c r="B7" s="99"/>
      <c r="C7" s="240" t="s">
        <v>2145</v>
      </c>
      <c r="D7" s="99">
        <v>158</v>
      </c>
    </row>
    <row r="8" ht="21" customHeight="1" spans="1:4">
      <c r="A8" s="241" t="s">
        <v>2146</v>
      </c>
      <c r="B8" s="99"/>
      <c r="C8" s="240" t="s">
        <v>2147</v>
      </c>
      <c r="D8" s="99"/>
    </row>
    <row r="9" ht="21" customHeight="1" spans="1:4">
      <c r="A9" s="239" t="s">
        <v>2148</v>
      </c>
      <c r="B9" s="99"/>
      <c r="C9" s="242" t="s">
        <v>2149</v>
      </c>
      <c r="D9" s="99"/>
    </row>
    <row r="10" ht="21" customHeight="1" spans="1:4">
      <c r="A10" s="239" t="s">
        <v>2150</v>
      </c>
      <c r="B10" s="99"/>
      <c r="C10" s="243"/>
      <c r="D10" s="99"/>
    </row>
    <row r="11" ht="21" customHeight="1" spans="1:4">
      <c r="A11" s="236" t="s">
        <v>1135</v>
      </c>
      <c r="B11" s="244">
        <f>B5+B6+B10</f>
        <v>17500</v>
      </c>
      <c r="C11" s="236" t="s">
        <v>2151</v>
      </c>
      <c r="D11" s="244">
        <f>D5+D6+D7+D8+D9</f>
        <v>17500</v>
      </c>
    </row>
    <row r="12" ht="12.75" customHeight="1"/>
    <row r="13" ht="12.75" customHeight="1"/>
    <row r="14" ht="12.75" customHeight="1"/>
    <row r="15" ht="12.75" customHeight="1"/>
    <row r="16" ht="12.75" customHeight="1" spans="7:7">
      <c r="G16" s="246"/>
    </row>
  </sheetData>
  <mergeCells count="1">
    <mergeCell ref="A2:D2"/>
  </mergeCells>
  <printOptions horizontalCentered="1"/>
  <pageMargins left="0.707638888888889" right="0.707638888888889" top="0.751388888888889" bottom="0.751388888888889" header="0.310416666666667" footer="0.310416666666667"/>
  <pageSetup paperSize="9" orientation="portrait" horizontalDpi="600" verticalDpi="600"/>
  <headerFooter>
    <oddFooter>&amp;C- &amp;P -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D11" sqref="D11"/>
    </sheetView>
  </sheetViews>
  <sheetFormatPr defaultColWidth="39.25" defaultRowHeight="15" outlineLevelCol="4"/>
  <cols>
    <col min="1" max="1" width="50.1333333333333" style="216" customWidth="1"/>
    <col min="2" max="2" width="32.8833333333333" style="216" customWidth="1"/>
    <col min="3" max="4" width="39.25" style="216"/>
    <col min="5" max="5" width="12.75" style="216" customWidth="1"/>
    <col min="6" max="16384" width="39.25" style="216"/>
  </cols>
  <sheetData>
    <row r="1" ht="18" customHeight="1" spans="1:1">
      <c r="A1" s="217" t="s">
        <v>2156</v>
      </c>
    </row>
    <row r="2" s="215" customFormat="1" ht="27.75" customHeight="1" spans="1:2">
      <c r="A2" s="228" t="s">
        <v>2157</v>
      </c>
      <c r="B2" s="228"/>
    </row>
    <row r="3" spans="1:2">
      <c r="A3" s="219"/>
      <c r="B3" s="220" t="s">
        <v>1634</v>
      </c>
    </row>
    <row r="4" ht="30" customHeight="1" spans="1:5">
      <c r="A4" s="221" t="s">
        <v>1709</v>
      </c>
      <c r="B4" s="221" t="s">
        <v>1711</v>
      </c>
      <c r="E4" s="219"/>
    </row>
    <row r="5" ht="21" customHeight="1" spans="1:2">
      <c r="A5" s="222" t="s">
        <v>1182</v>
      </c>
      <c r="B5" s="223"/>
    </row>
    <row r="6" ht="21" customHeight="1" spans="1:2">
      <c r="A6" s="224" t="s">
        <v>2158</v>
      </c>
      <c r="B6" s="225"/>
    </row>
    <row r="7" ht="21" customHeight="1" spans="1:2">
      <c r="A7" s="224" t="s">
        <v>2159</v>
      </c>
      <c r="B7" s="226"/>
    </row>
    <row r="8" ht="21" customHeight="1" spans="1:2">
      <c r="A8" s="224" t="s">
        <v>2160</v>
      </c>
      <c r="B8" s="226"/>
    </row>
    <row r="9" ht="21" customHeight="1" spans="1:2">
      <c r="A9" s="224" t="s">
        <v>2161</v>
      </c>
      <c r="B9" s="225"/>
    </row>
    <row r="10" ht="21" customHeight="1" spans="1:2">
      <c r="A10" s="224" t="s">
        <v>2162</v>
      </c>
      <c r="B10" s="225"/>
    </row>
    <row r="11" ht="21" customHeight="1" spans="1:2">
      <c r="A11" s="224" t="s">
        <v>2163</v>
      </c>
      <c r="B11" s="225"/>
    </row>
    <row r="12" ht="21" customHeight="1" spans="1:2">
      <c r="A12" s="224" t="s">
        <v>2164</v>
      </c>
      <c r="B12" s="225"/>
    </row>
    <row r="13" ht="21" customHeight="1" spans="1:2">
      <c r="A13" s="224" t="s">
        <v>2165</v>
      </c>
      <c r="B13" s="225"/>
    </row>
    <row r="14" ht="21" customHeight="1" spans="1:2">
      <c r="A14" s="224" t="s">
        <v>2166</v>
      </c>
      <c r="B14" s="226"/>
    </row>
    <row r="15" ht="21" customHeight="1" spans="1:2">
      <c r="A15" s="224" t="s">
        <v>2167</v>
      </c>
      <c r="B15" s="226"/>
    </row>
    <row r="16" ht="21" customHeight="1" spans="1:2">
      <c r="A16" s="224" t="s">
        <v>2168</v>
      </c>
      <c r="B16" s="227"/>
    </row>
    <row r="17" ht="21" customHeight="1" spans="1:2">
      <c r="A17" s="224" t="s">
        <v>2169</v>
      </c>
      <c r="B17" s="226"/>
    </row>
    <row r="18" ht="21" customHeight="1" spans="1:2">
      <c r="A18" s="224" t="s">
        <v>2170</v>
      </c>
      <c r="B18" s="226"/>
    </row>
    <row r="19" ht="21" customHeight="1" spans="1:2">
      <c r="A19" s="224" t="s">
        <v>2171</v>
      </c>
      <c r="B19" s="225"/>
    </row>
    <row r="20" ht="21" customHeight="1" spans="1:2">
      <c r="A20" s="224" t="s">
        <v>2172</v>
      </c>
      <c r="B20" s="226"/>
    </row>
    <row r="21" ht="21" customHeight="1" spans="1:2">
      <c r="A21" s="224" t="s">
        <v>2173</v>
      </c>
      <c r="B21" s="225"/>
    </row>
    <row r="22" ht="21" customHeight="1" spans="1:2">
      <c r="A22" s="224" t="s">
        <v>2174</v>
      </c>
      <c r="B22" s="225"/>
    </row>
    <row r="23" ht="21" customHeight="1" spans="1:2">
      <c r="A23" s="224" t="s">
        <v>2175</v>
      </c>
      <c r="B23" s="225"/>
    </row>
    <row r="24" ht="21" customHeight="1" spans="1:2">
      <c r="A24" s="224" t="s">
        <v>2176</v>
      </c>
      <c r="B24" s="226"/>
    </row>
    <row r="25" ht="21" customHeight="1" spans="1:2">
      <c r="A25" s="224" t="s">
        <v>2177</v>
      </c>
      <c r="B25" s="226"/>
    </row>
    <row r="26" ht="21" customHeight="1" spans="1:2">
      <c r="A26" s="224" t="s">
        <v>2178</v>
      </c>
      <c r="B26" s="226"/>
    </row>
    <row r="27" ht="27" customHeight="1" spans="1:2">
      <c r="A27" s="224" t="s">
        <v>2179</v>
      </c>
      <c r="B27" s="226"/>
    </row>
    <row r="28" spans="1:1">
      <c r="A28" s="186" t="s">
        <v>2180</v>
      </c>
    </row>
  </sheetData>
  <mergeCells count="1">
    <mergeCell ref="A2:B2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N1360"/>
  <sheetViews>
    <sheetView showZeros="0" workbookViewId="0">
      <pane ySplit="4" topLeftCell="A5" activePane="bottomLeft" state="frozen"/>
      <selection/>
      <selection pane="bottomLeft" activeCell="C20" sqref="C20"/>
    </sheetView>
  </sheetViews>
  <sheetFormatPr defaultColWidth="9" defaultRowHeight="14.25"/>
  <cols>
    <col min="1" max="1" width="40.25" style="609" customWidth="1"/>
    <col min="2" max="2" width="12.3833333333333" style="4" customWidth="1"/>
    <col min="3" max="3" width="11.5" style="610" customWidth="1"/>
    <col min="4" max="4" width="13.1333333333333" style="520" customWidth="1"/>
    <col min="5" max="5" width="11.0166666666667" style="611" customWidth="1"/>
    <col min="6" max="6" width="13.1333333333333" style="520" customWidth="1"/>
    <col min="7" max="7" width="11" style="612" customWidth="1"/>
    <col min="8" max="8" width="8.13333333333333" style="612" hidden="1" customWidth="1"/>
    <col min="9" max="11" width="9" style="613" customWidth="1"/>
    <col min="12" max="190" width="8.88333333333333" style="613" customWidth="1"/>
    <col min="191" max="197" width="9" style="613"/>
    <col min="198" max="198" width="12.8833333333333" style="613"/>
    <col min="199" max="16384" width="9" style="613"/>
  </cols>
  <sheetData>
    <row r="1" s="604" customFormat="1" ht="15" customHeight="1" spans="1:8">
      <c r="A1" s="614" t="s">
        <v>39</v>
      </c>
      <c r="B1" s="5"/>
      <c r="C1" s="615"/>
      <c r="D1" s="507"/>
      <c r="E1" s="626"/>
      <c r="F1" s="507"/>
      <c r="G1" s="627"/>
      <c r="H1" s="627"/>
    </row>
    <row r="2" s="605" customFormat="1" ht="27.75" customHeight="1" spans="1:8">
      <c r="A2" s="616" t="s">
        <v>1139</v>
      </c>
      <c r="B2" s="366"/>
      <c r="C2" s="617"/>
      <c r="D2" s="21"/>
      <c r="E2" s="617"/>
      <c r="F2" s="21"/>
      <c r="G2" s="617"/>
      <c r="H2" s="628"/>
    </row>
    <row r="3" spans="4:7">
      <c r="D3" s="618"/>
      <c r="E3" s="629" t="s">
        <v>41</v>
      </c>
      <c r="F3" s="630"/>
      <c r="G3" s="631"/>
    </row>
    <row r="4" ht="33.95" customHeight="1" spans="1:8">
      <c r="A4" s="619" t="s">
        <v>4</v>
      </c>
      <c r="B4" s="620" t="s">
        <v>5</v>
      </c>
      <c r="C4" s="620" t="s">
        <v>6</v>
      </c>
      <c r="D4" s="621" t="s">
        <v>42</v>
      </c>
      <c r="E4" s="632" t="s">
        <v>8</v>
      </c>
      <c r="F4" s="633" t="s">
        <v>43</v>
      </c>
      <c r="G4" s="633" t="s">
        <v>10</v>
      </c>
      <c r="H4" s="634" t="s">
        <v>44</v>
      </c>
    </row>
    <row r="5" s="606" customFormat="1" ht="18" customHeight="1" spans="1:8">
      <c r="A5" s="383" t="s">
        <v>45</v>
      </c>
      <c r="B5" s="321">
        <v>16515</v>
      </c>
      <c r="C5" s="622">
        <f t="shared" ref="C5:H5" si="0">C6+C18+C27+C38+C49+C60+C71+C83+C92+C105+C115+C124+C135+C148+C155+C163+C169+C176+C183+C190+C197+C204+C212+C218+C224+C231+C246</f>
        <v>18078</v>
      </c>
      <c r="D5" s="372">
        <v>15261</v>
      </c>
      <c r="E5" s="622">
        <f t="shared" ref="E5:E7" si="1">D5/C5</f>
        <v>0.844175240623963</v>
      </c>
      <c r="F5" s="372">
        <f t="shared" si="0"/>
        <v>17925</v>
      </c>
      <c r="G5" s="635">
        <f t="shared" ref="G5:G7" si="2">D5/F5-1</f>
        <v>-0.148619246861925</v>
      </c>
      <c r="H5" s="622">
        <f t="shared" si="0"/>
        <v>2817</v>
      </c>
    </row>
    <row r="6" s="606" customFormat="1" ht="18" customHeight="1" spans="1:8">
      <c r="A6" s="383" t="s">
        <v>46</v>
      </c>
      <c r="B6" s="623">
        <v>673</v>
      </c>
      <c r="C6" s="624">
        <f t="shared" ref="C6:H6" si="3">SUM(C7:C17)</f>
        <v>467</v>
      </c>
      <c r="D6" s="355">
        <v>447</v>
      </c>
      <c r="E6" s="622">
        <f t="shared" si="1"/>
        <v>0.957173447537473</v>
      </c>
      <c r="F6" s="355">
        <f t="shared" si="3"/>
        <v>388</v>
      </c>
      <c r="G6" s="635">
        <f t="shared" si="2"/>
        <v>0.152061855670103</v>
      </c>
      <c r="H6" s="624">
        <f t="shared" si="3"/>
        <v>20</v>
      </c>
    </row>
    <row r="7" s="607" customFormat="1" ht="18" customHeight="1" spans="1:222">
      <c r="A7" s="382" t="s">
        <v>47</v>
      </c>
      <c r="B7" s="320">
        <v>621</v>
      </c>
      <c r="C7" s="625">
        <v>379</v>
      </c>
      <c r="D7" s="257">
        <v>379</v>
      </c>
      <c r="E7" s="636">
        <f t="shared" si="1"/>
        <v>1</v>
      </c>
      <c r="F7" s="257">
        <v>336</v>
      </c>
      <c r="G7" s="637">
        <f t="shared" si="2"/>
        <v>0.12797619047619</v>
      </c>
      <c r="H7" s="612"/>
      <c r="I7" s="606"/>
      <c r="J7" s="613"/>
      <c r="K7" s="613"/>
      <c r="GI7" s="613"/>
      <c r="GJ7" s="613"/>
      <c r="GK7" s="613"/>
      <c r="GL7" s="613"/>
      <c r="GM7" s="613"/>
      <c r="GN7" s="613"/>
      <c r="GO7" s="613"/>
      <c r="GP7" s="613"/>
      <c r="GQ7" s="613"/>
      <c r="GR7" s="613"/>
      <c r="GS7" s="613"/>
      <c r="GT7" s="613"/>
      <c r="GU7" s="613"/>
      <c r="GV7" s="613"/>
      <c r="GW7" s="613"/>
      <c r="GX7" s="613"/>
      <c r="GY7" s="613"/>
      <c r="GZ7" s="613"/>
      <c r="HA7" s="613"/>
      <c r="HB7" s="613"/>
      <c r="HC7" s="613"/>
      <c r="HD7" s="613"/>
      <c r="HE7" s="613"/>
      <c r="HF7" s="613"/>
      <c r="HG7" s="613"/>
      <c r="HH7" s="613"/>
      <c r="HI7" s="613"/>
      <c r="HJ7" s="613"/>
      <c r="HK7" s="613"/>
      <c r="HL7" s="613"/>
      <c r="HM7" s="613"/>
      <c r="HN7" s="613"/>
    </row>
    <row r="8" s="520" customFormat="1" ht="18" customHeight="1" spans="1:222">
      <c r="A8" s="382" t="s">
        <v>48</v>
      </c>
      <c r="B8" s="321"/>
      <c r="C8" s="625">
        <v>10</v>
      </c>
      <c r="D8" s="257">
        <v>0</v>
      </c>
      <c r="E8" s="636"/>
      <c r="F8" s="257"/>
      <c r="G8" s="637"/>
      <c r="H8" s="612">
        <v>10</v>
      </c>
      <c r="I8" s="606"/>
      <c r="J8" s="613"/>
      <c r="K8" s="613"/>
      <c r="GI8" s="613"/>
      <c r="GJ8" s="613"/>
      <c r="GK8" s="613"/>
      <c r="GL8" s="613"/>
      <c r="GM8" s="613"/>
      <c r="GN8" s="613"/>
      <c r="GO8" s="613"/>
      <c r="GP8" s="613"/>
      <c r="GQ8" s="613"/>
      <c r="GR8" s="613"/>
      <c r="GS8" s="613"/>
      <c r="GT8" s="613"/>
      <c r="GU8" s="613"/>
      <c r="GV8" s="613"/>
      <c r="GW8" s="613"/>
      <c r="GX8" s="613"/>
      <c r="GY8" s="613"/>
      <c r="GZ8" s="613"/>
      <c r="HA8" s="613"/>
      <c r="HB8" s="613"/>
      <c r="HC8" s="613"/>
      <c r="HD8" s="613"/>
      <c r="HE8" s="613"/>
      <c r="HF8" s="613"/>
      <c r="HG8" s="613"/>
      <c r="HH8" s="613"/>
      <c r="HI8" s="613"/>
      <c r="HJ8" s="613"/>
      <c r="HK8" s="613"/>
      <c r="HL8" s="613"/>
      <c r="HM8" s="613"/>
      <c r="HN8" s="613"/>
    </row>
    <row r="9" s="520" customFormat="1" ht="18" customHeight="1" spans="1:222">
      <c r="A9" s="382" t="s">
        <v>49</v>
      </c>
      <c r="B9" s="321"/>
      <c r="C9" s="625">
        <v>0</v>
      </c>
      <c r="D9" s="257">
        <v>0</v>
      </c>
      <c r="E9" s="636"/>
      <c r="F9" s="257"/>
      <c r="G9" s="637"/>
      <c r="H9" s="612"/>
      <c r="I9" s="606"/>
      <c r="J9" s="613"/>
      <c r="K9" s="613"/>
      <c r="GI9" s="613"/>
      <c r="GJ9" s="613"/>
      <c r="GK9" s="613"/>
      <c r="GL9" s="613"/>
      <c r="GM9" s="613"/>
      <c r="GN9" s="613"/>
      <c r="GO9" s="613"/>
      <c r="GP9" s="613"/>
      <c r="GQ9" s="613"/>
      <c r="GR9" s="613"/>
      <c r="GS9" s="613"/>
      <c r="GT9" s="613"/>
      <c r="GU9" s="613"/>
      <c r="GV9" s="613"/>
      <c r="GW9" s="613"/>
      <c r="GX9" s="613"/>
      <c r="GY9" s="613"/>
      <c r="GZ9" s="613"/>
      <c r="HA9" s="613"/>
      <c r="HB9" s="613"/>
      <c r="HC9" s="613"/>
      <c r="HD9" s="613"/>
      <c r="HE9" s="613"/>
      <c r="HF9" s="613"/>
      <c r="HG9" s="613"/>
      <c r="HH9" s="613"/>
      <c r="HI9" s="613"/>
      <c r="HJ9" s="613"/>
      <c r="HK9" s="613"/>
      <c r="HL9" s="613"/>
      <c r="HM9" s="613"/>
      <c r="HN9" s="613"/>
    </row>
    <row r="10" s="520" customFormat="1" spans="1:222">
      <c r="A10" s="382" t="s">
        <v>50</v>
      </c>
      <c r="B10" s="321"/>
      <c r="C10" s="625">
        <v>0</v>
      </c>
      <c r="D10" s="257">
        <v>0</v>
      </c>
      <c r="E10" s="636"/>
      <c r="F10" s="257"/>
      <c r="G10" s="637"/>
      <c r="H10" s="612"/>
      <c r="I10" s="606"/>
      <c r="J10" s="613"/>
      <c r="K10" s="613"/>
      <c r="GI10" s="613"/>
      <c r="GJ10" s="613"/>
      <c r="GK10" s="613"/>
      <c r="GL10" s="613"/>
      <c r="GM10" s="613"/>
      <c r="GN10" s="613"/>
      <c r="GO10" s="613"/>
      <c r="GP10" s="613"/>
      <c r="GQ10" s="613"/>
      <c r="GR10" s="613"/>
      <c r="GS10" s="613"/>
      <c r="GT10" s="613"/>
      <c r="GU10" s="613"/>
      <c r="GV10" s="613"/>
      <c r="GW10" s="613"/>
      <c r="GX10" s="613"/>
      <c r="GY10" s="613"/>
      <c r="GZ10" s="613"/>
      <c r="HA10" s="613"/>
      <c r="HB10" s="613"/>
      <c r="HC10" s="613"/>
      <c r="HD10" s="613"/>
      <c r="HE10" s="613"/>
      <c r="HF10" s="613"/>
      <c r="HG10" s="613"/>
      <c r="HH10" s="613"/>
      <c r="HI10" s="613"/>
      <c r="HJ10" s="613"/>
      <c r="HK10" s="613"/>
      <c r="HL10" s="613"/>
      <c r="HM10" s="613"/>
      <c r="HN10" s="613"/>
    </row>
    <row r="11" s="520" customFormat="1" spans="1:222">
      <c r="A11" s="382" t="s">
        <v>51</v>
      </c>
      <c r="B11" s="321"/>
      <c r="C11" s="625">
        <v>0</v>
      </c>
      <c r="D11" s="257">
        <v>0</v>
      </c>
      <c r="E11" s="636"/>
      <c r="F11" s="257"/>
      <c r="G11" s="637"/>
      <c r="H11" s="612"/>
      <c r="I11" s="606"/>
      <c r="J11" s="613"/>
      <c r="K11" s="613"/>
      <c r="GI11" s="613"/>
      <c r="GJ11" s="613"/>
      <c r="GK11" s="613"/>
      <c r="GL11" s="613"/>
      <c r="GM11" s="613"/>
      <c r="GN11" s="613"/>
      <c r="GO11" s="613"/>
      <c r="GP11" s="613"/>
      <c r="GQ11" s="613"/>
      <c r="GR11" s="613"/>
      <c r="GS11" s="613"/>
      <c r="GT11" s="613"/>
      <c r="GU11" s="613"/>
      <c r="GV11" s="613"/>
      <c r="GW11" s="613"/>
      <c r="GX11" s="613"/>
      <c r="GY11" s="613"/>
      <c r="GZ11" s="613"/>
      <c r="HA11" s="613"/>
      <c r="HB11" s="613"/>
      <c r="HC11" s="613"/>
      <c r="HD11" s="613"/>
      <c r="HE11" s="613"/>
      <c r="HF11" s="613"/>
      <c r="HG11" s="613"/>
      <c r="HH11" s="613"/>
      <c r="HI11" s="613"/>
      <c r="HJ11" s="613"/>
      <c r="HK11" s="613"/>
      <c r="HL11" s="613"/>
      <c r="HM11" s="613"/>
      <c r="HN11" s="613"/>
    </row>
    <row r="12" s="520" customFormat="1" ht="18" customHeight="1" spans="1:222">
      <c r="A12" s="382" t="s">
        <v>52</v>
      </c>
      <c r="B12" s="321"/>
      <c r="C12" s="625">
        <v>0</v>
      </c>
      <c r="D12" s="257">
        <v>0</v>
      </c>
      <c r="E12" s="636"/>
      <c r="F12" s="257"/>
      <c r="G12" s="637"/>
      <c r="H12" s="612"/>
      <c r="I12" s="606"/>
      <c r="J12" s="613"/>
      <c r="K12" s="613"/>
      <c r="GI12" s="613"/>
      <c r="GJ12" s="613"/>
      <c r="GK12" s="613"/>
      <c r="GL12" s="613"/>
      <c r="GM12" s="613"/>
      <c r="GN12" s="613"/>
      <c r="GO12" s="613"/>
      <c r="GP12" s="613"/>
      <c r="GQ12" s="613"/>
      <c r="GR12" s="613"/>
      <c r="GS12" s="613"/>
      <c r="GT12" s="613"/>
      <c r="GU12" s="613"/>
      <c r="GV12" s="613"/>
      <c r="GW12" s="613"/>
      <c r="GX12" s="613"/>
      <c r="GY12" s="613"/>
      <c r="GZ12" s="613"/>
      <c r="HA12" s="613"/>
      <c r="HB12" s="613"/>
      <c r="HC12" s="613"/>
      <c r="HD12" s="613"/>
      <c r="HE12" s="613"/>
      <c r="HF12" s="613"/>
      <c r="HG12" s="613"/>
      <c r="HH12" s="613"/>
      <c r="HI12" s="613"/>
      <c r="HJ12" s="613"/>
      <c r="HK12" s="613"/>
      <c r="HL12" s="613"/>
      <c r="HM12" s="613"/>
      <c r="HN12" s="613"/>
    </row>
    <row r="13" s="520" customFormat="1" spans="1:222">
      <c r="A13" s="382" t="s">
        <v>53</v>
      </c>
      <c r="B13" s="321"/>
      <c r="C13" s="625">
        <v>0</v>
      </c>
      <c r="D13" s="257">
        <v>0</v>
      </c>
      <c r="E13" s="636"/>
      <c r="F13" s="257"/>
      <c r="G13" s="637"/>
      <c r="H13" s="612"/>
      <c r="I13" s="606"/>
      <c r="J13" s="613"/>
      <c r="K13" s="613"/>
      <c r="GI13" s="613"/>
      <c r="GJ13" s="613"/>
      <c r="GK13" s="613"/>
      <c r="GL13" s="613"/>
      <c r="GM13" s="613"/>
      <c r="GN13" s="613"/>
      <c r="GO13" s="613"/>
      <c r="GP13" s="613"/>
      <c r="GQ13" s="613"/>
      <c r="GR13" s="613"/>
      <c r="GS13" s="613"/>
      <c r="GT13" s="613"/>
      <c r="GU13" s="613"/>
      <c r="GV13" s="613"/>
      <c r="GW13" s="613"/>
      <c r="GX13" s="613"/>
      <c r="GY13" s="613"/>
      <c r="GZ13" s="613"/>
      <c r="HA13" s="613"/>
      <c r="HB13" s="613"/>
      <c r="HC13" s="613"/>
      <c r="HD13" s="613"/>
      <c r="HE13" s="613"/>
      <c r="HF13" s="613"/>
      <c r="HG13" s="613"/>
      <c r="HH13" s="613"/>
      <c r="HI13" s="613"/>
      <c r="HJ13" s="613"/>
      <c r="HK13" s="613"/>
      <c r="HL13" s="613"/>
      <c r="HM13" s="613"/>
      <c r="HN13" s="613"/>
    </row>
    <row r="14" s="520" customFormat="1" spans="1:222">
      <c r="A14" s="382" t="s">
        <v>54</v>
      </c>
      <c r="B14" s="321"/>
      <c r="C14" s="625">
        <v>9</v>
      </c>
      <c r="D14" s="257">
        <v>9</v>
      </c>
      <c r="E14" s="636">
        <f t="shared" ref="E14:E19" si="4">D14/C14</f>
        <v>1</v>
      </c>
      <c r="F14" s="257">
        <v>9</v>
      </c>
      <c r="G14" s="637">
        <f t="shared" ref="G14:G20" si="5">D14/F14-1</f>
        <v>0</v>
      </c>
      <c r="H14" s="612"/>
      <c r="I14" s="606"/>
      <c r="J14" s="613"/>
      <c r="K14" s="613"/>
      <c r="GI14" s="613"/>
      <c r="GJ14" s="613"/>
      <c r="GK14" s="613"/>
      <c r="GL14" s="613"/>
      <c r="GM14" s="613"/>
      <c r="GN14" s="613"/>
      <c r="GO14" s="613"/>
      <c r="GP14" s="613"/>
      <c r="GQ14" s="613"/>
      <c r="GR14" s="613"/>
      <c r="GS14" s="613"/>
      <c r="GT14" s="613"/>
      <c r="GU14" s="613"/>
      <c r="GV14" s="613"/>
      <c r="GW14" s="613"/>
      <c r="GX14" s="613"/>
      <c r="GY14" s="613"/>
      <c r="GZ14" s="613"/>
      <c r="HA14" s="613"/>
      <c r="HB14" s="613"/>
      <c r="HC14" s="613"/>
      <c r="HD14" s="613"/>
      <c r="HE14" s="613"/>
      <c r="HF14" s="613"/>
      <c r="HG14" s="613"/>
      <c r="HH14" s="613"/>
      <c r="HI14" s="613"/>
      <c r="HJ14" s="613"/>
      <c r="HK14" s="613"/>
      <c r="HL14" s="613"/>
      <c r="HM14" s="613"/>
      <c r="HN14" s="613"/>
    </row>
    <row r="15" s="520" customFormat="1" spans="1:222">
      <c r="A15" s="382" t="s">
        <v>55</v>
      </c>
      <c r="B15" s="321"/>
      <c r="C15" s="625">
        <v>0</v>
      </c>
      <c r="D15" s="257">
        <v>0</v>
      </c>
      <c r="E15" s="636"/>
      <c r="F15" s="257"/>
      <c r="G15" s="637"/>
      <c r="H15" s="612"/>
      <c r="I15" s="606"/>
      <c r="J15" s="613"/>
      <c r="K15" s="613"/>
      <c r="GI15" s="613"/>
      <c r="GJ15" s="613"/>
      <c r="GK15" s="613"/>
      <c r="GL15" s="613"/>
      <c r="GM15" s="613"/>
      <c r="GN15" s="613"/>
      <c r="GO15" s="613"/>
      <c r="GP15" s="613"/>
      <c r="GQ15" s="613"/>
      <c r="GR15" s="613"/>
      <c r="GS15" s="613"/>
      <c r="GT15" s="613"/>
      <c r="GU15" s="613"/>
      <c r="GV15" s="613"/>
      <c r="GW15" s="613"/>
      <c r="GX15" s="613"/>
      <c r="GY15" s="613"/>
      <c r="GZ15" s="613"/>
      <c r="HA15" s="613"/>
      <c r="HB15" s="613"/>
      <c r="HC15" s="613"/>
      <c r="HD15" s="613"/>
      <c r="HE15" s="613"/>
      <c r="HF15" s="613"/>
      <c r="HG15" s="613"/>
      <c r="HH15" s="613"/>
      <c r="HI15" s="613"/>
      <c r="HJ15" s="613"/>
      <c r="HK15" s="613"/>
      <c r="HL15" s="613"/>
      <c r="HM15" s="613"/>
      <c r="HN15" s="613"/>
    </row>
    <row r="16" s="520" customFormat="1" ht="18" customHeight="1" spans="1:222">
      <c r="A16" s="382" t="s">
        <v>56</v>
      </c>
      <c r="B16" s="320">
        <v>52</v>
      </c>
      <c r="C16" s="625">
        <v>59</v>
      </c>
      <c r="D16" s="257">
        <v>59</v>
      </c>
      <c r="E16" s="636">
        <f t="shared" si="4"/>
        <v>1</v>
      </c>
      <c r="F16" s="257">
        <v>43</v>
      </c>
      <c r="G16" s="637">
        <f t="shared" si="5"/>
        <v>0.372093023255814</v>
      </c>
      <c r="H16" s="612"/>
      <c r="I16" s="606"/>
      <c r="J16" s="613"/>
      <c r="K16" s="613"/>
      <c r="GI16" s="613"/>
      <c r="GJ16" s="613"/>
      <c r="GK16" s="613"/>
      <c r="GL16" s="613"/>
      <c r="GM16" s="613"/>
      <c r="GN16" s="613"/>
      <c r="GO16" s="613"/>
      <c r="GP16" s="613"/>
      <c r="GQ16" s="613"/>
      <c r="GR16" s="613"/>
      <c r="GS16" s="613"/>
      <c r="GT16" s="613"/>
      <c r="GU16" s="613"/>
      <c r="GV16" s="613"/>
      <c r="GW16" s="613"/>
      <c r="GX16" s="613"/>
      <c r="GY16" s="613"/>
      <c r="GZ16" s="613"/>
      <c r="HA16" s="613"/>
      <c r="HB16" s="613"/>
      <c r="HC16" s="613"/>
      <c r="HD16" s="613"/>
      <c r="HE16" s="613"/>
      <c r="HF16" s="613"/>
      <c r="HG16" s="613"/>
      <c r="HH16" s="613"/>
      <c r="HI16" s="613"/>
      <c r="HJ16" s="613"/>
      <c r="HK16" s="613"/>
      <c r="HL16" s="613"/>
      <c r="HM16" s="613"/>
      <c r="HN16" s="613"/>
    </row>
    <row r="17" s="520" customFormat="1" spans="1:222">
      <c r="A17" s="382" t="s">
        <v>57</v>
      </c>
      <c r="B17" s="321"/>
      <c r="C17" s="625">
        <v>10</v>
      </c>
      <c r="D17" s="257">
        <v>0</v>
      </c>
      <c r="E17" s="636">
        <f t="shared" si="4"/>
        <v>0</v>
      </c>
      <c r="F17" s="257"/>
      <c r="G17" s="637"/>
      <c r="H17" s="612">
        <v>10</v>
      </c>
      <c r="I17" s="606"/>
      <c r="J17" s="613"/>
      <c r="K17" s="613"/>
      <c r="GI17" s="613"/>
      <c r="GJ17" s="613"/>
      <c r="GK17" s="613"/>
      <c r="GL17" s="613"/>
      <c r="GM17" s="613"/>
      <c r="GN17" s="613"/>
      <c r="GO17" s="613"/>
      <c r="GP17" s="613"/>
      <c r="GQ17" s="613"/>
      <c r="GR17" s="613"/>
      <c r="GS17" s="613"/>
      <c r="GT17" s="613"/>
      <c r="GU17" s="613"/>
      <c r="GV17" s="613"/>
      <c r="GW17" s="613"/>
      <c r="GX17" s="613"/>
      <c r="GY17" s="613"/>
      <c r="GZ17" s="613"/>
      <c r="HA17" s="613"/>
      <c r="HB17" s="613"/>
      <c r="HC17" s="613"/>
      <c r="HD17" s="613"/>
      <c r="HE17" s="613"/>
      <c r="HF17" s="613"/>
      <c r="HG17" s="613"/>
      <c r="HH17" s="613"/>
      <c r="HI17" s="613"/>
      <c r="HJ17" s="613"/>
      <c r="HK17" s="613"/>
      <c r="HL17" s="613"/>
      <c r="HM17" s="613"/>
      <c r="HN17" s="613"/>
    </row>
    <row r="18" s="606" customFormat="1" ht="18" customHeight="1" spans="1:8">
      <c r="A18" s="383" t="s">
        <v>58</v>
      </c>
      <c r="B18" s="321">
        <v>645</v>
      </c>
      <c r="C18" s="624">
        <f t="shared" ref="C18:H18" si="6">SUM(C19:C26)</f>
        <v>512</v>
      </c>
      <c r="D18" s="355">
        <v>496</v>
      </c>
      <c r="E18" s="622">
        <f t="shared" si="4"/>
        <v>0.96875</v>
      </c>
      <c r="F18" s="355">
        <f t="shared" si="6"/>
        <v>401</v>
      </c>
      <c r="G18" s="635">
        <f t="shared" si="5"/>
        <v>0.236907730673317</v>
      </c>
      <c r="H18" s="624">
        <f t="shared" si="6"/>
        <v>16</v>
      </c>
    </row>
    <row r="19" s="607" customFormat="1" ht="18" customHeight="1" spans="1:222">
      <c r="A19" s="382" t="s">
        <v>47</v>
      </c>
      <c r="B19" s="320">
        <v>599</v>
      </c>
      <c r="C19" s="625">
        <v>423</v>
      </c>
      <c r="D19" s="257">
        <v>423</v>
      </c>
      <c r="E19" s="636">
        <f t="shared" si="4"/>
        <v>1</v>
      </c>
      <c r="F19" s="257">
        <v>358</v>
      </c>
      <c r="G19" s="635">
        <f t="shared" si="5"/>
        <v>0.181564245810056</v>
      </c>
      <c r="H19" s="612"/>
      <c r="I19" s="606"/>
      <c r="J19" s="613"/>
      <c r="K19" s="613"/>
      <c r="GI19" s="613"/>
      <c r="GJ19" s="613"/>
      <c r="GK19" s="613"/>
      <c r="GL19" s="613"/>
      <c r="GM19" s="613"/>
      <c r="GN19" s="613"/>
      <c r="GO19" s="613"/>
      <c r="GP19" s="613"/>
      <c r="GQ19" s="613"/>
      <c r="GR19" s="613"/>
      <c r="GS19" s="613"/>
      <c r="GT19" s="613"/>
      <c r="GU19" s="613"/>
      <c r="GV19" s="613"/>
      <c r="GW19" s="613"/>
      <c r="GX19" s="613"/>
      <c r="GY19" s="613"/>
      <c r="GZ19" s="613"/>
      <c r="HA19" s="613"/>
      <c r="HB19" s="613"/>
      <c r="HC19" s="613"/>
      <c r="HD19" s="613"/>
      <c r="HE19" s="613"/>
      <c r="HF19" s="613"/>
      <c r="HG19" s="613"/>
      <c r="HH19" s="613"/>
      <c r="HI19" s="613"/>
      <c r="HJ19" s="613"/>
      <c r="HK19" s="613"/>
      <c r="HL19" s="613"/>
      <c r="HM19" s="613"/>
      <c r="HN19" s="613"/>
    </row>
    <row r="20" s="520" customFormat="1" spans="1:222">
      <c r="A20" s="382" t="s">
        <v>48</v>
      </c>
      <c r="B20" s="321"/>
      <c r="C20" s="625">
        <v>20</v>
      </c>
      <c r="D20" s="257">
        <v>10</v>
      </c>
      <c r="E20" s="636"/>
      <c r="F20" s="257">
        <v>6</v>
      </c>
      <c r="G20" s="637">
        <f t="shared" si="5"/>
        <v>0.666666666666667</v>
      </c>
      <c r="H20" s="612">
        <v>10</v>
      </c>
      <c r="I20" s="606"/>
      <c r="J20" s="613"/>
      <c r="K20" s="613"/>
      <c r="GI20" s="613"/>
      <c r="GJ20" s="613"/>
      <c r="GK20" s="613"/>
      <c r="GL20" s="613"/>
      <c r="GM20" s="613"/>
      <c r="GN20" s="613"/>
      <c r="GO20" s="613"/>
      <c r="GP20" s="613"/>
      <c r="GQ20" s="613"/>
      <c r="GR20" s="613"/>
      <c r="GS20" s="613"/>
      <c r="GT20" s="613"/>
      <c r="GU20" s="613"/>
      <c r="GV20" s="613"/>
      <c r="GW20" s="613"/>
      <c r="GX20" s="613"/>
      <c r="GY20" s="613"/>
      <c r="GZ20" s="613"/>
      <c r="HA20" s="613"/>
      <c r="HB20" s="613"/>
      <c r="HC20" s="613"/>
      <c r="HD20" s="613"/>
      <c r="HE20" s="613"/>
      <c r="HF20" s="613"/>
      <c r="HG20" s="613"/>
      <c r="HH20" s="613"/>
      <c r="HI20" s="613"/>
      <c r="HJ20" s="613"/>
      <c r="HK20" s="613"/>
      <c r="HL20" s="613"/>
      <c r="HM20" s="613"/>
      <c r="HN20" s="613"/>
    </row>
    <row r="21" s="520" customFormat="1" spans="1:222">
      <c r="A21" s="382" t="s">
        <v>49</v>
      </c>
      <c r="B21" s="321"/>
      <c r="C21" s="625">
        <v>0</v>
      </c>
      <c r="D21" s="257">
        <v>0</v>
      </c>
      <c r="E21" s="636"/>
      <c r="F21" s="257"/>
      <c r="G21" s="637"/>
      <c r="H21" s="612"/>
      <c r="I21" s="606"/>
      <c r="J21" s="613"/>
      <c r="K21" s="613"/>
      <c r="GI21" s="613"/>
      <c r="GJ21" s="613"/>
      <c r="GK21" s="613"/>
      <c r="GL21" s="613"/>
      <c r="GM21" s="613"/>
      <c r="GN21" s="613"/>
      <c r="GO21" s="613"/>
      <c r="GP21" s="613"/>
      <c r="GQ21" s="613"/>
      <c r="GR21" s="613"/>
      <c r="GS21" s="613"/>
      <c r="GT21" s="613"/>
      <c r="GU21" s="613"/>
      <c r="GV21" s="613"/>
      <c r="GW21" s="613"/>
      <c r="GX21" s="613"/>
      <c r="GY21" s="613"/>
      <c r="GZ21" s="613"/>
      <c r="HA21" s="613"/>
      <c r="HB21" s="613"/>
      <c r="HC21" s="613"/>
      <c r="HD21" s="613"/>
      <c r="HE21" s="613"/>
      <c r="HF21" s="613"/>
      <c r="HG21" s="613"/>
      <c r="HH21" s="613"/>
      <c r="HI21" s="613"/>
      <c r="HJ21" s="613"/>
      <c r="HK21" s="613"/>
      <c r="HL21" s="613"/>
      <c r="HM21" s="613"/>
      <c r="HN21" s="613"/>
    </row>
    <row r="22" s="520" customFormat="1" spans="1:222">
      <c r="A22" s="382" t="s">
        <v>59</v>
      </c>
      <c r="B22" s="321"/>
      <c r="C22" s="625">
        <v>0</v>
      </c>
      <c r="D22" s="257">
        <v>0</v>
      </c>
      <c r="E22" s="636"/>
      <c r="F22" s="257"/>
      <c r="G22" s="637"/>
      <c r="H22" s="612"/>
      <c r="I22" s="606"/>
      <c r="J22" s="613"/>
      <c r="K22" s="613"/>
      <c r="GI22" s="613"/>
      <c r="GJ22" s="613"/>
      <c r="GK22" s="613"/>
      <c r="GL22" s="613"/>
      <c r="GM22" s="613"/>
      <c r="GN22" s="613"/>
      <c r="GO22" s="613"/>
      <c r="GP22" s="613"/>
      <c r="GQ22" s="613"/>
      <c r="GR22" s="613"/>
      <c r="GS22" s="613"/>
      <c r="GT22" s="613"/>
      <c r="GU22" s="613"/>
      <c r="GV22" s="613"/>
      <c r="GW22" s="613"/>
      <c r="GX22" s="613"/>
      <c r="GY22" s="613"/>
      <c r="GZ22" s="613"/>
      <c r="HA22" s="613"/>
      <c r="HB22" s="613"/>
      <c r="HC22" s="613"/>
      <c r="HD22" s="613"/>
      <c r="HE22" s="613"/>
      <c r="HF22" s="613"/>
      <c r="HG22" s="613"/>
      <c r="HH22" s="613"/>
      <c r="HI22" s="613"/>
      <c r="HJ22" s="613"/>
      <c r="HK22" s="613"/>
      <c r="HL22" s="613"/>
      <c r="HM22" s="613"/>
      <c r="HN22" s="613"/>
    </row>
    <row r="23" s="520" customFormat="1" spans="1:222">
      <c r="A23" s="382" t="s">
        <v>60</v>
      </c>
      <c r="B23" s="321"/>
      <c r="C23" s="625">
        <v>0</v>
      </c>
      <c r="D23" s="257">
        <v>0</v>
      </c>
      <c r="E23" s="636"/>
      <c r="F23" s="257"/>
      <c r="G23" s="637"/>
      <c r="H23" s="612"/>
      <c r="I23" s="606"/>
      <c r="J23" s="613"/>
      <c r="K23" s="613"/>
      <c r="GI23" s="613"/>
      <c r="GJ23" s="613"/>
      <c r="GK23" s="613"/>
      <c r="GL23" s="613"/>
      <c r="GM23" s="613"/>
      <c r="GN23" s="613"/>
      <c r="GO23" s="613"/>
      <c r="GP23" s="613"/>
      <c r="GQ23" s="613"/>
      <c r="GR23" s="613"/>
      <c r="GS23" s="613"/>
      <c r="GT23" s="613"/>
      <c r="GU23" s="613"/>
      <c r="GV23" s="613"/>
      <c r="GW23" s="613"/>
      <c r="GX23" s="613"/>
      <c r="GY23" s="613"/>
      <c r="GZ23" s="613"/>
      <c r="HA23" s="613"/>
      <c r="HB23" s="613"/>
      <c r="HC23" s="613"/>
      <c r="HD23" s="613"/>
      <c r="HE23" s="613"/>
      <c r="HF23" s="613"/>
      <c r="HG23" s="613"/>
      <c r="HH23" s="613"/>
      <c r="HI23" s="613"/>
      <c r="HJ23" s="613"/>
      <c r="HK23" s="613"/>
      <c r="HL23" s="613"/>
      <c r="HM23" s="613"/>
      <c r="HN23" s="613"/>
    </row>
    <row r="24" s="520" customFormat="1" spans="1:222">
      <c r="A24" s="382" t="s">
        <v>61</v>
      </c>
      <c r="B24" s="321"/>
      <c r="C24" s="625">
        <v>0</v>
      </c>
      <c r="D24" s="257">
        <v>0</v>
      </c>
      <c r="E24" s="636"/>
      <c r="F24" s="257"/>
      <c r="G24" s="637"/>
      <c r="H24" s="612"/>
      <c r="I24" s="606"/>
      <c r="J24" s="613"/>
      <c r="K24" s="613"/>
      <c r="GI24" s="613"/>
      <c r="GJ24" s="613"/>
      <c r="GK24" s="613"/>
      <c r="GL24" s="613"/>
      <c r="GM24" s="613"/>
      <c r="GN24" s="613"/>
      <c r="GO24" s="613"/>
      <c r="GP24" s="613"/>
      <c r="GQ24" s="613"/>
      <c r="GR24" s="613"/>
      <c r="GS24" s="613"/>
      <c r="GT24" s="613"/>
      <c r="GU24" s="613"/>
      <c r="GV24" s="613"/>
      <c r="GW24" s="613"/>
      <c r="GX24" s="613"/>
      <c r="GY24" s="613"/>
      <c r="GZ24" s="613"/>
      <c r="HA24" s="613"/>
      <c r="HB24" s="613"/>
      <c r="HC24" s="613"/>
      <c r="HD24" s="613"/>
      <c r="HE24" s="613"/>
      <c r="HF24" s="613"/>
      <c r="HG24" s="613"/>
      <c r="HH24" s="613"/>
      <c r="HI24" s="613"/>
      <c r="HJ24" s="613"/>
      <c r="HK24" s="613"/>
      <c r="HL24" s="613"/>
      <c r="HM24" s="613"/>
      <c r="HN24" s="613"/>
    </row>
    <row r="25" s="520" customFormat="1" spans="1:222">
      <c r="A25" s="382" t="s">
        <v>56</v>
      </c>
      <c r="B25" s="320">
        <v>46</v>
      </c>
      <c r="C25" s="625">
        <v>59</v>
      </c>
      <c r="D25" s="257">
        <v>59</v>
      </c>
      <c r="E25" s="636">
        <f t="shared" ref="E25:E29" si="7">D25/C25</f>
        <v>1</v>
      </c>
      <c r="F25" s="257">
        <v>37</v>
      </c>
      <c r="G25" s="637">
        <f t="shared" ref="G25:G29" si="8">D25/F25-1</f>
        <v>0.594594594594595</v>
      </c>
      <c r="H25" s="612"/>
      <c r="I25" s="606"/>
      <c r="J25" s="613"/>
      <c r="K25" s="613"/>
      <c r="GI25" s="613"/>
      <c r="GJ25" s="613"/>
      <c r="GK25" s="613"/>
      <c r="GL25" s="613"/>
      <c r="GM25" s="613"/>
      <c r="GN25" s="613"/>
      <c r="GO25" s="613"/>
      <c r="GP25" s="613"/>
      <c r="GQ25" s="613"/>
      <c r="GR25" s="613"/>
      <c r="GS25" s="613"/>
      <c r="GT25" s="613"/>
      <c r="GU25" s="613"/>
      <c r="GV25" s="613"/>
      <c r="GW25" s="613"/>
      <c r="GX25" s="613"/>
      <c r="GY25" s="613"/>
      <c r="GZ25" s="613"/>
      <c r="HA25" s="613"/>
      <c r="HB25" s="613"/>
      <c r="HC25" s="613"/>
      <c r="HD25" s="613"/>
      <c r="HE25" s="613"/>
      <c r="HF25" s="613"/>
      <c r="HG25" s="613"/>
      <c r="HH25" s="613"/>
      <c r="HI25" s="613"/>
      <c r="HJ25" s="613"/>
      <c r="HK25" s="613"/>
      <c r="HL25" s="613"/>
      <c r="HM25" s="613"/>
      <c r="HN25" s="613"/>
    </row>
    <row r="26" s="520" customFormat="1" spans="1:222">
      <c r="A26" s="382" t="s">
        <v>62</v>
      </c>
      <c r="B26" s="321"/>
      <c r="C26" s="625">
        <v>10</v>
      </c>
      <c r="D26" s="257">
        <v>4</v>
      </c>
      <c r="E26" s="636">
        <f t="shared" si="7"/>
        <v>0.4</v>
      </c>
      <c r="F26" s="257"/>
      <c r="G26" s="637"/>
      <c r="H26" s="612">
        <v>6</v>
      </c>
      <c r="I26" s="606"/>
      <c r="J26" s="613"/>
      <c r="K26" s="613"/>
      <c r="GI26" s="613"/>
      <c r="GJ26" s="613"/>
      <c r="GK26" s="613"/>
      <c r="GL26" s="613"/>
      <c r="GM26" s="613"/>
      <c r="GN26" s="613"/>
      <c r="GO26" s="613"/>
      <c r="GP26" s="613"/>
      <c r="GQ26" s="613"/>
      <c r="GR26" s="613"/>
      <c r="GS26" s="613"/>
      <c r="GT26" s="613"/>
      <c r="GU26" s="613"/>
      <c r="GV26" s="613"/>
      <c r="GW26" s="613"/>
      <c r="GX26" s="613"/>
      <c r="GY26" s="613"/>
      <c r="GZ26" s="613"/>
      <c r="HA26" s="613"/>
      <c r="HB26" s="613"/>
      <c r="HC26" s="613"/>
      <c r="HD26" s="613"/>
      <c r="HE26" s="613"/>
      <c r="HF26" s="613"/>
      <c r="HG26" s="613"/>
      <c r="HH26" s="613"/>
      <c r="HI26" s="613"/>
      <c r="HJ26" s="613"/>
      <c r="HK26" s="613"/>
      <c r="HL26" s="613"/>
      <c r="HM26" s="613"/>
      <c r="HN26" s="613"/>
    </row>
    <row r="27" s="606" customFormat="1" ht="18" customHeight="1" spans="1:8">
      <c r="A27" s="383" t="s">
        <v>63</v>
      </c>
      <c r="B27" s="321">
        <v>7417</v>
      </c>
      <c r="C27" s="624">
        <f t="shared" ref="C27:H27" si="9">SUM(C28:C37)</f>
        <v>7118</v>
      </c>
      <c r="D27" s="355">
        <v>7035</v>
      </c>
      <c r="E27" s="622">
        <f t="shared" si="7"/>
        <v>0.988339421185726</v>
      </c>
      <c r="F27" s="355">
        <f t="shared" si="9"/>
        <v>10453</v>
      </c>
      <c r="G27" s="635">
        <f t="shared" si="8"/>
        <v>-0.326987467712618</v>
      </c>
      <c r="H27" s="624">
        <f t="shared" si="9"/>
        <v>83</v>
      </c>
    </row>
    <row r="28" s="607" customFormat="1" ht="18" customHeight="1" spans="1:222">
      <c r="A28" s="382" t="s">
        <v>47</v>
      </c>
      <c r="B28" s="320">
        <v>3146</v>
      </c>
      <c r="C28" s="625">
        <v>2709</v>
      </c>
      <c r="D28" s="257">
        <v>2709</v>
      </c>
      <c r="E28" s="636">
        <f t="shared" si="7"/>
        <v>1</v>
      </c>
      <c r="F28" s="257">
        <v>2412</v>
      </c>
      <c r="G28" s="637">
        <f t="shared" si="8"/>
        <v>0.123134328358209</v>
      </c>
      <c r="H28" s="612"/>
      <c r="I28" s="606"/>
      <c r="J28" s="613"/>
      <c r="K28" s="613"/>
      <c r="GI28" s="613"/>
      <c r="GJ28" s="613"/>
      <c r="GK28" s="613"/>
      <c r="GL28" s="613"/>
      <c r="GM28" s="613"/>
      <c r="GN28" s="613"/>
      <c r="GO28" s="613"/>
      <c r="GP28" s="613"/>
      <c r="GQ28" s="613"/>
      <c r="GR28" s="613"/>
      <c r="GS28" s="613"/>
      <c r="GT28" s="613"/>
      <c r="GU28" s="613"/>
      <c r="GV28" s="613"/>
      <c r="GW28" s="613"/>
      <c r="GX28" s="613"/>
      <c r="GY28" s="613"/>
      <c r="GZ28" s="613"/>
      <c r="HA28" s="613"/>
      <c r="HB28" s="613"/>
      <c r="HC28" s="613"/>
      <c r="HD28" s="613"/>
      <c r="HE28" s="613"/>
      <c r="HF28" s="613"/>
      <c r="HG28" s="613"/>
      <c r="HH28" s="613"/>
      <c r="HI28" s="613"/>
      <c r="HJ28" s="613"/>
      <c r="HK28" s="613"/>
      <c r="HL28" s="613"/>
      <c r="HM28" s="613"/>
      <c r="HN28" s="613"/>
    </row>
    <row r="29" s="520" customFormat="1" ht="18" customHeight="1" spans="1:222">
      <c r="A29" s="382" t="s">
        <v>48</v>
      </c>
      <c r="B29" s="320">
        <v>186</v>
      </c>
      <c r="C29" s="625">
        <v>247</v>
      </c>
      <c r="D29" s="257">
        <v>234</v>
      </c>
      <c r="E29" s="636">
        <f t="shared" si="7"/>
        <v>0.947368421052632</v>
      </c>
      <c r="F29" s="257">
        <v>605</v>
      </c>
      <c r="G29" s="637">
        <f t="shared" si="8"/>
        <v>-0.613223140495868</v>
      </c>
      <c r="H29" s="612">
        <v>13</v>
      </c>
      <c r="I29" s="606"/>
      <c r="J29" s="613"/>
      <c r="K29" s="613"/>
      <c r="GI29" s="613"/>
      <c r="GJ29" s="613"/>
      <c r="GK29" s="613"/>
      <c r="GL29" s="613"/>
      <c r="GM29" s="613"/>
      <c r="GN29" s="613"/>
      <c r="GO29" s="613"/>
      <c r="GP29" s="613"/>
      <c r="GQ29" s="613"/>
      <c r="GR29" s="613"/>
      <c r="GS29" s="613"/>
      <c r="GT29" s="613"/>
      <c r="GU29" s="613"/>
      <c r="GV29" s="613"/>
      <c r="GW29" s="613"/>
      <c r="GX29" s="613"/>
      <c r="GY29" s="613"/>
      <c r="GZ29" s="613"/>
      <c r="HA29" s="613"/>
      <c r="HB29" s="613"/>
      <c r="HC29" s="613"/>
      <c r="HD29" s="613"/>
      <c r="HE29" s="613"/>
      <c r="HF29" s="613"/>
      <c r="HG29" s="613"/>
      <c r="HH29" s="613"/>
      <c r="HI29" s="613"/>
      <c r="HJ29" s="613"/>
      <c r="HK29" s="613"/>
      <c r="HL29" s="613"/>
      <c r="HM29" s="613"/>
      <c r="HN29" s="613"/>
    </row>
    <row r="30" s="520" customFormat="1" ht="18" customHeight="1" spans="1:222">
      <c r="A30" s="382" t="s">
        <v>49</v>
      </c>
      <c r="B30" s="320"/>
      <c r="C30" s="625">
        <v>0</v>
      </c>
      <c r="D30" s="257">
        <v>0</v>
      </c>
      <c r="E30" s="636"/>
      <c r="F30" s="257">
        <v>40</v>
      </c>
      <c r="G30" s="637"/>
      <c r="H30" s="612"/>
      <c r="I30" s="606"/>
      <c r="J30" s="613"/>
      <c r="K30" s="613"/>
      <c r="GI30" s="613"/>
      <c r="GJ30" s="613"/>
      <c r="GK30" s="613"/>
      <c r="GL30" s="613"/>
      <c r="GM30" s="613"/>
      <c r="GN30" s="613"/>
      <c r="GO30" s="613"/>
      <c r="GP30" s="613"/>
      <c r="GQ30" s="613"/>
      <c r="GR30" s="613"/>
      <c r="GS30" s="613"/>
      <c r="GT30" s="613"/>
      <c r="GU30" s="613"/>
      <c r="GV30" s="613"/>
      <c r="GW30" s="613"/>
      <c r="GX30" s="613"/>
      <c r="GY30" s="613"/>
      <c r="GZ30" s="613"/>
      <c r="HA30" s="613"/>
      <c r="HB30" s="613"/>
      <c r="HC30" s="613"/>
      <c r="HD30" s="613"/>
      <c r="HE30" s="613"/>
      <c r="HF30" s="613"/>
      <c r="HG30" s="613"/>
      <c r="HH30" s="613"/>
      <c r="HI30" s="613"/>
      <c r="HJ30" s="613"/>
      <c r="HK30" s="613"/>
      <c r="HL30" s="613"/>
      <c r="HM30" s="613"/>
      <c r="HN30" s="613"/>
    </row>
    <row r="31" s="520" customFormat="1" ht="18" customHeight="1" spans="1:222">
      <c r="A31" s="382" t="s">
        <v>64</v>
      </c>
      <c r="B31" s="320"/>
      <c r="C31" s="625">
        <v>0</v>
      </c>
      <c r="D31" s="257">
        <v>0</v>
      </c>
      <c r="E31" s="636"/>
      <c r="F31" s="257"/>
      <c r="G31" s="637"/>
      <c r="H31" s="612"/>
      <c r="I31" s="606"/>
      <c r="J31" s="613"/>
      <c r="K31" s="613"/>
      <c r="GI31" s="613"/>
      <c r="GJ31" s="613"/>
      <c r="GK31" s="613"/>
      <c r="GL31" s="613"/>
      <c r="GM31" s="613"/>
      <c r="GN31" s="613"/>
      <c r="GO31" s="613"/>
      <c r="GP31" s="613"/>
      <c r="GQ31" s="613"/>
      <c r="GR31" s="613"/>
      <c r="GS31" s="613"/>
      <c r="GT31" s="613"/>
      <c r="GU31" s="613"/>
      <c r="GV31" s="613"/>
      <c r="GW31" s="613"/>
      <c r="GX31" s="613"/>
      <c r="GY31" s="613"/>
      <c r="GZ31" s="613"/>
      <c r="HA31" s="613"/>
      <c r="HB31" s="613"/>
      <c r="HC31" s="613"/>
      <c r="HD31" s="613"/>
      <c r="HE31" s="613"/>
      <c r="HF31" s="613"/>
      <c r="HG31" s="613"/>
      <c r="HH31" s="613"/>
      <c r="HI31" s="613"/>
      <c r="HJ31" s="613"/>
      <c r="HK31" s="613"/>
      <c r="HL31" s="613"/>
      <c r="HM31" s="613"/>
      <c r="HN31" s="613"/>
    </row>
    <row r="32" s="520" customFormat="1" ht="18" customHeight="1" spans="1:222">
      <c r="A32" s="382" t="s">
        <v>65</v>
      </c>
      <c r="B32" s="320"/>
      <c r="C32" s="625">
        <v>0</v>
      </c>
      <c r="D32" s="257">
        <v>0</v>
      </c>
      <c r="E32" s="636"/>
      <c r="F32" s="257"/>
      <c r="G32" s="637"/>
      <c r="H32" s="612"/>
      <c r="I32" s="606"/>
      <c r="J32" s="613"/>
      <c r="K32" s="613"/>
      <c r="GI32" s="613"/>
      <c r="GJ32" s="613"/>
      <c r="GK32" s="613"/>
      <c r="GL32" s="613"/>
      <c r="GM32" s="613"/>
      <c r="GN32" s="613"/>
      <c r="GO32" s="613"/>
      <c r="GP32" s="613"/>
      <c r="GQ32" s="613"/>
      <c r="GR32" s="613"/>
      <c r="GS32" s="613"/>
      <c r="GT32" s="613"/>
      <c r="GU32" s="613"/>
      <c r="GV32" s="613"/>
      <c r="GW32" s="613"/>
      <c r="GX32" s="613"/>
      <c r="GY32" s="613"/>
      <c r="GZ32" s="613"/>
      <c r="HA32" s="613"/>
      <c r="HB32" s="613"/>
      <c r="HC32" s="613"/>
      <c r="HD32" s="613"/>
      <c r="HE32" s="613"/>
      <c r="HF32" s="613"/>
      <c r="HG32" s="613"/>
      <c r="HH32" s="613"/>
      <c r="HI32" s="613"/>
      <c r="HJ32" s="613"/>
      <c r="HK32" s="613"/>
      <c r="HL32" s="613"/>
      <c r="HM32" s="613"/>
      <c r="HN32" s="613"/>
    </row>
    <row r="33" s="520" customFormat="1" ht="18" customHeight="1" spans="1:222">
      <c r="A33" s="382" t="s">
        <v>66</v>
      </c>
      <c r="B33" s="320"/>
      <c r="C33" s="625">
        <v>0</v>
      </c>
      <c r="D33" s="257">
        <v>0</v>
      </c>
      <c r="E33" s="636"/>
      <c r="F33" s="257"/>
      <c r="G33" s="637"/>
      <c r="H33" s="612"/>
      <c r="I33" s="606"/>
      <c r="J33" s="613"/>
      <c r="K33" s="613"/>
      <c r="GI33" s="613"/>
      <c r="GJ33" s="613"/>
      <c r="GK33" s="613"/>
      <c r="GL33" s="613"/>
      <c r="GM33" s="613"/>
      <c r="GN33" s="613"/>
      <c r="GO33" s="613"/>
      <c r="GP33" s="613"/>
      <c r="GQ33" s="613"/>
      <c r="GR33" s="613"/>
      <c r="GS33" s="613"/>
      <c r="GT33" s="613"/>
      <c r="GU33" s="613"/>
      <c r="GV33" s="613"/>
      <c r="GW33" s="613"/>
      <c r="GX33" s="613"/>
      <c r="GY33" s="613"/>
      <c r="GZ33" s="613"/>
      <c r="HA33" s="613"/>
      <c r="HB33" s="613"/>
      <c r="HC33" s="613"/>
      <c r="HD33" s="613"/>
      <c r="HE33" s="613"/>
      <c r="HF33" s="613"/>
      <c r="HG33" s="613"/>
      <c r="HH33" s="613"/>
      <c r="HI33" s="613"/>
      <c r="HJ33" s="613"/>
      <c r="HK33" s="613"/>
      <c r="HL33" s="613"/>
      <c r="HM33" s="613"/>
      <c r="HN33" s="613"/>
    </row>
    <row r="34" s="520" customFormat="1" ht="18" customHeight="1" spans="1:222">
      <c r="A34" s="382" t="s">
        <v>67</v>
      </c>
      <c r="B34" s="320"/>
      <c r="C34" s="625">
        <v>20</v>
      </c>
      <c r="D34" s="257">
        <v>12</v>
      </c>
      <c r="E34" s="636">
        <f t="shared" ref="E34:E39" si="10">D34/C34</f>
        <v>0.6</v>
      </c>
      <c r="F34" s="257">
        <v>29</v>
      </c>
      <c r="G34" s="637">
        <f t="shared" ref="G34:G39" si="11">D34/F34-1</f>
        <v>-0.586206896551724</v>
      </c>
      <c r="H34" s="612">
        <v>8</v>
      </c>
      <c r="I34" s="606"/>
      <c r="J34" s="613"/>
      <c r="K34" s="613"/>
      <c r="GI34" s="613"/>
      <c r="GJ34" s="613"/>
      <c r="GK34" s="613"/>
      <c r="GL34" s="613"/>
      <c r="GM34" s="613"/>
      <c r="GN34" s="613"/>
      <c r="GO34" s="613"/>
      <c r="GP34" s="613"/>
      <c r="GQ34" s="613"/>
      <c r="GR34" s="613"/>
      <c r="GS34" s="613"/>
      <c r="GT34" s="613"/>
      <c r="GU34" s="613"/>
      <c r="GV34" s="613"/>
      <c r="GW34" s="613"/>
      <c r="GX34" s="613"/>
      <c r="GY34" s="613"/>
      <c r="GZ34" s="613"/>
      <c r="HA34" s="613"/>
      <c r="HB34" s="613"/>
      <c r="HC34" s="613"/>
      <c r="HD34" s="613"/>
      <c r="HE34" s="613"/>
      <c r="HF34" s="613"/>
      <c r="HG34" s="613"/>
      <c r="HH34" s="613"/>
      <c r="HI34" s="613"/>
      <c r="HJ34" s="613"/>
      <c r="HK34" s="613"/>
      <c r="HL34" s="613"/>
      <c r="HM34" s="613"/>
      <c r="HN34" s="613"/>
    </row>
    <row r="35" s="520" customFormat="1" ht="18" customHeight="1" spans="1:222">
      <c r="A35" s="382" t="s">
        <v>68</v>
      </c>
      <c r="B35" s="320"/>
      <c r="C35" s="625">
        <v>0</v>
      </c>
      <c r="D35" s="257">
        <v>0</v>
      </c>
      <c r="E35" s="636"/>
      <c r="F35" s="257"/>
      <c r="G35" s="637"/>
      <c r="H35" s="612"/>
      <c r="I35" s="606"/>
      <c r="J35" s="613"/>
      <c r="K35" s="613"/>
      <c r="GI35" s="613"/>
      <c r="GJ35" s="613"/>
      <c r="GK35" s="613"/>
      <c r="GL35" s="613"/>
      <c r="GM35" s="613"/>
      <c r="GN35" s="613"/>
      <c r="GO35" s="613"/>
      <c r="GP35" s="613"/>
      <c r="GQ35" s="613"/>
      <c r="GR35" s="613"/>
      <c r="GS35" s="613"/>
      <c r="GT35" s="613"/>
      <c r="GU35" s="613"/>
      <c r="GV35" s="613"/>
      <c r="GW35" s="613"/>
      <c r="GX35" s="613"/>
      <c r="GY35" s="613"/>
      <c r="GZ35" s="613"/>
      <c r="HA35" s="613"/>
      <c r="HB35" s="613"/>
      <c r="HC35" s="613"/>
      <c r="HD35" s="613"/>
      <c r="HE35" s="613"/>
      <c r="HF35" s="613"/>
      <c r="HG35" s="613"/>
      <c r="HH35" s="613"/>
      <c r="HI35" s="613"/>
      <c r="HJ35" s="613"/>
      <c r="HK35" s="613"/>
      <c r="HL35" s="613"/>
      <c r="HM35" s="613"/>
      <c r="HN35" s="613"/>
    </row>
    <row r="36" s="520" customFormat="1" ht="18" customHeight="1" spans="1:222">
      <c r="A36" s="382" t="s">
        <v>56</v>
      </c>
      <c r="B36" s="320">
        <v>2025</v>
      </c>
      <c r="C36" s="625">
        <v>1996</v>
      </c>
      <c r="D36" s="257">
        <v>1996</v>
      </c>
      <c r="E36" s="636">
        <f t="shared" si="10"/>
        <v>1</v>
      </c>
      <c r="F36" s="257">
        <v>1436</v>
      </c>
      <c r="G36" s="637">
        <f t="shared" si="11"/>
        <v>0.389972144846797</v>
      </c>
      <c r="H36" s="612"/>
      <c r="I36" s="606"/>
      <c r="J36" s="613"/>
      <c r="K36" s="613"/>
      <c r="GI36" s="613"/>
      <c r="GJ36" s="613"/>
      <c r="GK36" s="613"/>
      <c r="GL36" s="613"/>
      <c r="GM36" s="613"/>
      <c r="GN36" s="613"/>
      <c r="GO36" s="613"/>
      <c r="GP36" s="613"/>
      <c r="GQ36" s="613"/>
      <c r="GR36" s="613"/>
      <c r="GS36" s="613"/>
      <c r="GT36" s="613"/>
      <c r="GU36" s="613"/>
      <c r="GV36" s="613"/>
      <c r="GW36" s="613"/>
      <c r="GX36" s="613"/>
      <c r="GY36" s="613"/>
      <c r="GZ36" s="613"/>
      <c r="HA36" s="613"/>
      <c r="HB36" s="613"/>
      <c r="HC36" s="613"/>
      <c r="HD36" s="613"/>
      <c r="HE36" s="613"/>
      <c r="HF36" s="613"/>
      <c r="HG36" s="613"/>
      <c r="HH36" s="613"/>
      <c r="HI36" s="613"/>
      <c r="HJ36" s="613"/>
      <c r="HK36" s="613"/>
      <c r="HL36" s="613"/>
      <c r="HM36" s="613"/>
      <c r="HN36" s="613"/>
    </row>
    <row r="37" s="520" customFormat="1" ht="18" customHeight="1" spans="1:222">
      <c r="A37" s="382" t="s">
        <v>69</v>
      </c>
      <c r="B37" s="320">
        <v>2060</v>
      </c>
      <c r="C37" s="625">
        <v>2146</v>
      </c>
      <c r="D37" s="257">
        <v>2084</v>
      </c>
      <c r="E37" s="636">
        <f t="shared" si="10"/>
        <v>0.971109040074557</v>
      </c>
      <c r="F37" s="257">
        <v>5931</v>
      </c>
      <c r="G37" s="637">
        <f t="shared" si="11"/>
        <v>-0.648625864103861</v>
      </c>
      <c r="H37" s="612">
        <v>62</v>
      </c>
      <c r="I37" s="606"/>
      <c r="J37" s="613"/>
      <c r="K37" s="613"/>
      <c r="GI37" s="613"/>
      <c r="GJ37" s="613"/>
      <c r="GK37" s="613"/>
      <c r="GL37" s="613"/>
      <c r="GM37" s="613"/>
      <c r="GN37" s="613"/>
      <c r="GO37" s="613"/>
      <c r="GP37" s="613"/>
      <c r="GQ37" s="613"/>
      <c r="GR37" s="613"/>
      <c r="GS37" s="613"/>
      <c r="GT37" s="613"/>
      <c r="GU37" s="613"/>
      <c r="GV37" s="613"/>
      <c r="GW37" s="613"/>
      <c r="GX37" s="613"/>
      <c r="GY37" s="613"/>
      <c r="GZ37" s="613"/>
      <c r="HA37" s="613"/>
      <c r="HB37" s="613"/>
      <c r="HC37" s="613"/>
      <c r="HD37" s="613"/>
      <c r="HE37" s="613"/>
      <c r="HF37" s="613"/>
      <c r="HG37" s="613"/>
      <c r="HH37" s="613"/>
      <c r="HI37" s="613"/>
      <c r="HJ37" s="613"/>
      <c r="HK37" s="613"/>
      <c r="HL37" s="613"/>
      <c r="HM37" s="613"/>
      <c r="HN37" s="613"/>
    </row>
    <row r="38" s="606" customFormat="1" ht="18" customHeight="1" spans="1:8">
      <c r="A38" s="383" t="s">
        <v>70</v>
      </c>
      <c r="B38" s="321">
        <v>463</v>
      </c>
      <c r="C38" s="624">
        <f t="shared" ref="C38:H38" si="12">SUM(C39:C48)</f>
        <v>446</v>
      </c>
      <c r="D38" s="355">
        <v>446</v>
      </c>
      <c r="E38" s="622">
        <f t="shared" si="10"/>
        <v>1</v>
      </c>
      <c r="F38" s="355">
        <f t="shared" si="12"/>
        <v>352</v>
      </c>
      <c r="G38" s="635">
        <f t="shared" si="11"/>
        <v>0.267045454545455</v>
      </c>
      <c r="H38" s="624">
        <f t="shared" si="12"/>
        <v>0</v>
      </c>
    </row>
    <row r="39" s="607" customFormat="1" ht="18" customHeight="1" spans="1:222">
      <c r="A39" s="382" t="s">
        <v>47</v>
      </c>
      <c r="B39" s="320">
        <v>314</v>
      </c>
      <c r="C39" s="625">
        <v>261</v>
      </c>
      <c r="D39" s="257">
        <v>261</v>
      </c>
      <c r="E39" s="636">
        <f t="shared" si="10"/>
        <v>1</v>
      </c>
      <c r="F39" s="257">
        <v>184</v>
      </c>
      <c r="G39" s="637">
        <f t="shared" si="11"/>
        <v>0.418478260869565</v>
      </c>
      <c r="H39" s="612"/>
      <c r="I39" s="606"/>
      <c r="J39" s="613"/>
      <c r="K39" s="613"/>
      <c r="GI39" s="613"/>
      <c r="GJ39" s="613"/>
      <c r="GK39" s="613"/>
      <c r="GL39" s="613"/>
      <c r="GM39" s="613"/>
      <c r="GN39" s="613"/>
      <c r="GO39" s="613"/>
      <c r="GP39" s="613"/>
      <c r="GQ39" s="613"/>
      <c r="GR39" s="613"/>
      <c r="GS39" s="613"/>
      <c r="GT39" s="613"/>
      <c r="GU39" s="613"/>
      <c r="GV39" s="613"/>
      <c r="GW39" s="613"/>
      <c r="GX39" s="613"/>
      <c r="GY39" s="613"/>
      <c r="GZ39" s="613"/>
      <c r="HA39" s="613"/>
      <c r="HB39" s="613"/>
      <c r="HC39" s="613"/>
      <c r="HD39" s="613"/>
      <c r="HE39" s="613"/>
      <c r="HF39" s="613"/>
      <c r="HG39" s="613"/>
      <c r="HH39" s="613"/>
      <c r="HI39" s="613"/>
      <c r="HJ39" s="613"/>
      <c r="HK39" s="613"/>
      <c r="HL39" s="613"/>
      <c r="HM39" s="613"/>
      <c r="HN39" s="613"/>
    </row>
    <row r="40" s="520" customFormat="1" ht="18" customHeight="1" spans="1:222">
      <c r="A40" s="382" t="s">
        <v>48</v>
      </c>
      <c r="B40" s="320"/>
      <c r="C40" s="625">
        <v>0</v>
      </c>
      <c r="D40" s="257">
        <v>0</v>
      </c>
      <c r="E40" s="636"/>
      <c r="F40" s="257"/>
      <c r="G40" s="637"/>
      <c r="H40" s="612"/>
      <c r="I40" s="606"/>
      <c r="J40" s="613"/>
      <c r="K40" s="613"/>
      <c r="GI40" s="613"/>
      <c r="GJ40" s="613"/>
      <c r="GK40" s="613"/>
      <c r="GL40" s="613"/>
      <c r="GM40" s="613"/>
      <c r="GN40" s="613"/>
      <c r="GO40" s="613"/>
      <c r="GP40" s="613"/>
      <c r="GQ40" s="613"/>
      <c r="GR40" s="613"/>
      <c r="GS40" s="613"/>
      <c r="GT40" s="613"/>
      <c r="GU40" s="613"/>
      <c r="GV40" s="613"/>
      <c r="GW40" s="613"/>
      <c r="GX40" s="613"/>
      <c r="GY40" s="613"/>
      <c r="GZ40" s="613"/>
      <c r="HA40" s="613"/>
      <c r="HB40" s="613"/>
      <c r="HC40" s="613"/>
      <c r="HD40" s="613"/>
      <c r="HE40" s="613"/>
      <c r="HF40" s="613"/>
      <c r="HG40" s="613"/>
      <c r="HH40" s="613"/>
      <c r="HI40" s="613"/>
      <c r="HJ40" s="613"/>
      <c r="HK40" s="613"/>
      <c r="HL40" s="613"/>
      <c r="HM40" s="613"/>
      <c r="HN40" s="613"/>
    </row>
    <row r="41" s="520" customFormat="1" ht="18" customHeight="1" spans="1:222">
      <c r="A41" s="382" t="s">
        <v>49</v>
      </c>
      <c r="B41" s="320"/>
      <c r="C41" s="625">
        <v>0</v>
      </c>
      <c r="D41" s="257">
        <v>0</v>
      </c>
      <c r="E41" s="636"/>
      <c r="F41" s="257"/>
      <c r="G41" s="637"/>
      <c r="H41" s="612"/>
      <c r="I41" s="606"/>
      <c r="J41" s="613"/>
      <c r="K41" s="613"/>
      <c r="GI41" s="613"/>
      <c r="GJ41" s="613"/>
      <c r="GK41" s="613"/>
      <c r="GL41" s="613"/>
      <c r="GM41" s="613"/>
      <c r="GN41" s="613"/>
      <c r="GO41" s="613"/>
      <c r="GP41" s="613"/>
      <c r="GQ41" s="613"/>
      <c r="GR41" s="613"/>
      <c r="GS41" s="613"/>
      <c r="GT41" s="613"/>
      <c r="GU41" s="613"/>
      <c r="GV41" s="613"/>
      <c r="GW41" s="613"/>
      <c r="GX41" s="613"/>
      <c r="GY41" s="613"/>
      <c r="GZ41" s="613"/>
      <c r="HA41" s="613"/>
      <c r="HB41" s="613"/>
      <c r="HC41" s="613"/>
      <c r="HD41" s="613"/>
      <c r="HE41" s="613"/>
      <c r="HF41" s="613"/>
      <c r="HG41" s="613"/>
      <c r="HH41" s="613"/>
      <c r="HI41" s="613"/>
      <c r="HJ41" s="613"/>
      <c r="HK41" s="613"/>
      <c r="HL41" s="613"/>
      <c r="HM41" s="613"/>
      <c r="HN41" s="613"/>
    </row>
    <row r="42" s="520" customFormat="1" ht="18" customHeight="1" spans="1:222">
      <c r="A42" s="382" t="s">
        <v>71</v>
      </c>
      <c r="B42" s="320"/>
      <c r="C42" s="625">
        <v>0</v>
      </c>
      <c r="D42" s="257">
        <v>0</v>
      </c>
      <c r="E42" s="636"/>
      <c r="F42" s="257"/>
      <c r="G42" s="637"/>
      <c r="H42" s="612"/>
      <c r="I42" s="606"/>
      <c r="J42" s="613"/>
      <c r="K42" s="613"/>
      <c r="GI42" s="613"/>
      <c r="GJ42" s="613"/>
      <c r="GK42" s="613"/>
      <c r="GL42" s="613"/>
      <c r="GM42" s="613"/>
      <c r="GN42" s="613"/>
      <c r="GO42" s="613"/>
      <c r="GP42" s="613"/>
      <c r="GQ42" s="613"/>
      <c r="GR42" s="613"/>
      <c r="GS42" s="613"/>
      <c r="GT42" s="613"/>
      <c r="GU42" s="613"/>
      <c r="GV42" s="613"/>
      <c r="GW42" s="613"/>
      <c r="GX42" s="613"/>
      <c r="GY42" s="613"/>
      <c r="GZ42" s="613"/>
      <c r="HA42" s="613"/>
      <c r="HB42" s="613"/>
      <c r="HC42" s="613"/>
      <c r="HD42" s="613"/>
      <c r="HE42" s="613"/>
      <c r="HF42" s="613"/>
      <c r="HG42" s="613"/>
      <c r="HH42" s="613"/>
      <c r="HI42" s="613"/>
      <c r="HJ42" s="613"/>
      <c r="HK42" s="613"/>
      <c r="HL42" s="613"/>
      <c r="HM42" s="613"/>
      <c r="HN42" s="613"/>
    </row>
    <row r="43" s="520" customFormat="1" ht="18" customHeight="1" spans="1:222">
      <c r="A43" s="382" t="s">
        <v>72</v>
      </c>
      <c r="B43" s="320"/>
      <c r="C43" s="625">
        <v>0</v>
      </c>
      <c r="D43" s="257">
        <v>0</v>
      </c>
      <c r="E43" s="636"/>
      <c r="F43" s="257"/>
      <c r="G43" s="637"/>
      <c r="H43" s="612"/>
      <c r="I43" s="606"/>
      <c r="J43" s="613"/>
      <c r="K43" s="613"/>
      <c r="GI43" s="613"/>
      <c r="GJ43" s="613"/>
      <c r="GK43" s="613"/>
      <c r="GL43" s="613"/>
      <c r="GM43" s="613"/>
      <c r="GN43" s="613"/>
      <c r="GO43" s="613"/>
      <c r="GP43" s="613"/>
      <c r="GQ43" s="613"/>
      <c r="GR43" s="613"/>
      <c r="GS43" s="613"/>
      <c r="GT43" s="613"/>
      <c r="GU43" s="613"/>
      <c r="GV43" s="613"/>
      <c r="GW43" s="613"/>
      <c r="GX43" s="613"/>
      <c r="GY43" s="613"/>
      <c r="GZ43" s="613"/>
      <c r="HA43" s="613"/>
      <c r="HB43" s="613"/>
      <c r="HC43" s="613"/>
      <c r="HD43" s="613"/>
      <c r="HE43" s="613"/>
      <c r="HF43" s="613"/>
      <c r="HG43" s="613"/>
      <c r="HH43" s="613"/>
      <c r="HI43" s="613"/>
      <c r="HJ43" s="613"/>
      <c r="HK43" s="613"/>
      <c r="HL43" s="613"/>
      <c r="HM43" s="613"/>
      <c r="HN43" s="613"/>
    </row>
    <row r="44" s="520" customFormat="1" ht="18" customHeight="1" spans="1:222">
      <c r="A44" s="382" t="s">
        <v>73</v>
      </c>
      <c r="B44" s="320"/>
      <c r="C44" s="625">
        <v>0</v>
      </c>
      <c r="D44" s="257">
        <v>0</v>
      </c>
      <c r="E44" s="636"/>
      <c r="F44" s="257"/>
      <c r="G44" s="637"/>
      <c r="H44" s="612"/>
      <c r="I44" s="606"/>
      <c r="J44" s="613"/>
      <c r="K44" s="613"/>
      <c r="GI44" s="613"/>
      <c r="GJ44" s="613"/>
      <c r="GK44" s="613"/>
      <c r="GL44" s="613"/>
      <c r="GM44" s="613"/>
      <c r="GN44" s="613"/>
      <c r="GO44" s="613"/>
      <c r="GP44" s="613"/>
      <c r="GQ44" s="613"/>
      <c r="GR44" s="613"/>
      <c r="GS44" s="613"/>
      <c r="GT44" s="613"/>
      <c r="GU44" s="613"/>
      <c r="GV44" s="613"/>
      <c r="GW44" s="613"/>
      <c r="GX44" s="613"/>
      <c r="GY44" s="613"/>
      <c r="GZ44" s="613"/>
      <c r="HA44" s="613"/>
      <c r="HB44" s="613"/>
      <c r="HC44" s="613"/>
      <c r="HD44" s="613"/>
      <c r="HE44" s="613"/>
      <c r="HF44" s="613"/>
      <c r="HG44" s="613"/>
      <c r="HH44" s="613"/>
      <c r="HI44" s="613"/>
      <c r="HJ44" s="613"/>
      <c r="HK44" s="613"/>
      <c r="HL44" s="613"/>
      <c r="HM44" s="613"/>
      <c r="HN44" s="613"/>
    </row>
    <row r="45" s="520" customFormat="1" ht="18" customHeight="1" spans="1:222">
      <c r="A45" s="382" t="s">
        <v>74</v>
      </c>
      <c r="B45" s="320"/>
      <c r="C45" s="625">
        <v>0</v>
      </c>
      <c r="D45" s="257">
        <v>0</v>
      </c>
      <c r="E45" s="636"/>
      <c r="F45" s="257"/>
      <c r="G45" s="637"/>
      <c r="H45" s="612"/>
      <c r="I45" s="606"/>
      <c r="J45" s="613"/>
      <c r="K45" s="613"/>
      <c r="GI45" s="613"/>
      <c r="GJ45" s="613"/>
      <c r="GK45" s="613"/>
      <c r="GL45" s="613"/>
      <c r="GM45" s="613"/>
      <c r="GN45" s="613"/>
      <c r="GO45" s="613"/>
      <c r="GP45" s="613"/>
      <c r="GQ45" s="613"/>
      <c r="GR45" s="613"/>
      <c r="GS45" s="613"/>
      <c r="GT45" s="613"/>
      <c r="GU45" s="613"/>
      <c r="GV45" s="613"/>
      <c r="GW45" s="613"/>
      <c r="GX45" s="613"/>
      <c r="GY45" s="613"/>
      <c r="GZ45" s="613"/>
      <c r="HA45" s="613"/>
      <c r="HB45" s="613"/>
      <c r="HC45" s="613"/>
      <c r="HD45" s="613"/>
      <c r="HE45" s="613"/>
      <c r="HF45" s="613"/>
      <c r="HG45" s="613"/>
      <c r="HH45" s="613"/>
      <c r="HI45" s="613"/>
      <c r="HJ45" s="613"/>
      <c r="HK45" s="613"/>
      <c r="HL45" s="613"/>
      <c r="HM45" s="613"/>
      <c r="HN45" s="613"/>
    </row>
    <row r="46" s="520" customFormat="1" ht="18" customHeight="1" spans="1:222">
      <c r="A46" s="382" t="s">
        <v>75</v>
      </c>
      <c r="B46" s="320"/>
      <c r="C46" s="625">
        <v>0</v>
      </c>
      <c r="D46" s="257">
        <v>0</v>
      </c>
      <c r="E46" s="636"/>
      <c r="F46" s="257"/>
      <c r="G46" s="637"/>
      <c r="H46" s="612"/>
      <c r="I46" s="606"/>
      <c r="J46" s="613"/>
      <c r="K46" s="613"/>
      <c r="GI46" s="613"/>
      <c r="GJ46" s="613"/>
      <c r="GK46" s="613"/>
      <c r="GL46" s="613"/>
      <c r="GM46" s="613"/>
      <c r="GN46" s="613"/>
      <c r="GO46" s="613"/>
      <c r="GP46" s="613"/>
      <c r="GQ46" s="613"/>
      <c r="GR46" s="613"/>
      <c r="GS46" s="613"/>
      <c r="GT46" s="613"/>
      <c r="GU46" s="613"/>
      <c r="GV46" s="613"/>
      <c r="GW46" s="613"/>
      <c r="GX46" s="613"/>
      <c r="GY46" s="613"/>
      <c r="GZ46" s="613"/>
      <c r="HA46" s="613"/>
      <c r="HB46" s="613"/>
      <c r="HC46" s="613"/>
      <c r="HD46" s="613"/>
      <c r="HE46" s="613"/>
      <c r="HF46" s="613"/>
      <c r="HG46" s="613"/>
      <c r="HH46" s="613"/>
      <c r="HI46" s="613"/>
      <c r="HJ46" s="613"/>
      <c r="HK46" s="613"/>
      <c r="HL46" s="613"/>
      <c r="HM46" s="613"/>
      <c r="HN46" s="613"/>
    </row>
    <row r="47" s="520" customFormat="1" ht="18" customHeight="1" spans="1:222">
      <c r="A47" s="382" t="s">
        <v>56</v>
      </c>
      <c r="B47" s="320">
        <v>149</v>
      </c>
      <c r="C47" s="625">
        <v>185</v>
      </c>
      <c r="D47" s="257">
        <v>185</v>
      </c>
      <c r="E47" s="636">
        <f t="shared" ref="E47:E50" si="13">D47/C47</f>
        <v>1</v>
      </c>
      <c r="F47" s="257">
        <v>147</v>
      </c>
      <c r="G47" s="637">
        <f t="shared" ref="G47:G50" si="14">D47/F47-1</f>
        <v>0.258503401360544</v>
      </c>
      <c r="H47" s="612"/>
      <c r="I47" s="606"/>
      <c r="J47" s="613"/>
      <c r="K47" s="613"/>
      <c r="GI47" s="613"/>
      <c r="GJ47" s="613"/>
      <c r="GK47" s="613"/>
      <c r="GL47" s="613"/>
      <c r="GM47" s="613"/>
      <c r="GN47" s="613"/>
      <c r="GO47" s="613"/>
      <c r="GP47" s="613"/>
      <c r="GQ47" s="613"/>
      <c r="GR47" s="613"/>
      <c r="GS47" s="613"/>
      <c r="GT47" s="613"/>
      <c r="GU47" s="613"/>
      <c r="GV47" s="613"/>
      <c r="GW47" s="613"/>
      <c r="GX47" s="613"/>
      <c r="GY47" s="613"/>
      <c r="GZ47" s="613"/>
      <c r="HA47" s="613"/>
      <c r="HB47" s="613"/>
      <c r="HC47" s="613"/>
      <c r="HD47" s="613"/>
      <c r="HE47" s="613"/>
      <c r="HF47" s="613"/>
      <c r="HG47" s="613"/>
      <c r="HH47" s="613"/>
      <c r="HI47" s="613"/>
      <c r="HJ47" s="613"/>
      <c r="HK47" s="613"/>
      <c r="HL47" s="613"/>
      <c r="HM47" s="613"/>
      <c r="HN47" s="613"/>
    </row>
    <row r="48" s="520" customFormat="1" ht="18" customHeight="1" spans="1:222">
      <c r="A48" s="382" t="s">
        <v>76</v>
      </c>
      <c r="B48" s="321"/>
      <c r="C48" s="625">
        <v>0</v>
      </c>
      <c r="D48" s="257">
        <v>0</v>
      </c>
      <c r="E48" s="636"/>
      <c r="F48" s="257">
        <v>21</v>
      </c>
      <c r="G48" s="637"/>
      <c r="H48" s="612"/>
      <c r="I48" s="606"/>
      <c r="J48" s="613"/>
      <c r="K48" s="613"/>
      <c r="GI48" s="613"/>
      <c r="GJ48" s="613"/>
      <c r="GK48" s="613"/>
      <c r="GL48" s="613"/>
      <c r="GM48" s="613"/>
      <c r="GN48" s="613"/>
      <c r="GO48" s="613"/>
      <c r="GP48" s="613"/>
      <c r="GQ48" s="613"/>
      <c r="GR48" s="613"/>
      <c r="GS48" s="613"/>
      <c r="GT48" s="613"/>
      <c r="GU48" s="613"/>
      <c r="GV48" s="613"/>
      <c r="GW48" s="613"/>
      <c r="GX48" s="613"/>
      <c r="GY48" s="613"/>
      <c r="GZ48" s="613"/>
      <c r="HA48" s="613"/>
      <c r="HB48" s="613"/>
      <c r="HC48" s="613"/>
      <c r="HD48" s="613"/>
      <c r="HE48" s="613"/>
      <c r="HF48" s="613"/>
      <c r="HG48" s="613"/>
      <c r="HH48" s="613"/>
      <c r="HI48" s="613"/>
      <c r="HJ48" s="613"/>
      <c r="HK48" s="613"/>
      <c r="HL48" s="613"/>
      <c r="HM48" s="613"/>
      <c r="HN48" s="613"/>
    </row>
    <row r="49" s="606" customFormat="1" ht="18" customHeight="1" spans="1:8">
      <c r="A49" s="383" t="s">
        <v>77</v>
      </c>
      <c r="B49" s="321">
        <v>282</v>
      </c>
      <c r="C49" s="624">
        <f t="shared" ref="C49:H49" si="15">SUM(C50:C59)</f>
        <v>334</v>
      </c>
      <c r="D49" s="355">
        <v>323</v>
      </c>
      <c r="E49" s="622">
        <f t="shared" si="13"/>
        <v>0.967065868263473</v>
      </c>
      <c r="F49" s="355">
        <f t="shared" si="15"/>
        <v>260</v>
      </c>
      <c r="G49" s="635">
        <f t="shared" si="14"/>
        <v>0.242307692307692</v>
      </c>
      <c r="H49" s="624">
        <f t="shared" si="15"/>
        <v>11</v>
      </c>
    </row>
    <row r="50" s="607" customFormat="1" ht="18" customHeight="1" spans="1:222">
      <c r="A50" s="382" t="s">
        <v>47</v>
      </c>
      <c r="B50" s="320">
        <v>149</v>
      </c>
      <c r="C50" s="625">
        <v>155</v>
      </c>
      <c r="D50" s="257">
        <v>155</v>
      </c>
      <c r="E50" s="636">
        <f t="shared" si="13"/>
        <v>1</v>
      </c>
      <c r="F50" s="257">
        <v>123</v>
      </c>
      <c r="G50" s="637">
        <f t="shared" si="14"/>
        <v>0.260162601626016</v>
      </c>
      <c r="H50" s="612"/>
      <c r="I50" s="606"/>
      <c r="J50" s="613"/>
      <c r="K50" s="613"/>
      <c r="GI50" s="613"/>
      <c r="GJ50" s="613"/>
      <c r="GK50" s="613"/>
      <c r="GL50" s="613"/>
      <c r="GM50" s="613"/>
      <c r="GN50" s="613"/>
      <c r="GO50" s="613"/>
      <c r="GP50" s="613"/>
      <c r="GQ50" s="613"/>
      <c r="GR50" s="613"/>
      <c r="GS50" s="613"/>
      <c r="GT50" s="613"/>
      <c r="GU50" s="613"/>
      <c r="GV50" s="613"/>
      <c r="GW50" s="613"/>
      <c r="GX50" s="613"/>
      <c r="GY50" s="613"/>
      <c r="GZ50" s="613"/>
      <c r="HA50" s="613"/>
      <c r="HB50" s="613"/>
      <c r="HC50" s="613"/>
      <c r="HD50" s="613"/>
      <c r="HE50" s="613"/>
      <c r="HF50" s="613"/>
      <c r="HG50" s="613"/>
      <c r="HH50" s="613"/>
      <c r="HI50" s="613"/>
      <c r="HJ50" s="613"/>
      <c r="HK50" s="613"/>
      <c r="HL50" s="613"/>
      <c r="HM50" s="613"/>
      <c r="HN50" s="613"/>
    </row>
    <row r="51" s="606" customFormat="1" ht="18" customHeight="1" spans="1:8">
      <c r="A51" s="382" t="s">
        <v>48</v>
      </c>
      <c r="B51" s="320"/>
      <c r="C51" s="625">
        <v>0</v>
      </c>
      <c r="D51" s="257">
        <v>0</v>
      </c>
      <c r="E51" s="636"/>
      <c r="F51" s="257"/>
      <c r="G51" s="637"/>
      <c r="H51" s="638"/>
    </row>
    <row r="52" s="520" customFormat="1" ht="18" customHeight="1" spans="1:222">
      <c r="A52" s="382" t="s">
        <v>49</v>
      </c>
      <c r="B52" s="320"/>
      <c r="C52" s="625">
        <v>0</v>
      </c>
      <c r="D52" s="257">
        <v>0</v>
      </c>
      <c r="E52" s="636"/>
      <c r="F52" s="257"/>
      <c r="G52" s="637"/>
      <c r="H52" s="612"/>
      <c r="I52" s="606"/>
      <c r="J52" s="613"/>
      <c r="K52" s="613"/>
      <c r="GI52" s="613"/>
      <c r="GJ52" s="613"/>
      <c r="GK52" s="613"/>
      <c r="GL52" s="613"/>
      <c r="GM52" s="613"/>
      <c r="GN52" s="613"/>
      <c r="GO52" s="613"/>
      <c r="GP52" s="613"/>
      <c r="GQ52" s="613"/>
      <c r="GR52" s="613"/>
      <c r="GS52" s="613"/>
      <c r="GT52" s="613"/>
      <c r="GU52" s="613"/>
      <c r="GV52" s="613"/>
      <c r="GW52" s="613"/>
      <c r="GX52" s="613"/>
      <c r="GY52" s="613"/>
      <c r="GZ52" s="613"/>
      <c r="HA52" s="613"/>
      <c r="HB52" s="613"/>
      <c r="HC52" s="613"/>
      <c r="HD52" s="613"/>
      <c r="HE52" s="613"/>
      <c r="HF52" s="613"/>
      <c r="HG52" s="613"/>
      <c r="HH52" s="613"/>
      <c r="HI52" s="613"/>
      <c r="HJ52" s="613"/>
      <c r="HK52" s="613"/>
      <c r="HL52" s="613"/>
      <c r="HM52" s="613"/>
      <c r="HN52" s="613"/>
    </row>
    <row r="53" s="520" customFormat="1" ht="18" customHeight="1" spans="1:222">
      <c r="A53" s="382" t="s">
        <v>78</v>
      </c>
      <c r="B53" s="320"/>
      <c r="C53" s="625">
        <v>0</v>
      </c>
      <c r="D53" s="257">
        <v>0</v>
      </c>
      <c r="E53" s="636"/>
      <c r="F53" s="257"/>
      <c r="G53" s="637"/>
      <c r="H53" s="612"/>
      <c r="I53" s="606"/>
      <c r="J53" s="613"/>
      <c r="K53" s="613"/>
      <c r="GI53" s="613"/>
      <c r="GJ53" s="613"/>
      <c r="GK53" s="613"/>
      <c r="GL53" s="613"/>
      <c r="GM53" s="613"/>
      <c r="GN53" s="613"/>
      <c r="GO53" s="613"/>
      <c r="GP53" s="613"/>
      <c r="GQ53" s="613"/>
      <c r="GR53" s="613"/>
      <c r="GS53" s="613"/>
      <c r="GT53" s="613"/>
      <c r="GU53" s="613"/>
      <c r="GV53" s="613"/>
      <c r="GW53" s="613"/>
      <c r="GX53" s="613"/>
      <c r="GY53" s="613"/>
      <c r="GZ53" s="613"/>
      <c r="HA53" s="613"/>
      <c r="HB53" s="613"/>
      <c r="HC53" s="613"/>
      <c r="HD53" s="613"/>
      <c r="HE53" s="613"/>
      <c r="HF53" s="613"/>
      <c r="HG53" s="613"/>
      <c r="HH53" s="613"/>
      <c r="HI53" s="613"/>
      <c r="HJ53" s="613"/>
      <c r="HK53" s="613"/>
      <c r="HL53" s="613"/>
      <c r="HM53" s="613"/>
      <c r="HN53" s="613"/>
    </row>
    <row r="54" s="520" customFormat="1" ht="18" customHeight="1" spans="1:222">
      <c r="A54" s="382" t="s">
        <v>79</v>
      </c>
      <c r="B54" s="320"/>
      <c r="C54" s="625">
        <v>0</v>
      </c>
      <c r="D54" s="257">
        <v>0</v>
      </c>
      <c r="E54" s="636"/>
      <c r="F54" s="257">
        <v>27</v>
      </c>
      <c r="G54" s="637"/>
      <c r="H54" s="612"/>
      <c r="I54" s="606"/>
      <c r="J54" s="613"/>
      <c r="K54" s="613"/>
      <c r="GI54" s="613"/>
      <c r="GJ54" s="613"/>
      <c r="GK54" s="613"/>
      <c r="GL54" s="613"/>
      <c r="GM54" s="613"/>
      <c r="GN54" s="613"/>
      <c r="GO54" s="613"/>
      <c r="GP54" s="613"/>
      <c r="GQ54" s="613"/>
      <c r="GR54" s="613"/>
      <c r="GS54" s="613"/>
      <c r="GT54" s="613"/>
      <c r="GU54" s="613"/>
      <c r="GV54" s="613"/>
      <c r="GW54" s="613"/>
      <c r="GX54" s="613"/>
      <c r="GY54" s="613"/>
      <c r="GZ54" s="613"/>
      <c r="HA54" s="613"/>
      <c r="HB54" s="613"/>
      <c r="HC54" s="613"/>
      <c r="HD54" s="613"/>
      <c r="HE54" s="613"/>
      <c r="HF54" s="613"/>
      <c r="HG54" s="613"/>
      <c r="HH54" s="613"/>
      <c r="HI54" s="613"/>
      <c r="HJ54" s="613"/>
      <c r="HK54" s="613"/>
      <c r="HL54" s="613"/>
      <c r="HM54" s="613"/>
      <c r="HN54" s="613"/>
    </row>
    <row r="55" s="520" customFormat="1" ht="18" customHeight="1" spans="1:222">
      <c r="A55" s="382" t="s">
        <v>80</v>
      </c>
      <c r="B55" s="320"/>
      <c r="C55" s="625">
        <v>0</v>
      </c>
      <c r="D55" s="257">
        <v>0</v>
      </c>
      <c r="E55" s="636"/>
      <c r="F55" s="257"/>
      <c r="G55" s="637"/>
      <c r="H55" s="612"/>
      <c r="I55" s="606"/>
      <c r="J55" s="613"/>
      <c r="K55" s="613"/>
      <c r="GI55" s="613"/>
      <c r="GJ55" s="613"/>
      <c r="GK55" s="613"/>
      <c r="GL55" s="613"/>
      <c r="GM55" s="613"/>
      <c r="GN55" s="613"/>
      <c r="GO55" s="613"/>
      <c r="GP55" s="613"/>
      <c r="GQ55" s="613"/>
      <c r="GR55" s="613"/>
      <c r="GS55" s="613"/>
      <c r="GT55" s="613"/>
      <c r="GU55" s="613"/>
      <c r="GV55" s="613"/>
      <c r="GW55" s="613"/>
      <c r="GX55" s="613"/>
      <c r="GY55" s="613"/>
      <c r="GZ55" s="613"/>
      <c r="HA55" s="613"/>
      <c r="HB55" s="613"/>
      <c r="HC55" s="613"/>
      <c r="HD55" s="613"/>
      <c r="HE55" s="613"/>
      <c r="HF55" s="613"/>
      <c r="HG55" s="613"/>
      <c r="HH55" s="613"/>
      <c r="HI55" s="613"/>
      <c r="HJ55" s="613"/>
      <c r="HK55" s="613"/>
      <c r="HL55" s="613"/>
      <c r="HM55" s="613"/>
      <c r="HN55" s="613"/>
    </row>
    <row r="56" s="520" customFormat="1" ht="18" customHeight="1" spans="1:222">
      <c r="A56" s="382" t="s">
        <v>81</v>
      </c>
      <c r="B56" s="320"/>
      <c r="C56" s="625">
        <v>0</v>
      </c>
      <c r="D56" s="257">
        <v>0</v>
      </c>
      <c r="E56" s="636"/>
      <c r="F56" s="257"/>
      <c r="G56" s="637"/>
      <c r="H56" s="612"/>
      <c r="I56" s="606"/>
      <c r="J56" s="613"/>
      <c r="K56" s="613"/>
      <c r="GI56" s="613"/>
      <c r="GJ56" s="613"/>
      <c r="GK56" s="613"/>
      <c r="GL56" s="613"/>
      <c r="GM56" s="613"/>
      <c r="GN56" s="613"/>
      <c r="GO56" s="613"/>
      <c r="GP56" s="613"/>
      <c r="GQ56" s="613"/>
      <c r="GR56" s="613"/>
      <c r="GS56" s="613"/>
      <c r="GT56" s="613"/>
      <c r="GU56" s="613"/>
      <c r="GV56" s="613"/>
      <c r="GW56" s="613"/>
      <c r="GX56" s="613"/>
      <c r="GY56" s="613"/>
      <c r="GZ56" s="613"/>
      <c r="HA56" s="613"/>
      <c r="HB56" s="613"/>
      <c r="HC56" s="613"/>
      <c r="HD56" s="613"/>
      <c r="HE56" s="613"/>
      <c r="HF56" s="613"/>
      <c r="HG56" s="613"/>
      <c r="HH56" s="613"/>
      <c r="HI56" s="613"/>
      <c r="HJ56" s="613"/>
      <c r="HK56" s="613"/>
      <c r="HL56" s="613"/>
      <c r="HM56" s="613"/>
      <c r="HN56" s="613"/>
    </row>
    <row r="57" s="520" customFormat="1" ht="18" customHeight="1" spans="1:222">
      <c r="A57" s="382" t="s">
        <v>82</v>
      </c>
      <c r="B57" s="320"/>
      <c r="C57" s="625">
        <v>12</v>
      </c>
      <c r="D57" s="257">
        <v>1</v>
      </c>
      <c r="E57" s="636"/>
      <c r="F57" s="257"/>
      <c r="G57" s="637"/>
      <c r="H57" s="612">
        <v>11</v>
      </c>
      <c r="I57" s="606"/>
      <c r="J57" s="613"/>
      <c r="K57" s="613"/>
      <c r="GI57" s="613"/>
      <c r="GJ57" s="613"/>
      <c r="GK57" s="613"/>
      <c r="GL57" s="613"/>
      <c r="GM57" s="613"/>
      <c r="GN57" s="613"/>
      <c r="GO57" s="613"/>
      <c r="GP57" s="613"/>
      <c r="GQ57" s="613"/>
      <c r="GR57" s="613"/>
      <c r="GS57" s="613"/>
      <c r="GT57" s="613"/>
      <c r="GU57" s="613"/>
      <c r="GV57" s="613"/>
      <c r="GW57" s="613"/>
      <c r="GX57" s="613"/>
      <c r="GY57" s="613"/>
      <c r="GZ57" s="613"/>
      <c r="HA57" s="613"/>
      <c r="HB57" s="613"/>
      <c r="HC57" s="613"/>
      <c r="HD57" s="613"/>
      <c r="HE57" s="613"/>
      <c r="HF57" s="613"/>
      <c r="HG57" s="613"/>
      <c r="HH57" s="613"/>
      <c r="HI57" s="613"/>
      <c r="HJ57" s="613"/>
      <c r="HK57" s="613"/>
      <c r="HL57" s="613"/>
      <c r="HM57" s="613"/>
      <c r="HN57" s="613"/>
    </row>
    <row r="58" s="520" customFormat="1" ht="18" customHeight="1" spans="1:222">
      <c r="A58" s="382" t="s">
        <v>56</v>
      </c>
      <c r="B58" s="320">
        <v>133</v>
      </c>
      <c r="C58" s="625">
        <v>167</v>
      </c>
      <c r="D58" s="257">
        <v>167</v>
      </c>
      <c r="E58" s="636">
        <f t="shared" ref="E58:E61" si="16">D58/C58</f>
        <v>1</v>
      </c>
      <c r="F58" s="257">
        <v>110</v>
      </c>
      <c r="G58" s="637">
        <f t="shared" ref="G58:G61" si="17">D58/F58-1</f>
        <v>0.518181818181818</v>
      </c>
      <c r="H58" s="612"/>
      <c r="I58" s="606"/>
      <c r="J58" s="613"/>
      <c r="K58" s="613"/>
      <c r="GI58" s="613"/>
      <c r="GJ58" s="613"/>
      <c r="GK58" s="613"/>
      <c r="GL58" s="613"/>
      <c r="GM58" s="613"/>
      <c r="GN58" s="613"/>
      <c r="GO58" s="613"/>
      <c r="GP58" s="613"/>
      <c r="GQ58" s="613"/>
      <c r="GR58" s="613"/>
      <c r="GS58" s="613"/>
      <c r="GT58" s="613"/>
      <c r="GU58" s="613"/>
      <c r="GV58" s="613"/>
      <c r="GW58" s="613"/>
      <c r="GX58" s="613"/>
      <c r="GY58" s="613"/>
      <c r="GZ58" s="613"/>
      <c r="HA58" s="613"/>
      <c r="HB58" s="613"/>
      <c r="HC58" s="613"/>
      <c r="HD58" s="613"/>
      <c r="HE58" s="613"/>
      <c r="HF58" s="613"/>
      <c r="HG58" s="613"/>
      <c r="HH58" s="613"/>
      <c r="HI58" s="613"/>
      <c r="HJ58" s="613"/>
      <c r="HK58" s="613"/>
      <c r="HL58" s="613"/>
      <c r="HM58" s="613"/>
      <c r="HN58" s="613"/>
    </row>
    <row r="59" s="520" customFormat="1" ht="18" customHeight="1" spans="1:222">
      <c r="A59" s="382" t="s">
        <v>83</v>
      </c>
      <c r="B59" s="321"/>
      <c r="C59" s="625">
        <v>0</v>
      </c>
      <c r="D59" s="257">
        <v>0</v>
      </c>
      <c r="E59" s="636"/>
      <c r="F59" s="257"/>
      <c r="G59" s="637"/>
      <c r="H59" s="612"/>
      <c r="I59" s="606"/>
      <c r="J59" s="613"/>
      <c r="K59" s="613"/>
      <c r="GI59" s="613"/>
      <c r="GJ59" s="613"/>
      <c r="GK59" s="613"/>
      <c r="GL59" s="613"/>
      <c r="GM59" s="613"/>
      <c r="GN59" s="613"/>
      <c r="GO59" s="613"/>
      <c r="GP59" s="613"/>
      <c r="GQ59" s="613"/>
      <c r="GR59" s="613"/>
      <c r="GS59" s="613"/>
      <c r="GT59" s="613"/>
      <c r="GU59" s="613"/>
      <c r="GV59" s="613"/>
      <c r="GW59" s="613"/>
      <c r="GX59" s="613"/>
      <c r="GY59" s="613"/>
      <c r="GZ59" s="613"/>
      <c r="HA59" s="613"/>
      <c r="HB59" s="613"/>
      <c r="HC59" s="613"/>
      <c r="HD59" s="613"/>
      <c r="HE59" s="613"/>
      <c r="HF59" s="613"/>
      <c r="HG59" s="613"/>
      <c r="HH59" s="613"/>
      <c r="HI59" s="613"/>
      <c r="HJ59" s="613"/>
      <c r="HK59" s="613"/>
      <c r="HL59" s="613"/>
      <c r="HM59" s="613"/>
      <c r="HN59" s="613"/>
    </row>
    <row r="60" s="606" customFormat="1" ht="18" customHeight="1" spans="1:8">
      <c r="A60" s="383" t="s">
        <v>84</v>
      </c>
      <c r="B60" s="321">
        <v>750</v>
      </c>
      <c r="C60" s="624">
        <f t="shared" ref="C60:H60" si="18">SUM(C61:C70)</f>
        <v>581</v>
      </c>
      <c r="D60" s="355">
        <v>581</v>
      </c>
      <c r="E60" s="622">
        <f t="shared" si="16"/>
        <v>1</v>
      </c>
      <c r="F60" s="355">
        <f t="shared" si="18"/>
        <v>476</v>
      </c>
      <c r="G60" s="635">
        <f t="shared" si="17"/>
        <v>0.220588235294118</v>
      </c>
      <c r="H60" s="624">
        <f t="shared" si="18"/>
        <v>0</v>
      </c>
    </row>
    <row r="61" s="607" customFormat="1" ht="18" customHeight="1" spans="1:222">
      <c r="A61" s="382" t="s">
        <v>47</v>
      </c>
      <c r="B61" s="320">
        <v>591</v>
      </c>
      <c r="C61" s="625">
        <v>380</v>
      </c>
      <c r="D61" s="257">
        <v>380</v>
      </c>
      <c r="E61" s="636">
        <f t="shared" si="16"/>
        <v>1</v>
      </c>
      <c r="F61" s="257">
        <v>287</v>
      </c>
      <c r="G61" s="637">
        <f t="shared" si="17"/>
        <v>0.32404181184669</v>
      </c>
      <c r="H61" s="612"/>
      <c r="I61" s="606"/>
      <c r="J61" s="613"/>
      <c r="K61" s="613"/>
      <c r="GI61" s="613"/>
      <c r="GJ61" s="613"/>
      <c r="GK61" s="613"/>
      <c r="GL61" s="613"/>
      <c r="GM61" s="613"/>
      <c r="GN61" s="613"/>
      <c r="GO61" s="613"/>
      <c r="GP61" s="613"/>
      <c r="GQ61" s="613"/>
      <c r="GR61" s="613"/>
      <c r="GS61" s="613"/>
      <c r="GT61" s="613"/>
      <c r="GU61" s="613"/>
      <c r="GV61" s="613"/>
      <c r="GW61" s="613"/>
      <c r="GX61" s="613"/>
      <c r="GY61" s="613"/>
      <c r="GZ61" s="613"/>
      <c r="HA61" s="613"/>
      <c r="HB61" s="613"/>
      <c r="HC61" s="613"/>
      <c r="HD61" s="613"/>
      <c r="HE61" s="613"/>
      <c r="HF61" s="613"/>
      <c r="HG61" s="613"/>
      <c r="HH61" s="613"/>
      <c r="HI61" s="613"/>
      <c r="HJ61" s="613"/>
      <c r="HK61" s="613"/>
      <c r="HL61" s="613"/>
      <c r="HM61" s="613"/>
      <c r="HN61" s="613"/>
    </row>
    <row r="62" s="520" customFormat="1" ht="18" customHeight="1" spans="1:222">
      <c r="A62" s="382" t="s">
        <v>48</v>
      </c>
      <c r="B62" s="320"/>
      <c r="C62" s="625">
        <v>0</v>
      </c>
      <c r="D62" s="257">
        <v>0</v>
      </c>
      <c r="E62" s="636"/>
      <c r="F62" s="257">
        <v>4</v>
      </c>
      <c r="G62" s="637"/>
      <c r="H62" s="612"/>
      <c r="I62" s="606"/>
      <c r="J62" s="613"/>
      <c r="K62" s="613"/>
      <c r="GI62" s="613"/>
      <c r="GJ62" s="613"/>
      <c r="GK62" s="613"/>
      <c r="GL62" s="613"/>
      <c r="GM62" s="613"/>
      <c r="GN62" s="613"/>
      <c r="GO62" s="613"/>
      <c r="GP62" s="613"/>
      <c r="GQ62" s="613"/>
      <c r="GR62" s="613"/>
      <c r="GS62" s="613"/>
      <c r="GT62" s="613"/>
      <c r="GU62" s="613"/>
      <c r="GV62" s="613"/>
      <c r="GW62" s="613"/>
      <c r="GX62" s="613"/>
      <c r="GY62" s="613"/>
      <c r="GZ62" s="613"/>
      <c r="HA62" s="613"/>
      <c r="HB62" s="613"/>
      <c r="HC62" s="613"/>
      <c r="HD62" s="613"/>
      <c r="HE62" s="613"/>
      <c r="HF62" s="613"/>
      <c r="HG62" s="613"/>
      <c r="HH62" s="613"/>
      <c r="HI62" s="613"/>
      <c r="HJ62" s="613"/>
      <c r="HK62" s="613"/>
      <c r="HL62" s="613"/>
      <c r="HM62" s="613"/>
      <c r="HN62" s="613"/>
    </row>
    <row r="63" s="520" customFormat="1" ht="18" customHeight="1" spans="1:222">
      <c r="A63" s="382" t="s">
        <v>49</v>
      </c>
      <c r="B63" s="320"/>
      <c r="C63" s="625">
        <v>0</v>
      </c>
      <c r="D63" s="257">
        <v>0</v>
      </c>
      <c r="E63" s="636"/>
      <c r="F63" s="257"/>
      <c r="G63" s="637"/>
      <c r="H63" s="612"/>
      <c r="I63" s="606"/>
      <c r="J63" s="613"/>
      <c r="K63" s="613"/>
      <c r="GI63" s="613"/>
      <c r="GJ63" s="613"/>
      <c r="GK63" s="613"/>
      <c r="GL63" s="613"/>
      <c r="GM63" s="613"/>
      <c r="GN63" s="613"/>
      <c r="GO63" s="613"/>
      <c r="GP63" s="613"/>
      <c r="GQ63" s="613"/>
      <c r="GR63" s="613"/>
      <c r="GS63" s="613"/>
      <c r="GT63" s="613"/>
      <c r="GU63" s="613"/>
      <c r="GV63" s="613"/>
      <c r="GW63" s="613"/>
      <c r="GX63" s="613"/>
      <c r="GY63" s="613"/>
      <c r="GZ63" s="613"/>
      <c r="HA63" s="613"/>
      <c r="HB63" s="613"/>
      <c r="HC63" s="613"/>
      <c r="HD63" s="613"/>
      <c r="HE63" s="613"/>
      <c r="HF63" s="613"/>
      <c r="HG63" s="613"/>
      <c r="HH63" s="613"/>
      <c r="HI63" s="613"/>
      <c r="HJ63" s="613"/>
      <c r="HK63" s="613"/>
      <c r="HL63" s="613"/>
      <c r="HM63" s="613"/>
      <c r="HN63" s="613"/>
    </row>
    <row r="64" s="520" customFormat="1" ht="18" customHeight="1" spans="1:222">
      <c r="A64" s="382" t="s">
        <v>85</v>
      </c>
      <c r="B64" s="320"/>
      <c r="C64" s="625">
        <v>0</v>
      </c>
      <c r="D64" s="257">
        <v>0</v>
      </c>
      <c r="E64" s="636"/>
      <c r="F64" s="257"/>
      <c r="G64" s="637"/>
      <c r="H64" s="612"/>
      <c r="I64" s="606"/>
      <c r="J64" s="613"/>
      <c r="K64" s="613"/>
      <c r="GI64" s="613"/>
      <c r="GJ64" s="613"/>
      <c r="GK64" s="613"/>
      <c r="GL64" s="613"/>
      <c r="GM64" s="613"/>
      <c r="GN64" s="613"/>
      <c r="GO64" s="613"/>
      <c r="GP64" s="613"/>
      <c r="GQ64" s="613"/>
      <c r="GR64" s="613"/>
      <c r="GS64" s="613"/>
      <c r="GT64" s="613"/>
      <c r="GU64" s="613"/>
      <c r="GV64" s="613"/>
      <c r="GW64" s="613"/>
      <c r="GX64" s="613"/>
      <c r="GY64" s="613"/>
      <c r="GZ64" s="613"/>
      <c r="HA64" s="613"/>
      <c r="HB64" s="613"/>
      <c r="HC64" s="613"/>
      <c r="HD64" s="613"/>
      <c r="HE64" s="613"/>
      <c r="HF64" s="613"/>
      <c r="HG64" s="613"/>
      <c r="HH64" s="613"/>
      <c r="HI64" s="613"/>
      <c r="HJ64" s="613"/>
      <c r="HK64" s="613"/>
      <c r="HL64" s="613"/>
      <c r="HM64" s="613"/>
      <c r="HN64" s="613"/>
    </row>
    <row r="65" s="520" customFormat="1" ht="18" customHeight="1" spans="1:222">
      <c r="A65" s="382" t="s">
        <v>86</v>
      </c>
      <c r="B65" s="320"/>
      <c r="C65" s="625">
        <v>0</v>
      </c>
      <c r="D65" s="257">
        <v>0</v>
      </c>
      <c r="E65" s="636"/>
      <c r="F65" s="257"/>
      <c r="G65" s="637"/>
      <c r="H65" s="612"/>
      <c r="I65" s="606"/>
      <c r="J65" s="613"/>
      <c r="K65" s="613"/>
      <c r="GI65" s="613"/>
      <c r="GJ65" s="613"/>
      <c r="GK65" s="613"/>
      <c r="GL65" s="613"/>
      <c r="GM65" s="613"/>
      <c r="GN65" s="613"/>
      <c r="GO65" s="613"/>
      <c r="GP65" s="613"/>
      <c r="GQ65" s="613"/>
      <c r="GR65" s="613"/>
      <c r="GS65" s="613"/>
      <c r="GT65" s="613"/>
      <c r="GU65" s="613"/>
      <c r="GV65" s="613"/>
      <c r="GW65" s="613"/>
      <c r="GX65" s="613"/>
      <c r="GY65" s="613"/>
      <c r="GZ65" s="613"/>
      <c r="HA65" s="613"/>
      <c r="HB65" s="613"/>
      <c r="HC65" s="613"/>
      <c r="HD65" s="613"/>
      <c r="HE65" s="613"/>
      <c r="HF65" s="613"/>
      <c r="HG65" s="613"/>
      <c r="HH65" s="613"/>
      <c r="HI65" s="613"/>
      <c r="HJ65" s="613"/>
      <c r="HK65" s="613"/>
      <c r="HL65" s="613"/>
      <c r="HM65" s="613"/>
      <c r="HN65" s="613"/>
    </row>
    <row r="66" s="520" customFormat="1" ht="18" customHeight="1" spans="1:222">
      <c r="A66" s="382" t="s">
        <v>87</v>
      </c>
      <c r="B66" s="320"/>
      <c r="C66" s="625">
        <v>0</v>
      </c>
      <c r="D66" s="257">
        <v>0</v>
      </c>
      <c r="E66" s="636"/>
      <c r="F66" s="257"/>
      <c r="G66" s="637"/>
      <c r="H66" s="612"/>
      <c r="I66" s="606"/>
      <c r="J66" s="613"/>
      <c r="K66" s="613"/>
      <c r="GI66" s="613"/>
      <c r="GJ66" s="613"/>
      <c r="GK66" s="613"/>
      <c r="GL66" s="613"/>
      <c r="GM66" s="613"/>
      <c r="GN66" s="613"/>
      <c r="GO66" s="613"/>
      <c r="GP66" s="613"/>
      <c r="GQ66" s="613"/>
      <c r="GR66" s="613"/>
      <c r="GS66" s="613"/>
      <c r="GT66" s="613"/>
      <c r="GU66" s="613"/>
      <c r="GV66" s="613"/>
      <c r="GW66" s="613"/>
      <c r="GX66" s="613"/>
      <c r="GY66" s="613"/>
      <c r="GZ66" s="613"/>
      <c r="HA66" s="613"/>
      <c r="HB66" s="613"/>
      <c r="HC66" s="613"/>
      <c r="HD66" s="613"/>
      <c r="HE66" s="613"/>
      <c r="HF66" s="613"/>
      <c r="HG66" s="613"/>
      <c r="HH66" s="613"/>
      <c r="HI66" s="613"/>
      <c r="HJ66" s="613"/>
      <c r="HK66" s="613"/>
      <c r="HL66" s="613"/>
      <c r="HM66" s="613"/>
      <c r="HN66" s="613"/>
    </row>
    <row r="67" s="520" customFormat="1" ht="18" customHeight="1" spans="1:222">
      <c r="A67" s="382" t="s">
        <v>88</v>
      </c>
      <c r="B67" s="320"/>
      <c r="C67" s="625">
        <v>0</v>
      </c>
      <c r="D67" s="257">
        <v>0</v>
      </c>
      <c r="E67" s="636"/>
      <c r="F67" s="257"/>
      <c r="G67" s="637"/>
      <c r="H67" s="612"/>
      <c r="I67" s="606"/>
      <c r="J67" s="613"/>
      <c r="K67" s="613"/>
      <c r="GI67" s="613"/>
      <c r="GJ67" s="613"/>
      <c r="GK67" s="613"/>
      <c r="GL67" s="613"/>
      <c r="GM67" s="613"/>
      <c r="GN67" s="613"/>
      <c r="GO67" s="613"/>
      <c r="GP67" s="613"/>
      <c r="GQ67" s="613"/>
      <c r="GR67" s="613"/>
      <c r="GS67" s="613"/>
      <c r="GT67" s="613"/>
      <c r="GU67" s="613"/>
      <c r="GV67" s="613"/>
      <c r="GW67" s="613"/>
      <c r="GX67" s="613"/>
      <c r="GY67" s="613"/>
      <c r="GZ67" s="613"/>
      <c r="HA67" s="613"/>
      <c r="HB67" s="613"/>
      <c r="HC67" s="613"/>
      <c r="HD67" s="613"/>
      <c r="HE67" s="613"/>
      <c r="HF67" s="613"/>
      <c r="HG67" s="613"/>
      <c r="HH67" s="613"/>
      <c r="HI67" s="613"/>
      <c r="HJ67" s="613"/>
      <c r="HK67" s="613"/>
      <c r="HL67" s="613"/>
      <c r="HM67" s="613"/>
      <c r="HN67" s="613"/>
    </row>
    <row r="68" s="520" customFormat="1" ht="18" customHeight="1" spans="1:222">
      <c r="A68" s="382" t="s">
        <v>89</v>
      </c>
      <c r="B68" s="320"/>
      <c r="C68" s="625">
        <v>0</v>
      </c>
      <c r="D68" s="257">
        <v>0</v>
      </c>
      <c r="E68" s="636"/>
      <c r="F68" s="257"/>
      <c r="G68" s="637"/>
      <c r="H68" s="612"/>
      <c r="I68" s="606"/>
      <c r="J68" s="613"/>
      <c r="K68" s="613"/>
      <c r="GI68" s="613"/>
      <c r="GJ68" s="613"/>
      <c r="GK68" s="613"/>
      <c r="GL68" s="613"/>
      <c r="GM68" s="613"/>
      <c r="GN68" s="613"/>
      <c r="GO68" s="613"/>
      <c r="GP68" s="613"/>
      <c r="GQ68" s="613"/>
      <c r="GR68" s="613"/>
      <c r="GS68" s="613"/>
      <c r="GT68" s="613"/>
      <c r="GU68" s="613"/>
      <c r="GV68" s="613"/>
      <c r="GW68" s="613"/>
      <c r="GX68" s="613"/>
      <c r="GY68" s="613"/>
      <c r="GZ68" s="613"/>
      <c r="HA68" s="613"/>
      <c r="HB68" s="613"/>
      <c r="HC68" s="613"/>
      <c r="HD68" s="613"/>
      <c r="HE68" s="613"/>
      <c r="HF68" s="613"/>
      <c r="HG68" s="613"/>
      <c r="HH68" s="613"/>
      <c r="HI68" s="613"/>
      <c r="HJ68" s="613"/>
      <c r="HK68" s="613"/>
      <c r="HL68" s="613"/>
      <c r="HM68" s="613"/>
      <c r="HN68" s="613"/>
    </row>
    <row r="69" s="520" customFormat="1" ht="18" customHeight="1" spans="1:222">
      <c r="A69" s="382" t="s">
        <v>56</v>
      </c>
      <c r="B69" s="320">
        <v>159</v>
      </c>
      <c r="C69" s="625">
        <v>195</v>
      </c>
      <c r="D69" s="257">
        <v>195</v>
      </c>
      <c r="E69" s="636">
        <f t="shared" ref="E69:E72" si="19">D69/C69</f>
        <v>1</v>
      </c>
      <c r="F69" s="257">
        <v>150</v>
      </c>
      <c r="G69" s="637">
        <f t="shared" ref="G69:G72" si="20">D69/F69-1</f>
        <v>0.3</v>
      </c>
      <c r="H69" s="612"/>
      <c r="I69" s="606"/>
      <c r="J69" s="613"/>
      <c r="K69" s="613"/>
      <c r="GI69" s="613"/>
      <c r="GJ69" s="613"/>
      <c r="GK69" s="613"/>
      <c r="GL69" s="613"/>
      <c r="GM69" s="613"/>
      <c r="GN69" s="613"/>
      <c r="GO69" s="613"/>
      <c r="GP69" s="613"/>
      <c r="GQ69" s="613"/>
      <c r="GR69" s="613"/>
      <c r="GS69" s="613"/>
      <c r="GT69" s="613"/>
      <c r="GU69" s="613"/>
      <c r="GV69" s="613"/>
      <c r="GW69" s="613"/>
      <c r="GX69" s="613"/>
      <c r="GY69" s="613"/>
      <c r="GZ69" s="613"/>
      <c r="HA69" s="613"/>
      <c r="HB69" s="613"/>
      <c r="HC69" s="613"/>
      <c r="HD69" s="613"/>
      <c r="HE69" s="613"/>
      <c r="HF69" s="613"/>
      <c r="HG69" s="613"/>
      <c r="HH69" s="613"/>
      <c r="HI69" s="613"/>
      <c r="HJ69" s="613"/>
      <c r="HK69" s="613"/>
      <c r="HL69" s="613"/>
      <c r="HM69" s="613"/>
      <c r="HN69" s="613"/>
    </row>
    <row r="70" s="520" customFormat="1" ht="18" customHeight="1" spans="1:222">
      <c r="A70" s="382" t="s">
        <v>90</v>
      </c>
      <c r="B70" s="321"/>
      <c r="C70" s="625">
        <v>6</v>
      </c>
      <c r="D70" s="257">
        <v>6</v>
      </c>
      <c r="E70" s="636">
        <f t="shared" si="19"/>
        <v>1</v>
      </c>
      <c r="F70" s="257">
        <v>35</v>
      </c>
      <c r="G70" s="637">
        <f t="shared" si="20"/>
        <v>-0.828571428571429</v>
      </c>
      <c r="H70" s="612"/>
      <c r="I70" s="606"/>
      <c r="J70" s="613"/>
      <c r="K70" s="613"/>
      <c r="GI70" s="613"/>
      <c r="GJ70" s="613"/>
      <c r="GK70" s="613"/>
      <c r="GL70" s="613"/>
      <c r="GM70" s="613"/>
      <c r="GN70" s="613"/>
      <c r="GO70" s="613"/>
      <c r="GP70" s="613"/>
      <c r="GQ70" s="613"/>
      <c r="GR70" s="613"/>
      <c r="GS70" s="613"/>
      <c r="GT70" s="613"/>
      <c r="GU70" s="613"/>
      <c r="GV70" s="613"/>
      <c r="GW70" s="613"/>
      <c r="GX70" s="613"/>
      <c r="GY70" s="613"/>
      <c r="GZ70" s="613"/>
      <c r="HA70" s="613"/>
      <c r="HB70" s="613"/>
      <c r="HC70" s="613"/>
      <c r="HD70" s="613"/>
      <c r="HE70" s="613"/>
      <c r="HF70" s="613"/>
      <c r="HG70" s="613"/>
      <c r="HH70" s="613"/>
      <c r="HI70" s="613"/>
      <c r="HJ70" s="613"/>
      <c r="HK70" s="613"/>
      <c r="HL70" s="613"/>
      <c r="HM70" s="613"/>
      <c r="HN70" s="613"/>
    </row>
    <row r="71" s="606" customFormat="1" ht="18" customHeight="1" spans="1:8">
      <c r="A71" s="383" t="s">
        <v>91</v>
      </c>
      <c r="B71" s="321">
        <v>858</v>
      </c>
      <c r="C71" s="624">
        <f t="shared" ref="C71:H71" si="21">SUM(C72:C82)</f>
        <v>594</v>
      </c>
      <c r="D71" s="355">
        <v>594</v>
      </c>
      <c r="E71" s="622">
        <f t="shared" si="19"/>
        <v>1</v>
      </c>
      <c r="F71" s="355">
        <f t="shared" si="21"/>
        <v>564</v>
      </c>
      <c r="G71" s="635">
        <f t="shared" si="20"/>
        <v>0.053191489361702</v>
      </c>
      <c r="H71" s="624">
        <f t="shared" si="21"/>
        <v>0</v>
      </c>
    </row>
    <row r="72" s="606" customFormat="1" ht="18" customHeight="1" spans="1:8">
      <c r="A72" s="382" t="s">
        <v>47</v>
      </c>
      <c r="B72" s="320">
        <v>858</v>
      </c>
      <c r="C72" s="625">
        <v>594</v>
      </c>
      <c r="D72" s="257">
        <v>594</v>
      </c>
      <c r="E72" s="636">
        <f t="shared" si="19"/>
        <v>1</v>
      </c>
      <c r="F72" s="257">
        <v>564</v>
      </c>
      <c r="G72" s="637">
        <f t="shared" si="20"/>
        <v>0.053191489361702</v>
      </c>
      <c r="H72" s="638"/>
    </row>
    <row r="73" s="520" customFormat="1" ht="18" customHeight="1" spans="1:222">
      <c r="A73" s="382" t="s">
        <v>48</v>
      </c>
      <c r="B73" s="321"/>
      <c r="C73" s="625">
        <f t="shared" ref="C73:C82" si="22">D73+H73</f>
        <v>0</v>
      </c>
      <c r="D73" s="257">
        <v>0</v>
      </c>
      <c r="E73" s="636"/>
      <c r="F73" s="257"/>
      <c r="G73" s="637"/>
      <c r="H73" s="612"/>
      <c r="I73" s="606"/>
      <c r="J73" s="613"/>
      <c r="K73" s="613"/>
      <c r="GI73" s="613"/>
      <c r="GJ73" s="613"/>
      <c r="GK73" s="613"/>
      <c r="GL73" s="613"/>
      <c r="GM73" s="613"/>
      <c r="GN73" s="613"/>
      <c r="GO73" s="613"/>
      <c r="GP73" s="613"/>
      <c r="GQ73" s="613"/>
      <c r="GR73" s="613"/>
      <c r="GS73" s="613"/>
      <c r="GT73" s="613"/>
      <c r="GU73" s="613"/>
      <c r="GV73" s="613"/>
      <c r="GW73" s="613"/>
      <c r="GX73" s="613"/>
      <c r="GY73" s="613"/>
      <c r="GZ73" s="613"/>
      <c r="HA73" s="613"/>
      <c r="HB73" s="613"/>
      <c r="HC73" s="613"/>
      <c r="HD73" s="613"/>
      <c r="HE73" s="613"/>
      <c r="HF73" s="613"/>
      <c r="HG73" s="613"/>
      <c r="HH73" s="613"/>
      <c r="HI73" s="613"/>
      <c r="HJ73" s="613"/>
      <c r="HK73" s="613"/>
      <c r="HL73" s="613"/>
      <c r="HM73" s="613"/>
      <c r="HN73" s="613"/>
    </row>
    <row r="74" s="606" customFormat="1" ht="18" customHeight="1" spans="1:8">
      <c r="A74" s="382" t="s">
        <v>49</v>
      </c>
      <c r="B74" s="321"/>
      <c r="C74" s="625">
        <f t="shared" si="22"/>
        <v>0</v>
      </c>
      <c r="D74" s="257">
        <v>0</v>
      </c>
      <c r="E74" s="636"/>
      <c r="F74" s="257"/>
      <c r="G74" s="637"/>
      <c r="H74" s="638"/>
    </row>
    <row r="75" s="520" customFormat="1" ht="18" customHeight="1" spans="1:222">
      <c r="A75" s="382" t="s">
        <v>92</v>
      </c>
      <c r="B75" s="321"/>
      <c r="C75" s="625">
        <f t="shared" si="22"/>
        <v>0</v>
      </c>
      <c r="D75" s="257"/>
      <c r="E75" s="636"/>
      <c r="F75" s="257"/>
      <c r="G75" s="637"/>
      <c r="H75" s="612"/>
      <c r="I75" s="606"/>
      <c r="J75" s="613"/>
      <c r="K75" s="613"/>
      <c r="GI75" s="613"/>
      <c r="GJ75" s="613"/>
      <c r="GK75" s="613"/>
      <c r="GL75" s="613"/>
      <c r="GM75" s="613"/>
      <c r="GN75" s="613"/>
      <c r="GO75" s="613"/>
      <c r="GP75" s="613"/>
      <c r="GQ75" s="613"/>
      <c r="GR75" s="613"/>
      <c r="GS75" s="613"/>
      <c r="GT75" s="613"/>
      <c r="GU75" s="613"/>
      <c r="GV75" s="613"/>
      <c r="GW75" s="613"/>
      <c r="GX75" s="613"/>
      <c r="GY75" s="613"/>
      <c r="GZ75" s="613"/>
      <c r="HA75" s="613"/>
      <c r="HB75" s="613"/>
      <c r="HC75" s="613"/>
      <c r="HD75" s="613"/>
      <c r="HE75" s="613"/>
      <c r="HF75" s="613"/>
      <c r="HG75" s="613"/>
      <c r="HH75" s="613"/>
      <c r="HI75" s="613"/>
      <c r="HJ75" s="613"/>
      <c r="HK75" s="613"/>
      <c r="HL75" s="613"/>
      <c r="HM75" s="613"/>
      <c r="HN75" s="613"/>
    </row>
    <row r="76" s="520" customFormat="1" ht="18" customHeight="1" spans="1:222">
      <c r="A76" s="382" t="s">
        <v>93</v>
      </c>
      <c r="B76" s="321"/>
      <c r="C76" s="625">
        <f t="shared" si="22"/>
        <v>0</v>
      </c>
      <c r="D76" s="257"/>
      <c r="E76" s="636"/>
      <c r="F76" s="257"/>
      <c r="G76" s="637"/>
      <c r="H76" s="612"/>
      <c r="I76" s="606"/>
      <c r="J76" s="613"/>
      <c r="K76" s="613"/>
      <c r="GI76" s="613"/>
      <c r="GJ76" s="613"/>
      <c r="GK76" s="613"/>
      <c r="GL76" s="613"/>
      <c r="GM76" s="613"/>
      <c r="GN76" s="613"/>
      <c r="GO76" s="613"/>
      <c r="GP76" s="613"/>
      <c r="GQ76" s="613"/>
      <c r="GR76" s="613"/>
      <c r="GS76" s="613"/>
      <c r="GT76" s="613"/>
      <c r="GU76" s="613"/>
      <c r="GV76" s="613"/>
      <c r="GW76" s="613"/>
      <c r="GX76" s="613"/>
      <c r="GY76" s="613"/>
      <c r="GZ76" s="613"/>
      <c r="HA76" s="613"/>
      <c r="HB76" s="613"/>
      <c r="HC76" s="613"/>
      <c r="HD76" s="613"/>
      <c r="HE76" s="613"/>
      <c r="HF76" s="613"/>
      <c r="HG76" s="613"/>
      <c r="HH76" s="613"/>
      <c r="HI76" s="613"/>
      <c r="HJ76" s="613"/>
      <c r="HK76" s="613"/>
      <c r="HL76" s="613"/>
      <c r="HM76" s="613"/>
      <c r="HN76" s="613"/>
    </row>
    <row r="77" s="520" customFormat="1" ht="18" customHeight="1" spans="1:222">
      <c r="A77" s="382" t="s">
        <v>94</v>
      </c>
      <c r="B77" s="321"/>
      <c r="C77" s="625">
        <f t="shared" si="22"/>
        <v>0</v>
      </c>
      <c r="D77" s="257"/>
      <c r="E77" s="636"/>
      <c r="F77" s="257"/>
      <c r="G77" s="637"/>
      <c r="H77" s="612"/>
      <c r="I77" s="606"/>
      <c r="J77" s="613"/>
      <c r="K77" s="613"/>
      <c r="GI77" s="613"/>
      <c r="GJ77" s="613"/>
      <c r="GK77" s="613"/>
      <c r="GL77" s="613"/>
      <c r="GM77" s="613"/>
      <c r="GN77" s="613"/>
      <c r="GO77" s="613"/>
      <c r="GP77" s="613"/>
      <c r="GQ77" s="613"/>
      <c r="GR77" s="613"/>
      <c r="GS77" s="613"/>
      <c r="GT77" s="613"/>
      <c r="GU77" s="613"/>
      <c r="GV77" s="613"/>
      <c r="GW77" s="613"/>
      <c r="GX77" s="613"/>
      <c r="GY77" s="613"/>
      <c r="GZ77" s="613"/>
      <c r="HA77" s="613"/>
      <c r="HB77" s="613"/>
      <c r="HC77" s="613"/>
      <c r="HD77" s="613"/>
      <c r="HE77" s="613"/>
      <c r="HF77" s="613"/>
      <c r="HG77" s="613"/>
      <c r="HH77" s="613"/>
      <c r="HI77" s="613"/>
      <c r="HJ77" s="613"/>
      <c r="HK77" s="613"/>
      <c r="HL77" s="613"/>
      <c r="HM77" s="613"/>
      <c r="HN77" s="613"/>
    </row>
    <row r="78" s="520" customFormat="1" ht="18" customHeight="1" spans="1:222">
      <c r="A78" s="382" t="s">
        <v>95</v>
      </c>
      <c r="B78" s="321"/>
      <c r="C78" s="625">
        <f t="shared" si="22"/>
        <v>0</v>
      </c>
      <c r="D78" s="257"/>
      <c r="E78" s="636"/>
      <c r="F78" s="257"/>
      <c r="G78" s="637"/>
      <c r="H78" s="612"/>
      <c r="I78" s="606"/>
      <c r="J78" s="613"/>
      <c r="K78" s="613"/>
      <c r="GI78" s="613"/>
      <c r="GJ78" s="613"/>
      <c r="GK78" s="613"/>
      <c r="GL78" s="613"/>
      <c r="GM78" s="613"/>
      <c r="GN78" s="613"/>
      <c r="GO78" s="613"/>
      <c r="GP78" s="613"/>
      <c r="GQ78" s="613"/>
      <c r="GR78" s="613"/>
      <c r="GS78" s="613"/>
      <c r="GT78" s="613"/>
      <c r="GU78" s="613"/>
      <c r="GV78" s="613"/>
      <c r="GW78" s="613"/>
      <c r="GX78" s="613"/>
      <c r="GY78" s="613"/>
      <c r="GZ78" s="613"/>
      <c r="HA78" s="613"/>
      <c r="HB78" s="613"/>
      <c r="HC78" s="613"/>
      <c r="HD78" s="613"/>
      <c r="HE78" s="613"/>
      <c r="HF78" s="613"/>
      <c r="HG78" s="613"/>
      <c r="HH78" s="613"/>
      <c r="HI78" s="613"/>
      <c r="HJ78" s="613"/>
      <c r="HK78" s="613"/>
      <c r="HL78" s="613"/>
      <c r="HM78" s="613"/>
      <c r="HN78" s="613"/>
    </row>
    <row r="79" s="520" customFormat="1" ht="18" customHeight="1" spans="1:222">
      <c r="A79" s="382" t="s">
        <v>96</v>
      </c>
      <c r="B79" s="321"/>
      <c r="C79" s="625">
        <f t="shared" si="22"/>
        <v>0</v>
      </c>
      <c r="D79" s="257">
        <v>0</v>
      </c>
      <c r="E79" s="636"/>
      <c r="F79" s="257"/>
      <c r="G79" s="637"/>
      <c r="H79" s="612"/>
      <c r="I79" s="606"/>
      <c r="J79" s="613"/>
      <c r="K79" s="613"/>
      <c r="GI79" s="613"/>
      <c r="GJ79" s="613"/>
      <c r="GK79" s="613"/>
      <c r="GL79" s="613"/>
      <c r="GM79" s="613"/>
      <c r="GN79" s="613"/>
      <c r="GO79" s="613"/>
      <c r="GP79" s="613"/>
      <c r="GQ79" s="613"/>
      <c r="GR79" s="613"/>
      <c r="GS79" s="613"/>
      <c r="GT79" s="613"/>
      <c r="GU79" s="613"/>
      <c r="GV79" s="613"/>
      <c r="GW79" s="613"/>
      <c r="GX79" s="613"/>
      <c r="GY79" s="613"/>
      <c r="GZ79" s="613"/>
      <c r="HA79" s="613"/>
      <c r="HB79" s="613"/>
      <c r="HC79" s="613"/>
      <c r="HD79" s="613"/>
      <c r="HE79" s="613"/>
      <c r="HF79" s="613"/>
      <c r="HG79" s="613"/>
      <c r="HH79" s="613"/>
      <c r="HI79" s="613"/>
      <c r="HJ79" s="613"/>
      <c r="HK79" s="613"/>
      <c r="HL79" s="613"/>
      <c r="HM79" s="613"/>
      <c r="HN79" s="613"/>
    </row>
    <row r="80" s="520" customFormat="1" ht="18" customHeight="1" spans="1:222">
      <c r="A80" s="382" t="s">
        <v>88</v>
      </c>
      <c r="B80" s="321"/>
      <c r="C80" s="625">
        <f t="shared" si="22"/>
        <v>0</v>
      </c>
      <c r="D80" s="257">
        <v>0</v>
      </c>
      <c r="E80" s="636"/>
      <c r="F80" s="257"/>
      <c r="G80" s="637"/>
      <c r="H80" s="612"/>
      <c r="I80" s="606"/>
      <c r="J80" s="613"/>
      <c r="K80" s="613"/>
      <c r="GI80" s="613"/>
      <c r="GJ80" s="613"/>
      <c r="GK80" s="613"/>
      <c r="GL80" s="613"/>
      <c r="GM80" s="613"/>
      <c r="GN80" s="613"/>
      <c r="GO80" s="613"/>
      <c r="GP80" s="613"/>
      <c r="GQ80" s="613"/>
      <c r="GR80" s="613"/>
      <c r="GS80" s="613"/>
      <c r="GT80" s="613"/>
      <c r="GU80" s="613"/>
      <c r="GV80" s="613"/>
      <c r="GW80" s="613"/>
      <c r="GX80" s="613"/>
      <c r="GY80" s="613"/>
      <c r="GZ80" s="613"/>
      <c r="HA80" s="613"/>
      <c r="HB80" s="613"/>
      <c r="HC80" s="613"/>
      <c r="HD80" s="613"/>
      <c r="HE80" s="613"/>
      <c r="HF80" s="613"/>
      <c r="HG80" s="613"/>
      <c r="HH80" s="613"/>
      <c r="HI80" s="613"/>
      <c r="HJ80" s="613"/>
      <c r="HK80" s="613"/>
      <c r="HL80" s="613"/>
      <c r="HM80" s="613"/>
      <c r="HN80" s="613"/>
    </row>
    <row r="81" s="520" customFormat="1" ht="18" customHeight="1" spans="1:222">
      <c r="A81" s="382" t="s">
        <v>56</v>
      </c>
      <c r="B81" s="321"/>
      <c r="C81" s="625">
        <f t="shared" si="22"/>
        <v>0</v>
      </c>
      <c r="D81" s="257">
        <v>0</v>
      </c>
      <c r="E81" s="636"/>
      <c r="F81" s="257"/>
      <c r="G81" s="637"/>
      <c r="H81" s="612"/>
      <c r="I81" s="606"/>
      <c r="J81" s="613"/>
      <c r="K81" s="613"/>
      <c r="GI81" s="613"/>
      <c r="GJ81" s="613"/>
      <c r="GK81" s="613"/>
      <c r="GL81" s="613"/>
      <c r="GM81" s="613"/>
      <c r="GN81" s="613"/>
      <c r="GO81" s="613"/>
      <c r="GP81" s="613"/>
      <c r="GQ81" s="613"/>
      <c r="GR81" s="613"/>
      <c r="GS81" s="613"/>
      <c r="GT81" s="613"/>
      <c r="GU81" s="613"/>
      <c r="GV81" s="613"/>
      <c r="GW81" s="613"/>
      <c r="GX81" s="613"/>
      <c r="GY81" s="613"/>
      <c r="GZ81" s="613"/>
      <c r="HA81" s="613"/>
      <c r="HB81" s="613"/>
      <c r="HC81" s="613"/>
      <c r="HD81" s="613"/>
      <c r="HE81" s="613"/>
      <c r="HF81" s="613"/>
      <c r="HG81" s="613"/>
      <c r="HH81" s="613"/>
      <c r="HI81" s="613"/>
      <c r="HJ81" s="613"/>
      <c r="HK81" s="613"/>
      <c r="HL81" s="613"/>
      <c r="HM81" s="613"/>
      <c r="HN81" s="613"/>
    </row>
    <row r="82" s="520" customFormat="1" ht="18" customHeight="1" spans="1:222">
      <c r="A82" s="382" t="s">
        <v>97</v>
      </c>
      <c r="B82" s="321"/>
      <c r="C82" s="625">
        <f t="shared" si="22"/>
        <v>0</v>
      </c>
      <c r="D82" s="257">
        <v>0</v>
      </c>
      <c r="E82" s="636"/>
      <c r="F82" s="257"/>
      <c r="G82" s="637"/>
      <c r="H82" s="612"/>
      <c r="I82" s="606"/>
      <c r="J82" s="613"/>
      <c r="K82" s="613"/>
      <c r="GI82" s="613"/>
      <c r="GJ82" s="613"/>
      <c r="GK82" s="613"/>
      <c r="GL82" s="613"/>
      <c r="GM82" s="613"/>
      <c r="GN82" s="613"/>
      <c r="GO82" s="613"/>
      <c r="GP82" s="613"/>
      <c r="GQ82" s="613"/>
      <c r="GR82" s="613"/>
      <c r="GS82" s="613"/>
      <c r="GT82" s="613"/>
      <c r="GU82" s="613"/>
      <c r="GV82" s="613"/>
      <c r="GW82" s="613"/>
      <c r="GX82" s="613"/>
      <c r="GY82" s="613"/>
      <c r="GZ82" s="613"/>
      <c r="HA82" s="613"/>
      <c r="HB82" s="613"/>
      <c r="HC82" s="613"/>
      <c r="HD82" s="613"/>
      <c r="HE82" s="613"/>
      <c r="HF82" s="613"/>
      <c r="HG82" s="613"/>
      <c r="HH82" s="613"/>
      <c r="HI82" s="613"/>
      <c r="HJ82" s="613"/>
      <c r="HK82" s="613"/>
      <c r="HL82" s="613"/>
      <c r="HM82" s="613"/>
      <c r="HN82" s="613"/>
    </row>
    <row r="83" s="606" customFormat="1" ht="18" customHeight="1" spans="1:8">
      <c r="A83" s="383" t="s">
        <v>98</v>
      </c>
      <c r="B83" s="321">
        <v>179</v>
      </c>
      <c r="C83" s="624">
        <f>SUM(C84:C104)</f>
        <v>163</v>
      </c>
      <c r="D83" s="355">
        <v>161</v>
      </c>
      <c r="E83" s="622">
        <f t="shared" ref="E83:E85" si="23">D83/C83</f>
        <v>0.987730061349693</v>
      </c>
      <c r="F83" s="355">
        <f>SUM(F84:F91)</f>
        <v>158</v>
      </c>
      <c r="G83" s="635">
        <f t="shared" ref="G83:G85" si="24">D83/F83-1</f>
        <v>0.018987341772152</v>
      </c>
      <c r="H83" s="624">
        <f>SUM(H84:H91)</f>
        <v>2</v>
      </c>
    </row>
    <row r="84" s="606" customFormat="1" ht="18" customHeight="1" spans="1:8">
      <c r="A84" s="382" t="s">
        <v>47</v>
      </c>
      <c r="B84" s="320">
        <v>150</v>
      </c>
      <c r="C84" s="625">
        <v>123</v>
      </c>
      <c r="D84" s="257">
        <v>123</v>
      </c>
      <c r="E84" s="636">
        <f t="shared" si="23"/>
        <v>1</v>
      </c>
      <c r="F84" s="257">
        <v>133</v>
      </c>
      <c r="G84" s="637">
        <f t="shared" si="24"/>
        <v>-0.075187969924812</v>
      </c>
      <c r="H84" s="638"/>
    </row>
    <row r="85" s="520" customFormat="1" ht="18" customHeight="1" spans="1:222">
      <c r="A85" s="382" t="s">
        <v>48</v>
      </c>
      <c r="B85" s="320"/>
      <c r="C85" s="625">
        <v>4</v>
      </c>
      <c r="D85" s="257">
        <v>2</v>
      </c>
      <c r="E85" s="636">
        <f t="shared" si="23"/>
        <v>0.5</v>
      </c>
      <c r="F85" s="257">
        <v>2</v>
      </c>
      <c r="G85" s="637">
        <f t="shared" si="24"/>
        <v>0</v>
      </c>
      <c r="H85" s="612">
        <v>2</v>
      </c>
      <c r="I85" s="606"/>
      <c r="J85" s="613"/>
      <c r="K85" s="613"/>
      <c r="GI85" s="613"/>
      <c r="GJ85" s="613"/>
      <c r="GK85" s="613"/>
      <c r="GL85" s="613"/>
      <c r="GM85" s="613"/>
      <c r="GN85" s="613"/>
      <c r="GO85" s="613"/>
      <c r="GP85" s="613"/>
      <c r="GQ85" s="613"/>
      <c r="GR85" s="613"/>
      <c r="GS85" s="613"/>
      <c r="GT85" s="613"/>
      <c r="GU85" s="613"/>
      <c r="GV85" s="613"/>
      <c r="GW85" s="613"/>
      <c r="GX85" s="613"/>
      <c r="GY85" s="613"/>
      <c r="GZ85" s="613"/>
      <c r="HA85" s="613"/>
      <c r="HB85" s="613"/>
      <c r="HC85" s="613"/>
      <c r="HD85" s="613"/>
      <c r="HE85" s="613"/>
      <c r="HF85" s="613"/>
      <c r="HG85" s="613"/>
      <c r="HH85" s="613"/>
      <c r="HI85" s="613"/>
      <c r="HJ85" s="613"/>
      <c r="HK85" s="613"/>
      <c r="HL85" s="613"/>
      <c r="HM85" s="613"/>
      <c r="HN85" s="613"/>
    </row>
    <row r="86" s="606" customFormat="1" ht="18" customHeight="1" spans="1:8">
      <c r="A86" s="382" t="s">
        <v>49</v>
      </c>
      <c r="B86" s="320"/>
      <c r="C86" s="625">
        <v>0</v>
      </c>
      <c r="D86" s="257">
        <v>0</v>
      </c>
      <c r="E86" s="636"/>
      <c r="F86" s="257"/>
      <c r="G86" s="637"/>
      <c r="H86" s="638"/>
    </row>
    <row r="87" s="520" customFormat="1" ht="18" customHeight="1" spans="1:222">
      <c r="A87" s="382" t="s">
        <v>99</v>
      </c>
      <c r="B87" s="320"/>
      <c r="C87" s="625">
        <v>0</v>
      </c>
      <c r="D87" s="257">
        <v>0</v>
      </c>
      <c r="E87" s="636"/>
      <c r="F87" s="257"/>
      <c r="G87" s="637"/>
      <c r="H87" s="612"/>
      <c r="I87" s="606"/>
      <c r="J87" s="613"/>
      <c r="K87" s="613"/>
      <c r="GI87" s="613"/>
      <c r="GJ87" s="613"/>
      <c r="GK87" s="613"/>
      <c r="GL87" s="613"/>
      <c r="GM87" s="613"/>
      <c r="GN87" s="613"/>
      <c r="GO87" s="613"/>
      <c r="GP87" s="613"/>
      <c r="GQ87" s="613"/>
      <c r="GR87" s="613"/>
      <c r="GS87" s="613"/>
      <c r="GT87" s="613"/>
      <c r="GU87" s="613"/>
      <c r="GV87" s="613"/>
      <c r="GW87" s="613"/>
      <c r="GX87" s="613"/>
      <c r="GY87" s="613"/>
      <c r="GZ87" s="613"/>
      <c r="HA87" s="613"/>
      <c r="HB87" s="613"/>
      <c r="HC87" s="613"/>
      <c r="HD87" s="613"/>
      <c r="HE87" s="613"/>
      <c r="HF87" s="613"/>
      <c r="HG87" s="613"/>
      <c r="HH87" s="613"/>
      <c r="HI87" s="613"/>
      <c r="HJ87" s="613"/>
      <c r="HK87" s="613"/>
      <c r="HL87" s="613"/>
      <c r="HM87" s="613"/>
      <c r="HN87" s="613"/>
    </row>
    <row r="88" s="520" customFormat="1" ht="18" customHeight="1" spans="1:222">
      <c r="A88" s="382" t="s">
        <v>100</v>
      </c>
      <c r="B88" s="320"/>
      <c r="C88" s="625">
        <v>0</v>
      </c>
      <c r="D88" s="257">
        <v>0</v>
      </c>
      <c r="E88" s="636"/>
      <c r="F88" s="257"/>
      <c r="G88" s="637"/>
      <c r="H88" s="612"/>
      <c r="I88" s="606"/>
      <c r="J88" s="613"/>
      <c r="K88" s="613"/>
      <c r="GI88" s="613"/>
      <c r="GJ88" s="613"/>
      <c r="GK88" s="613"/>
      <c r="GL88" s="613"/>
      <c r="GM88" s="613"/>
      <c r="GN88" s="613"/>
      <c r="GO88" s="613"/>
      <c r="GP88" s="613"/>
      <c r="GQ88" s="613"/>
      <c r="GR88" s="613"/>
      <c r="GS88" s="613"/>
      <c r="GT88" s="613"/>
      <c r="GU88" s="613"/>
      <c r="GV88" s="613"/>
      <c r="GW88" s="613"/>
      <c r="GX88" s="613"/>
      <c r="GY88" s="613"/>
      <c r="GZ88" s="613"/>
      <c r="HA88" s="613"/>
      <c r="HB88" s="613"/>
      <c r="HC88" s="613"/>
      <c r="HD88" s="613"/>
      <c r="HE88" s="613"/>
      <c r="HF88" s="613"/>
      <c r="HG88" s="613"/>
      <c r="HH88" s="613"/>
      <c r="HI88" s="613"/>
      <c r="HJ88" s="613"/>
      <c r="HK88" s="613"/>
      <c r="HL88" s="613"/>
      <c r="HM88" s="613"/>
      <c r="HN88" s="613"/>
    </row>
    <row r="89" s="520" customFormat="1" ht="18" customHeight="1" spans="1:222">
      <c r="A89" s="382" t="s">
        <v>88</v>
      </c>
      <c r="B89" s="320"/>
      <c r="C89" s="625">
        <v>0</v>
      </c>
      <c r="D89" s="257">
        <v>0</v>
      </c>
      <c r="E89" s="636"/>
      <c r="F89" s="257"/>
      <c r="G89" s="637"/>
      <c r="H89" s="612"/>
      <c r="I89" s="606"/>
      <c r="J89" s="613"/>
      <c r="K89" s="613"/>
      <c r="GI89" s="613"/>
      <c r="GJ89" s="613"/>
      <c r="GK89" s="613"/>
      <c r="GL89" s="613"/>
      <c r="GM89" s="613"/>
      <c r="GN89" s="613"/>
      <c r="GO89" s="613"/>
      <c r="GP89" s="613"/>
      <c r="GQ89" s="613"/>
      <c r="GR89" s="613"/>
      <c r="GS89" s="613"/>
      <c r="GT89" s="613"/>
      <c r="GU89" s="613"/>
      <c r="GV89" s="613"/>
      <c r="GW89" s="613"/>
      <c r="GX89" s="613"/>
      <c r="GY89" s="613"/>
      <c r="GZ89" s="613"/>
      <c r="HA89" s="613"/>
      <c r="HB89" s="613"/>
      <c r="HC89" s="613"/>
      <c r="HD89" s="613"/>
      <c r="HE89" s="613"/>
      <c r="HF89" s="613"/>
      <c r="HG89" s="613"/>
      <c r="HH89" s="613"/>
      <c r="HI89" s="613"/>
      <c r="HJ89" s="613"/>
      <c r="HK89" s="613"/>
      <c r="HL89" s="613"/>
      <c r="HM89" s="613"/>
      <c r="HN89" s="613"/>
    </row>
    <row r="90" s="520" customFormat="1" ht="18" customHeight="1" spans="1:222">
      <c r="A90" s="382" t="s">
        <v>56</v>
      </c>
      <c r="B90" s="320">
        <v>29</v>
      </c>
      <c r="C90" s="625">
        <v>36</v>
      </c>
      <c r="D90" s="257">
        <v>36</v>
      </c>
      <c r="E90" s="636">
        <f>D90/C90</f>
        <v>1</v>
      </c>
      <c r="F90" s="257">
        <v>23</v>
      </c>
      <c r="G90" s="637">
        <f>D90/F90-1</f>
        <v>0.565217391304348</v>
      </c>
      <c r="H90" s="612"/>
      <c r="I90" s="606"/>
      <c r="J90" s="613"/>
      <c r="K90" s="613"/>
      <c r="GI90" s="613"/>
      <c r="GJ90" s="613"/>
      <c r="GK90" s="613"/>
      <c r="GL90" s="613"/>
      <c r="GM90" s="613"/>
      <c r="GN90" s="613"/>
      <c r="GO90" s="613"/>
      <c r="GP90" s="613"/>
      <c r="GQ90" s="613"/>
      <c r="GR90" s="613"/>
      <c r="GS90" s="613"/>
      <c r="GT90" s="613"/>
      <c r="GU90" s="613"/>
      <c r="GV90" s="613"/>
      <c r="GW90" s="613"/>
      <c r="GX90" s="613"/>
      <c r="GY90" s="613"/>
      <c r="GZ90" s="613"/>
      <c r="HA90" s="613"/>
      <c r="HB90" s="613"/>
      <c r="HC90" s="613"/>
      <c r="HD90" s="613"/>
      <c r="HE90" s="613"/>
      <c r="HF90" s="613"/>
      <c r="HG90" s="613"/>
      <c r="HH90" s="613"/>
      <c r="HI90" s="613"/>
      <c r="HJ90" s="613"/>
      <c r="HK90" s="613"/>
      <c r="HL90" s="613"/>
      <c r="HM90" s="613"/>
      <c r="HN90" s="613"/>
    </row>
    <row r="91" s="520" customFormat="1" ht="18" customHeight="1" spans="1:222">
      <c r="A91" s="382" t="s">
        <v>101</v>
      </c>
      <c r="B91" s="321"/>
      <c r="C91" s="625">
        <f t="shared" ref="C91:C114" si="25">D91+H91</f>
        <v>0</v>
      </c>
      <c r="D91" s="257">
        <v>0</v>
      </c>
      <c r="E91" s="636"/>
      <c r="F91" s="257"/>
      <c r="G91" s="637"/>
      <c r="H91" s="612"/>
      <c r="I91" s="606"/>
      <c r="J91" s="613"/>
      <c r="K91" s="613"/>
      <c r="GI91" s="613"/>
      <c r="GJ91" s="613"/>
      <c r="GK91" s="613"/>
      <c r="GL91" s="613"/>
      <c r="GM91" s="613"/>
      <c r="GN91" s="613"/>
      <c r="GO91" s="613"/>
      <c r="GP91" s="613"/>
      <c r="GQ91" s="613"/>
      <c r="GR91" s="613"/>
      <c r="GS91" s="613"/>
      <c r="GT91" s="613"/>
      <c r="GU91" s="613"/>
      <c r="GV91" s="613"/>
      <c r="GW91" s="613"/>
      <c r="GX91" s="613"/>
      <c r="GY91" s="613"/>
      <c r="GZ91" s="613"/>
      <c r="HA91" s="613"/>
      <c r="HB91" s="613"/>
      <c r="HC91" s="613"/>
      <c r="HD91" s="613"/>
      <c r="HE91" s="613"/>
      <c r="HF91" s="613"/>
      <c r="HG91" s="613"/>
      <c r="HH91" s="613"/>
      <c r="HI91" s="613"/>
      <c r="HJ91" s="613"/>
      <c r="HK91" s="613"/>
      <c r="HL91" s="613"/>
      <c r="HM91" s="613"/>
      <c r="HN91" s="613"/>
    </row>
    <row r="92" s="606" customFormat="1" ht="18" customHeight="1" spans="1:8">
      <c r="A92" s="383" t="s">
        <v>102</v>
      </c>
      <c r="B92" s="321"/>
      <c r="C92" s="624">
        <f t="shared" si="25"/>
        <v>0</v>
      </c>
      <c r="D92" s="355">
        <v>0</v>
      </c>
      <c r="E92" s="622"/>
      <c r="F92" s="355">
        <f>SUM(F93:F104)</f>
        <v>0</v>
      </c>
      <c r="G92" s="635"/>
      <c r="H92" s="624"/>
    </row>
    <row r="93" s="607" customFormat="1" ht="18" customHeight="1" spans="1:222">
      <c r="A93" s="382" t="s">
        <v>47</v>
      </c>
      <c r="B93" s="321"/>
      <c r="C93" s="625">
        <f t="shared" si="25"/>
        <v>0</v>
      </c>
      <c r="D93" s="257">
        <v>0</v>
      </c>
      <c r="E93" s="636"/>
      <c r="F93" s="257"/>
      <c r="G93" s="637"/>
      <c r="H93" s="612"/>
      <c r="I93" s="606"/>
      <c r="J93" s="613"/>
      <c r="K93" s="613"/>
      <c r="GI93" s="613"/>
      <c r="GJ93" s="613"/>
      <c r="GK93" s="613"/>
      <c r="GL93" s="613"/>
      <c r="GM93" s="613"/>
      <c r="GN93" s="613"/>
      <c r="GO93" s="613"/>
      <c r="GP93" s="613"/>
      <c r="GQ93" s="613"/>
      <c r="GR93" s="613"/>
      <c r="GS93" s="613"/>
      <c r="GT93" s="613"/>
      <c r="GU93" s="613"/>
      <c r="GV93" s="613"/>
      <c r="GW93" s="613"/>
      <c r="GX93" s="613"/>
      <c r="GY93" s="613"/>
      <c r="GZ93" s="613"/>
      <c r="HA93" s="613"/>
      <c r="HB93" s="613"/>
      <c r="HC93" s="613"/>
      <c r="HD93" s="613"/>
      <c r="HE93" s="613"/>
      <c r="HF93" s="613"/>
      <c r="HG93" s="613"/>
      <c r="HH93" s="613"/>
      <c r="HI93" s="613"/>
      <c r="HJ93" s="613"/>
      <c r="HK93" s="613"/>
      <c r="HL93" s="613"/>
      <c r="HM93" s="613"/>
      <c r="HN93" s="613"/>
    </row>
    <row r="94" s="520" customFormat="1" ht="18" customHeight="1" spans="1:222">
      <c r="A94" s="382" t="s">
        <v>48</v>
      </c>
      <c r="B94" s="321"/>
      <c r="C94" s="625">
        <f t="shared" si="25"/>
        <v>0</v>
      </c>
      <c r="D94" s="257">
        <v>0</v>
      </c>
      <c r="E94" s="636"/>
      <c r="F94" s="257"/>
      <c r="G94" s="637"/>
      <c r="H94" s="612"/>
      <c r="I94" s="606"/>
      <c r="J94" s="613"/>
      <c r="K94" s="613"/>
      <c r="GI94" s="613"/>
      <c r="GJ94" s="613"/>
      <c r="GK94" s="613"/>
      <c r="GL94" s="613"/>
      <c r="GM94" s="613"/>
      <c r="GN94" s="613"/>
      <c r="GO94" s="613"/>
      <c r="GP94" s="613"/>
      <c r="GQ94" s="613"/>
      <c r="GR94" s="613"/>
      <c r="GS94" s="613"/>
      <c r="GT94" s="613"/>
      <c r="GU94" s="613"/>
      <c r="GV94" s="613"/>
      <c r="GW94" s="613"/>
      <c r="GX94" s="613"/>
      <c r="GY94" s="613"/>
      <c r="GZ94" s="613"/>
      <c r="HA94" s="613"/>
      <c r="HB94" s="613"/>
      <c r="HC94" s="613"/>
      <c r="HD94" s="613"/>
      <c r="HE94" s="613"/>
      <c r="HF94" s="613"/>
      <c r="HG94" s="613"/>
      <c r="HH94" s="613"/>
      <c r="HI94" s="613"/>
      <c r="HJ94" s="613"/>
      <c r="HK94" s="613"/>
      <c r="HL94" s="613"/>
      <c r="HM94" s="613"/>
      <c r="HN94" s="613"/>
    </row>
    <row r="95" s="606" customFormat="1" ht="18" customHeight="1" spans="1:8">
      <c r="A95" s="382" t="s">
        <v>49</v>
      </c>
      <c r="B95" s="321"/>
      <c r="C95" s="625">
        <f t="shared" si="25"/>
        <v>0</v>
      </c>
      <c r="D95" s="257">
        <v>0</v>
      </c>
      <c r="E95" s="636"/>
      <c r="F95" s="257"/>
      <c r="G95" s="637"/>
      <c r="H95" s="638"/>
    </row>
    <row r="96" s="520" customFormat="1" ht="18" customHeight="1" spans="1:222">
      <c r="A96" s="382" t="s">
        <v>103</v>
      </c>
      <c r="B96" s="321"/>
      <c r="C96" s="625">
        <f t="shared" si="25"/>
        <v>0</v>
      </c>
      <c r="D96" s="257">
        <v>0</v>
      </c>
      <c r="E96" s="636"/>
      <c r="F96" s="257"/>
      <c r="G96" s="637"/>
      <c r="H96" s="612"/>
      <c r="I96" s="606"/>
      <c r="J96" s="613"/>
      <c r="K96" s="613"/>
      <c r="GI96" s="613"/>
      <c r="GJ96" s="613"/>
      <c r="GK96" s="613"/>
      <c r="GL96" s="613"/>
      <c r="GM96" s="613"/>
      <c r="GN96" s="613"/>
      <c r="GO96" s="613"/>
      <c r="GP96" s="613"/>
      <c r="GQ96" s="613"/>
      <c r="GR96" s="613"/>
      <c r="GS96" s="613"/>
      <c r="GT96" s="613"/>
      <c r="GU96" s="613"/>
      <c r="GV96" s="613"/>
      <c r="GW96" s="613"/>
      <c r="GX96" s="613"/>
      <c r="GY96" s="613"/>
      <c r="GZ96" s="613"/>
      <c r="HA96" s="613"/>
      <c r="HB96" s="613"/>
      <c r="HC96" s="613"/>
      <c r="HD96" s="613"/>
      <c r="HE96" s="613"/>
      <c r="HF96" s="613"/>
      <c r="HG96" s="613"/>
      <c r="HH96" s="613"/>
      <c r="HI96" s="613"/>
      <c r="HJ96" s="613"/>
      <c r="HK96" s="613"/>
      <c r="HL96" s="613"/>
      <c r="HM96" s="613"/>
      <c r="HN96" s="613"/>
    </row>
    <row r="97" s="520" customFormat="1" ht="18" customHeight="1" spans="1:222">
      <c r="A97" s="382" t="s">
        <v>104</v>
      </c>
      <c r="B97" s="321"/>
      <c r="C97" s="625">
        <f t="shared" si="25"/>
        <v>0</v>
      </c>
      <c r="D97" s="257">
        <v>0</v>
      </c>
      <c r="E97" s="636"/>
      <c r="F97" s="257"/>
      <c r="G97" s="637"/>
      <c r="H97" s="612"/>
      <c r="I97" s="606"/>
      <c r="J97" s="613"/>
      <c r="K97" s="613"/>
      <c r="GI97" s="613"/>
      <c r="GJ97" s="613"/>
      <c r="GK97" s="613"/>
      <c r="GL97" s="613"/>
      <c r="GM97" s="613"/>
      <c r="GN97" s="613"/>
      <c r="GO97" s="613"/>
      <c r="GP97" s="613"/>
      <c r="GQ97" s="613"/>
      <c r="GR97" s="613"/>
      <c r="GS97" s="613"/>
      <c r="GT97" s="613"/>
      <c r="GU97" s="613"/>
      <c r="GV97" s="613"/>
      <c r="GW97" s="613"/>
      <c r="GX97" s="613"/>
      <c r="GY97" s="613"/>
      <c r="GZ97" s="613"/>
      <c r="HA97" s="613"/>
      <c r="HB97" s="613"/>
      <c r="HC97" s="613"/>
      <c r="HD97" s="613"/>
      <c r="HE97" s="613"/>
      <c r="HF97" s="613"/>
      <c r="HG97" s="613"/>
      <c r="HH97" s="613"/>
      <c r="HI97" s="613"/>
      <c r="HJ97" s="613"/>
      <c r="HK97" s="613"/>
      <c r="HL97" s="613"/>
      <c r="HM97" s="613"/>
      <c r="HN97" s="613"/>
    </row>
    <row r="98" s="520" customFormat="1" ht="18" customHeight="1" spans="1:222">
      <c r="A98" s="382" t="s">
        <v>88</v>
      </c>
      <c r="B98" s="321"/>
      <c r="C98" s="625">
        <f t="shared" si="25"/>
        <v>0</v>
      </c>
      <c r="D98" s="257">
        <v>0</v>
      </c>
      <c r="E98" s="636"/>
      <c r="F98" s="257"/>
      <c r="G98" s="637"/>
      <c r="H98" s="612"/>
      <c r="I98" s="606"/>
      <c r="J98" s="613"/>
      <c r="K98" s="613"/>
      <c r="GI98" s="613"/>
      <c r="GJ98" s="613"/>
      <c r="GK98" s="613"/>
      <c r="GL98" s="613"/>
      <c r="GM98" s="613"/>
      <c r="GN98" s="613"/>
      <c r="GO98" s="613"/>
      <c r="GP98" s="613"/>
      <c r="GQ98" s="613"/>
      <c r="GR98" s="613"/>
      <c r="GS98" s="613"/>
      <c r="GT98" s="613"/>
      <c r="GU98" s="613"/>
      <c r="GV98" s="613"/>
      <c r="GW98" s="613"/>
      <c r="GX98" s="613"/>
      <c r="GY98" s="613"/>
      <c r="GZ98" s="613"/>
      <c r="HA98" s="613"/>
      <c r="HB98" s="613"/>
      <c r="HC98" s="613"/>
      <c r="HD98" s="613"/>
      <c r="HE98" s="613"/>
      <c r="HF98" s="613"/>
      <c r="HG98" s="613"/>
      <c r="HH98" s="613"/>
      <c r="HI98" s="613"/>
      <c r="HJ98" s="613"/>
      <c r="HK98" s="613"/>
      <c r="HL98" s="613"/>
      <c r="HM98" s="613"/>
      <c r="HN98" s="613"/>
    </row>
    <row r="99" s="520" customFormat="1" ht="18" customHeight="1" spans="1:222">
      <c r="A99" s="382" t="s">
        <v>105</v>
      </c>
      <c r="B99" s="321"/>
      <c r="C99" s="625">
        <f t="shared" si="25"/>
        <v>0</v>
      </c>
      <c r="D99" s="257">
        <v>0</v>
      </c>
      <c r="E99" s="636"/>
      <c r="F99" s="257"/>
      <c r="G99" s="637"/>
      <c r="H99" s="612"/>
      <c r="I99" s="606"/>
      <c r="J99" s="613"/>
      <c r="K99" s="613"/>
      <c r="GI99" s="613"/>
      <c r="GJ99" s="613"/>
      <c r="GK99" s="613"/>
      <c r="GL99" s="613"/>
      <c r="GM99" s="613"/>
      <c r="GN99" s="613"/>
      <c r="GO99" s="613"/>
      <c r="GP99" s="613"/>
      <c r="GQ99" s="613"/>
      <c r="GR99" s="613"/>
      <c r="GS99" s="613"/>
      <c r="GT99" s="613"/>
      <c r="GU99" s="613"/>
      <c r="GV99" s="613"/>
      <c r="GW99" s="613"/>
      <c r="GX99" s="613"/>
      <c r="GY99" s="613"/>
      <c r="GZ99" s="613"/>
      <c r="HA99" s="613"/>
      <c r="HB99" s="613"/>
      <c r="HC99" s="613"/>
      <c r="HD99" s="613"/>
      <c r="HE99" s="613"/>
      <c r="HF99" s="613"/>
      <c r="HG99" s="613"/>
      <c r="HH99" s="613"/>
      <c r="HI99" s="613"/>
      <c r="HJ99" s="613"/>
      <c r="HK99" s="613"/>
      <c r="HL99" s="613"/>
      <c r="HM99" s="613"/>
      <c r="HN99" s="613"/>
    </row>
    <row r="100" s="520" customFormat="1" ht="18" customHeight="1" spans="1:222">
      <c r="A100" s="382" t="s">
        <v>106</v>
      </c>
      <c r="B100" s="321"/>
      <c r="C100" s="625">
        <f t="shared" si="25"/>
        <v>0</v>
      </c>
      <c r="D100" s="257">
        <v>0</v>
      </c>
      <c r="E100" s="636"/>
      <c r="F100" s="257"/>
      <c r="G100" s="637"/>
      <c r="H100" s="612"/>
      <c r="I100" s="606"/>
      <c r="J100" s="613"/>
      <c r="K100" s="613"/>
      <c r="GI100" s="613"/>
      <c r="GJ100" s="613"/>
      <c r="GK100" s="613"/>
      <c r="GL100" s="613"/>
      <c r="GM100" s="613"/>
      <c r="GN100" s="613"/>
      <c r="GO100" s="613"/>
      <c r="GP100" s="613"/>
      <c r="GQ100" s="613"/>
      <c r="GR100" s="613"/>
      <c r="GS100" s="613"/>
      <c r="GT100" s="613"/>
      <c r="GU100" s="613"/>
      <c r="GV100" s="613"/>
      <c r="GW100" s="613"/>
      <c r="GX100" s="613"/>
      <c r="GY100" s="613"/>
      <c r="GZ100" s="613"/>
      <c r="HA100" s="613"/>
      <c r="HB100" s="613"/>
      <c r="HC100" s="613"/>
      <c r="HD100" s="613"/>
      <c r="HE100" s="613"/>
      <c r="HF100" s="613"/>
      <c r="HG100" s="613"/>
      <c r="HH100" s="613"/>
      <c r="HI100" s="613"/>
      <c r="HJ100" s="613"/>
      <c r="HK100" s="613"/>
      <c r="HL100" s="613"/>
      <c r="HM100" s="613"/>
      <c r="HN100" s="613"/>
    </row>
    <row r="101" s="520" customFormat="1" ht="18" customHeight="1" spans="1:222">
      <c r="A101" s="382" t="s">
        <v>107</v>
      </c>
      <c r="B101" s="321"/>
      <c r="C101" s="625">
        <f t="shared" si="25"/>
        <v>0</v>
      </c>
      <c r="D101" s="257">
        <v>0</v>
      </c>
      <c r="E101" s="636"/>
      <c r="F101" s="257"/>
      <c r="G101" s="637"/>
      <c r="H101" s="612"/>
      <c r="I101" s="606"/>
      <c r="J101" s="613"/>
      <c r="K101" s="613"/>
      <c r="GI101" s="613"/>
      <c r="GJ101" s="613"/>
      <c r="GK101" s="613"/>
      <c r="GL101" s="613"/>
      <c r="GM101" s="613"/>
      <c r="GN101" s="613"/>
      <c r="GO101" s="613"/>
      <c r="GP101" s="613"/>
      <c r="GQ101" s="613"/>
      <c r="GR101" s="613"/>
      <c r="GS101" s="613"/>
      <c r="GT101" s="613"/>
      <c r="GU101" s="613"/>
      <c r="GV101" s="613"/>
      <c r="GW101" s="613"/>
      <c r="GX101" s="613"/>
      <c r="GY101" s="613"/>
      <c r="GZ101" s="613"/>
      <c r="HA101" s="613"/>
      <c r="HB101" s="613"/>
      <c r="HC101" s="613"/>
      <c r="HD101" s="613"/>
      <c r="HE101" s="613"/>
      <c r="HF101" s="613"/>
      <c r="HG101" s="613"/>
      <c r="HH101" s="613"/>
      <c r="HI101" s="613"/>
      <c r="HJ101" s="613"/>
      <c r="HK101" s="613"/>
      <c r="HL101" s="613"/>
      <c r="HM101" s="613"/>
      <c r="HN101" s="613"/>
    </row>
    <row r="102" s="520" customFormat="1" ht="18" customHeight="1" spans="1:222">
      <c r="A102" s="382" t="s">
        <v>108</v>
      </c>
      <c r="B102" s="321"/>
      <c r="C102" s="625">
        <f t="shared" si="25"/>
        <v>0</v>
      </c>
      <c r="D102" s="257">
        <v>0</v>
      </c>
      <c r="E102" s="636"/>
      <c r="F102" s="257"/>
      <c r="G102" s="637"/>
      <c r="H102" s="612"/>
      <c r="I102" s="606"/>
      <c r="J102" s="613"/>
      <c r="K102" s="613"/>
      <c r="GI102" s="613"/>
      <c r="GJ102" s="613"/>
      <c r="GK102" s="613"/>
      <c r="GL102" s="613"/>
      <c r="GM102" s="613"/>
      <c r="GN102" s="613"/>
      <c r="GO102" s="613"/>
      <c r="GP102" s="613"/>
      <c r="GQ102" s="613"/>
      <c r="GR102" s="613"/>
      <c r="GS102" s="613"/>
      <c r="GT102" s="613"/>
      <c r="GU102" s="613"/>
      <c r="GV102" s="613"/>
      <c r="GW102" s="613"/>
      <c r="GX102" s="613"/>
      <c r="GY102" s="613"/>
      <c r="GZ102" s="613"/>
      <c r="HA102" s="613"/>
      <c r="HB102" s="613"/>
      <c r="HC102" s="613"/>
      <c r="HD102" s="613"/>
      <c r="HE102" s="613"/>
      <c r="HF102" s="613"/>
      <c r="HG102" s="613"/>
      <c r="HH102" s="613"/>
      <c r="HI102" s="613"/>
      <c r="HJ102" s="613"/>
      <c r="HK102" s="613"/>
      <c r="HL102" s="613"/>
      <c r="HM102" s="613"/>
      <c r="HN102" s="613"/>
    </row>
    <row r="103" s="520" customFormat="1" ht="18" customHeight="1" spans="1:222">
      <c r="A103" s="382" t="s">
        <v>56</v>
      </c>
      <c r="B103" s="321"/>
      <c r="C103" s="625">
        <f t="shared" si="25"/>
        <v>0</v>
      </c>
      <c r="D103" s="257">
        <v>0</v>
      </c>
      <c r="E103" s="636"/>
      <c r="F103" s="257"/>
      <c r="G103" s="637"/>
      <c r="H103" s="612"/>
      <c r="I103" s="606"/>
      <c r="J103" s="613"/>
      <c r="K103" s="613"/>
      <c r="GI103" s="613"/>
      <c r="GJ103" s="613"/>
      <c r="GK103" s="613"/>
      <c r="GL103" s="613"/>
      <c r="GM103" s="613"/>
      <c r="GN103" s="613"/>
      <c r="GO103" s="613"/>
      <c r="GP103" s="613"/>
      <c r="GQ103" s="613"/>
      <c r="GR103" s="613"/>
      <c r="GS103" s="613"/>
      <c r="GT103" s="613"/>
      <c r="GU103" s="613"/>
      <c r="GV103" s="613"/>
      <c r="GW103" s="613"/>
      <c r="GX103" s="613"/>
      <c r="GY103" s="613"/>
      <c r="GZ103" s="613"/>
      <c r="HA103" s="613"/>
      <c r="HB103" s="613"/>
      <c r="HC103" s="613"/>
      <c r="HD103" s="613"/>
      <c r="HE103" s="613"/>
      <c r="HF103" s="613"/>
      <c r="HG103" s="613"/>
      <c r="HH103" s="613"/>
      <c r="HI103" s="613"/>
      <c r="HJ103" s="613"/>
      <c r="HK103" s="613"/>
      <c r="HL103" s="613"/>
      <c r="HM103" s="613"/>
      <c r="HN103" s="613"/>
    </row>
    <row r="104" s="520" customFormat="1" ht="18" customHeight="1" spans="1:222">
      <c r="A104" s="382" t="s">
        <v>109</v>
      </c>
      <c r="B104" s="321"/>
      <c r="C104" s="625">
        <f t="shared" si="25"/>
        <v>0</v>
      </c>
      <c r="D104" s="257">
        <v>0</v>
      </c>
      <c r="E104" s="636"/>
      <c r="F104" s="257"/>
      <c r="G104" s="637"/>
      <c r="H104" s="612"/>
      <c r="I104" s="606"/>
      <c r="J104" s="613"/>
      <c r="K104" s="613"/>
      <c r="GI104" s="613"/>
      <c r="GJ104" s="613"/>
      <c r="GK104" s="613"/>
      <c r="GL104" s="613"/>
      <c r="GM104" s="613"/>
      <c r="GN104" s="613"/>
      <c r="GO104" s="613"/>
      <c r="GP104" s="613"/>
      <c r="GQ104" s="613"/>
      <c r="GR104" s="613"/>
      <c r="GS104" s="613"/>
      <c r="GT104" s="613"/>
      <c r="GU104" s="613"/>
      <c r="GV104" s="613"/>
      <c r="GW104" s="613"/>
      <c r="GX104" s="613"/>
      <c r="GY104" s="613"/>
      <c r="GZ104" s="613"/>
      <c r="HA104" s="613"/>
      <c r="HB104" s="613"/>
      <c r="HC104" s="613"/>
      <c r="HD104" s="613"/>
      <c r="HE104" s="613"/>
      <c r="HF104" s="613"/>
      <c r="HG104" s="613"/>
      <c r="HH104" s="613"/>
      <c r="HI104" s="613"/>
      <c r="HJ104" s="613"/>
      <c r="HK104" s="613"/>
      <c r="HL104" s="613"/>
      <c r="HM104" s="613"/>
      <c r="HN104" s="613"/>
    </row>
    <row r="105" s="606" customFormat="1" ht="18" customHeight="1" spans="1:8">
      <c r="A105" s="383" t="s">
        <v>110</v>
      </c>
      <c r="B105" s="321"/>
      <c r="C105" s="624">
        <f t="shared" si="25"/>
        <v>0</v>
      </c>
      <c r="D105" s="355"/>
      <c r="E105" s="622"/>
      <c r="F105" s="355">
        <f>SUM(F106:F114)</f>
        <v>0</v>
      </c>
      <c r="G105" s="637"/>
      <c r="H105" s="624"/>
    </row>
    <row r="106" s="606" customFormat="1" ht="18" customHeight="1" spans="1:8">
      <c r="A106" s="382" t="s">
        <v>47</v>
      </c>
      <c r="B106" s="321"/>
      <c r="C106" s="625">
        <f t="shared" si="25"/>
        <v>0</v>
      </c>
      <c r="D106" s="257"/>
      <c r="E106" s="636"/>
      <c r="F106" s="257"/>
      <c r="G106" s="637"/>
      <c r="H106" s="638"/>
    </row>
    <row r="107" s="520" customFormat="1" ht="18" customHeight="1" spans="1:222">
      <c r="A107" s="382" t="s">
        <v>48</v>
      </c>
      <c r="B107" s="321"/>
      <c r="C107" s="625">
        <f t="shared" si="25"/>
        <v>0</v>
      </c>
      <c r="D107" s="257"/>
      <c r="E107" s="636"/>
      <c r="F107" s="257"/>
      <c r="G107" s="637"/>
      <c r="H107" s="612"/>
      <c r="I107" s="606"/>
      <c r="J107" s="613"/>
      <c r="K107" s="613"/>
      <c r="GI107" s="613"/>
      <c r="GJ107" s="613"/>
      <c r="GK107" s="613"/>
      <c r="GL107" s="613"/>
      <c r="GM107" s="613"/>
      <c r="GN107" s="613"/>
      <c r="GO107" s="613"/>
      <c r="GP107" s="613"/>
      <c r="GQ107" s="613"/>
      <c r="GR107" s="613"/>
      <c r="GS107" s="613"/>
      <c r="GT107" s="613"/>
      <c r="GU107" s="613"/>
      <c r="GV107" s="613"/>
      <c r="GW107" s="613"/>
      <c r="GX107" s="613"/>
      <c r="GY107" s="613"/>
      <c r="GZ107" s="613"/>
      <c r="HA107" s="613"/>
      <c r="HB107" s="613"/>
      <c r="HC107" s="613"/>
      <c r="HD107" s="613"/>
      <c r="HE107" s="613"/>
      <c r="HF107" s="613"/>
      <c r="HG107" s="613"/>
      <c r="HH107" s="613"/>
      <c r="HI107" s="613"/>
      <c r="HJ107" s="613"/>
      <c r="HK107" s="613"/>
      <c r="HL107" s="613"/>
      <c r="HM107" s="613"/>
      <c r="HN107" s="613"/>
    </row>
    <row r="108" s="520" customFormat="1" ht="18" customHeight="1" spans="1:222">
      <c r="A108" s="382" t="s">
        <v>49</v>
      </c>
      <c r="B108" s="321"/>
      <c r="C108" s="625">
        <f t="shared" si="25"/>
        <v>0</v>
      </c>
      <c r="D108" s="257"/>
      <c r="E108" s="636"/>
      <c r="F108" s="257"/>
      <c r="G108" s="637"/>
      <c r="H108" s="612"/>
      <c r="I108" s="606"/>
      <c r="J108" s="613"/>
      <c r="K108" s="613"/>
      <c r="GI108" s="613"/>
      <c r="GJ108" s="613"/>
      <c r="GK108" s="613"/>
      <c r="GL108" s="613"/>
      <c r="GM108" s="613"/>
      <c r="GN108" s="613"/>
      <c r="GO108" s="613"/>
      <c r="GP108" s="613"/>
      <c r="GQ108" s="613"/>
      <c r="GR108" s="613"/>
      <c r="GS108" s="613"/>
      <c r="GT108" s="613"/>
      <c r="GU108" s="613"/>
      <c r="GV108" s="613"/>
      <c r="GW108" s="613"/>
      <c r="GX108" s="613"/>
      <c r="GY108" s="613"/>
      <c r="GZ108" s="613"/>
      <c r="HA108" s="613"/>
      <c r="HB108" s="613"/>
      <c r="HC108" s="613"/>
      <c r="HD108" s="613"/>
      <c r="HE108" s="613"/>
      <c r="HF108" s="613"/>
      <c r="HG108" s="613"/>
      <c r="HH108" s="613"/>
      <c r="HI108" s="613"/>
      <c r="HJ108" s="613"/>
      <c r="HK108" s="613"/>
      <c r="HL108" s="613"/>
      <c r="HM108" s="613"/>
      <c r="HN108" s="613"/>
    </row>
    <row r="109" s="520" customFormat="1" ht="18" customHeight="1" spans="1:222">
      <c r="A109" s="382" t="s">
        <v>111</v>
      </c>
      <c r="B109" s="321"/>
      <c r="C109" s="625">
        <f t="shared" si="25"/>
        <v>0</v>
      </c>
      <c r="D109" s="257"/>
      <c r="E109" s="636"/>
      <c r="F109" s="257"/>
      <c r="G109" s="637"/>
      <c r="H109" s="612"/>
      <c r="I109" s="606"/>
      <c r="J109" s="613"/>
      <c r="K109" s="613"/>
      <c r="GI109" s="613"/>
      <c r="GJ109" s="613"/>
      <c r="GK109" s="613"/>
      <c r="GL109" s="613"/>
      <c r="GM109" s="613"/>
      <c r="GN109" s="613"/>
      <c r="GO109" s="613"/>
      <c r="GP109" s="613"/>
      <c r="GQ109" s="613"/>
      <c r="GR109" s="613"/>
      <c r="GS109" s="613"/>
      <c r="GT109" s="613"/>
      <c r="GU109" s="613"/>
      <c r="GV109" s="613"/>
      <c r="GW109" s="613"/>
      <c r="GX109" s="613"/>
      <c r="GY109" s="613"/>
      <c r="GZ109" s="613"/>
      <c r="HA109" s="613"/>
      <c r="HB109" s="613"/>
      <c r="HC109" s="613"/>
      <c r="HD109" s="613"/>
      <c r="HE109" s="613"/>
      <c r="HF109" s="613"/>
      <c r="HG109" s="613"/>
      <c r="HH109" s="613"/>
      <c r="HI109" s="613"/>
      <c r="HJ109" s="613"/>
      <c r="HK109" s="613"/>
      <c r="HL109" s="613"/>
      <c r="HM109" s="613"/>
      <c r="HN109" s="613"/>
    </row>
    <row r="110" s="520" customFormat="1" ht="18" customHeight="1" spans="1:222">
      <c r="A110" s="382" t="s">
        <v>112</v>
      </c>
      <c r="B110" s="321"/>
      <c r="C110" s="625">
        <f t="shared" si="25"/>
        <v>0</v>
      </c>
      <c r="D110" s="257"/>
      <c r="E110" s="636"/>
      <c r="F110" s="257"/>
      <c r="G110" s="637"/>
      <c r="H110" s="612"/>
      <c r="I110" s="606"/>
      <c r="J110" s="613"/>
      <c r="K110" s="613"/>
      <c r="GI110" s="613"/>
      <c r="GJ110" s="613"/>
      <c r="GK110" s="613"/>
      <c r="GL110" s="613"/>
      <c r="GM110" s="613"/>
      <c r="GN110" s="613"/>
      <c r="GO110" s="613"/>
      <c r="GP110" s="613"/>
      <c r="GQ110" s="613"/>
      <c r="GR110" s="613"/>
      <c r="GS110" s="613"/>
      <c r="GT110" s="613"/>
      <c r="GU110" s="613"/>
      <c r="GV110" s="613"/>
      <c r="GW110" s="613"/>
      <c r="GX110" s="613"/>
      <c r="GY110" s="613"/>
      <c r="GZ110" s="613"/>
      <c r="HA110" s="613"/>
      <c r="HB110" s="613"/>
      <c r="HC110" s="613"/>
      <c r="HD110" s="613"/>
      <c r="HE110" s="613"/>
      <c r="HF110" s="613"/>
      <c r="HG110" s="613"/>
      <c r="HH110" s="613"/>
      <c r="HI110" s="613"/>
      <c r="HJ110" s="613"/>
      <c r="HK110" s="613"/>
      <c r="HL110" s="613"/>
      <c r="HM110" s="613"/>
      <c r="HN110" s="613"/>
    </row>
    <row r="111" s="520" customFormat="1" ht="18" customHeight="1" spans="1:222">
      <c r="A111" s="382" t="s">
        <v>113</v>
      </c>
      <c r="B111" s="321"/>
      <c r="C111" s="625">
        <f t="shared" si="25"/>
        <v>0</v>
      </c>
      <c r="D111" s="257"/>
      <c r="E111" s="636"/>
      <c r="F111" s="257"/>
      <c r="G111" s="637"/>
      <c r="H111" s="612"/>
      <c r="I111" s="606"/>
      <c r="J111" s="613"/>
      <c r="K111" s="613"/>
      <c r="GI111" s="613"/>
      <c r="GJ111" s="613"/>
      <c r="GK111" s="613"/>
      <c r="GL111" s="613"/>
      <c r="GM111" s="613"/>
      <c r="GN111" s="613"/>
      <c r="GO111" s="613"/>
      <c r="GP111" s="613"/>
      <c r="GQ111" s="613"/>
      <c r="GR111" s="613"/>
      <c r="GS111" s="613"/>
      <c r="GT111" s="613"/>
      <c r="GU111" s="613"/>
      <c r="GV111" s="613"/>
      <c r="GW111" s="613"/>
      <c r="GX111" s="613"/>
      <c r="GY111" s="613"/>
      <c r="GZ111" s="613"/>
      <c r="HA111" s="613"/>
      <c r="HB111" s="613"/>
      <c r="HC111" s="613"/>
      <c r="HD111" s="613"/>
      <c r="HE111" s="613"/>
      <c r="HF111" s="613"/>
      <c r="HG111" s="613"/>
      <c r="HH111" s="613"/>
      <c r="HI111" s="613"/>
      <c r="HJ111" s="613"/>
      <c r="HK111" s="613"/>
      <c r="HL111" s="613"/>
      <c r="HM111" s="613"/>
      <c r="HN111" s="613"/>
    </row>
    <row r="112" s="520" customFormat="1" ht="18" customHeight="1" spans="1:222">
      <c r="A112" s="382" t="s">
        <v>114</v>
      </c>
      <c r="B112" s="321"/>
      <c r="C112" s="625">
        <f t="shared" si="25"/>
        <v>0</v>
      </c>
      <c r="D112" s="257"/>
      <c r="E112" s="636"/>
      <c r="F112" s="257"/>
      <c r="G112" s="637"/>
      <c r="H112" s="612"/>
      <c r="I112" s="606"/>
      <c r="J112" s="613"/>
      <c r="K112" s="613"/>
      <c r="GI112" s="613"/>
      <c r="GJ112" s="613"/>
      <c r="GK112" s="613"/>
      <c r="GL112" s="613"/>
      <c r="GM112" s="613"/>
      <c r="GN112" s="613"/>
      <c r="GO112" s="613"/>
      <c r="GP112" s="613"/>
      <c r="GQ112" s="613"/>
      <c r="GR112" s="613"/>
      <c r="GS112" s="613"/>
      <c r="GT112" s="613"/>
      <c r="GU112" s="613"/>
      <c r="GV112" s="613"/>
      <c r="GW112" s="613"/>
      <c r="GX112" s="613"/>
      <c r="GY112" s="613"/>
      <c r="GZ112" s="613"/>
      <c r="HA112" s="613"/>
      <c r="HB112" s="613"/>
      <c r="HC112" s="613"/>
      <c r="HD112" s="613"/>
      <c r="HE112" s="613"/>
      <c r="HF112" s="613"/>
      <c r="HG112" s="613"/>
      <c r="HH112" s="613"/>
      <c r="HI112" s="613"/>
      <c r="HJ112" s="613"/>
      <c r="HK112" s="613"/>
      <c r="HL112" s="613"/>
      <c r="HM112" s="613"/>
      <c r="HN112" s="613"/>
    </row>
    <row r="113" s="520" customFormat="1" ht="18" customHeight="1" spans="1:222">
      <c r="A113" s="382" t="s">
        <v>56</v>
      </c>
      <c r="B113" s="321"/>
      <c r="C113" s="625">
        <f t="shared" si="25"/>
        <v>0</v>
      </c>
      <c r="D113" s="257"/>
      <c r="E113" s="636"/>
      <c r="F113" s="257"/>
      <c r="G113" s="637"/>
      <c r="H113" s="612"/>
      <c r="I113" s="606"/>
      <c r="J113" s="613"/>
      <c r="K113" s="613"/>
      <c r="GI113" s="613"/>
      <c r="GJ113" s="613"/>
      <c r="GK113" s="613"/>
      <c r="GL113" s="613"/>
      <c r="GM113" s="613"/>
      <c r="GN113" s="613"/>
      <c r="GO113" s="613"/>
      <c r="GP113" s="613"/>
      <c r="GQ113" s="613"/>
      <c r="GR113" s="613"/>
      <c r="GS113" s="613"/>
      <c r="GT113" s="613"/>
      <c r="GU113" s="613"/>
      <c r="GV113" s="613"/>
      <c r="GW113" s="613"/>
      <c r="GX113" s="613"/>
      <c r="GY113" s="613"/>
      <c r="GZ113" s="613"/>
      <c r="HA113" s="613"/>
      <c r="HB113" s="613"/>
      <c r="HC113" s="613"/>
      <c r="HD113" s="613"/>
      <c r="HE113" s="613"/>
      <c r="HF113" s="613"/>
      <c r="HG113" s="613"/>
      <c r="HH113" s="613"/>
      <c r="HI113" s="613"/>
      <c r="HJ113" s="613"/>
      <c r="HK113" s="613"/>
      <c r="HL113" s="613"/>
      <c r="HM113" s="613"/>
      <c r="HN113" s="613"/>
    </row>
    <row r="114" s="520" customFormat="1" ht="18" customHeight="1" spans="1:222">
      <c r="A114" s="382" t="s">
        <v>115</v>
      </c>
      <c r="B114" s="321"/>
      <c r="C114" s="625">
        <f t="shared" si="25"/>
        <v>0</v>
      </c>
      <c r="D114" s="257"/>
      <c r="E114" s="636"/>
      <c r="F114" s="257"/>
      <c r="G114" s="637"/>
      <c r="H114" s="612"/>
      <c r="I114" s="606"/>
      <c r="J114" s="613"/>
      <c r="K114" s="613"/>
      <c r="GI114" s="613"/>
      <c r="GJ114" s="613"/>
      <c r="GK114" s="613"/>
      <c r="GL114" s="613"/>
      <c r="GM114" s="613"/>
      <c r="GN114" s="613"/>
      <c r="GO114" s="613"/>
      <c r="GP114" s="613"/>
      <c r="GQ114" s="613"/>
      <c r="GR114" s="613"/>
      <c r="GS114" s="613"/>
      <c r="GT114" s="613"/>
      <c r="GU114" s="613"/>
      <c r="GV114" s="613"/>
      <c r="GW114" s="613"/>
      <c r="GX114" s="613"/>
      <c r="GY114" s="613"/>
      <c r="GZ114" s="613"/>
      <c r="HA114" s="613"/>
      <c r="HB114" s="613"/>
      <c r="HC114" s="613"/>
      <c r="HD114" s="613"/>
      <c r="HE114" s="613"/>
      <c r="HF114" s="613"/>
      <c r="HG114" s="613"/>
      <c r="HH114" s="613"/>
      <c r="HI114" s="613"/>
      <c r="HJ114" s="613"/>
      <c r="HK114" s="613"/>
      <c r="HL114" s="613"/>
      <c r="HM114" s="613"/>
      <c r="HN114" s="613"/>
    </row>
    <row r="115" s="606" customFormat="1" ht="18" customHeight="1" spans="1:8">
      <c r="A115" s="383" t="s">
        <v>116</v>
      </c>
      <c r="B115" s="321">
        <v>829</v>
      </c>
      <c r="C115" s="624">
        <f t="shared" ref="C115:H115" si="26">SUM(C116:C123)</f>
        <v>688</v>
      </c>
      <c r="D115" s="355">
        <v>688</v>
      </c>
      <c r="E115" s="622">
        <f>D115/C115</f>
        <v>1</v>
      </c>
      <c r="F115" s="355">
        <f t="shared" si="26"/>
        <v>642</v>
      </c>
      <c r="G115" s="635">
        <f>D115/F115-1</f>
        <v>0.071651090342679</v>
      </c>
      <c r="H115" s="624">
        <f t="shared" si="26"/>
        <v>0</v>
      </c>
    </row>
    <row r="116" s="606" customFormat="1" ht="18" customHeight="1" spans="1:8">
      <c r="A116" s="382" t="s">
        <v>47</v>
      </c>
      <c r="B116" s="320">
        <v>704</v>
      </c>
      <c r="C116" s="625">
        <v>505</v>
      </c>
      <c r="D116" s="257">
        <v>505</v>
      </c>
      <c r="E116" s="636">
        <f>D116/C116</f>
        <v>1</v>
      </c>
      <c r="F116" s="257">
        <v>465</v>
      </c>
      <c r="G116" s="637">
        <f>D116/F116-1</f>
        <v>0.086021505376344</v>
      </c>
      <c r="H116" s="638"/>
    </row>
    <row r="117" s="520" customFormat="1" ht="18" customHeight="1" spans="1:222">
      <c r="A117" s="382" t="s">
        <v>48</v>
      </c>
      <c r="B117" s="320"/>
      <c r="C117" s="625">
        <v>0</v>
      </c>
      <c r="D117" s="257">
        <v>0</v>
      </c>
      <c r="E117" s="636"/>
      <c r="F117" s="257"/>
      <c r="G117" s="637"/>
      <c r="H117" s="612"/>
      <c r="I117" s="606"/>
      <c r="J117" s="613"/>
      <c r="K117" s="613"/>
      <c r="GI117" s="613"/>
      <c r="GJ117" s="613"/>
      <c r="GK117" s="613"/>
      <c r="GL117" s="613"/>
      <c r="GM117" s="613"/>
      <c r="GN117" s="613"/>
      <c r="GO117" s="613"/>
      <c r="GP117" s="613"/>
      <c r="GQ117" s="613"/>
      <c r="GR117" s="613"/>
      <c r="GS117" s="613"/>
      <c r="GT117" s="613"/>
      <c r="GU117" s="613"/>
      <c r="GV117" s="613"/>
      <c r="GW117" s="613"/>
      <c r="GX117" s="613"/>
      <c r="GY117" s="613"/>
      <c r="GZ117" s="613"/>
      <c r="HA117" s="613"/>
      <c r="HB117" s="613"/>
      <c r="HC117" s="613"/>
      <c r="HD117" s="613"/>
      <c r="HE117" s="613"/>
      <c r="HF117" s="613"/>
      <c r="HG117" s="613"/>
      <c r="HH117" s="613"/>
      <c r="HI117" s="613"/>
      <c r="HJ117" s="613"/>
      <c r="HK117" s="613"/>
      <c r="HL117" s="613"/>
      <c r="HM117" s="613"/>
      <c r="HN117" s="613"/>
    </row>
    <row r="118" s="520" customFormat="1" ht="18" customHeight="1" spans="1:222">
      <c r="A118" s="382" t="s">
        <v>49</v>
      </c>
      <c r="B118" s="320"/>
      <c r="C118" s="625">
        <v>0</v>
      </c>
      <c r="D118" s="257">
        <v>0</v>
      </c>
      <c r="E118" s="636"/>
      <c r="F118" s="257"/>
      <c r="G118" s="637"/>
      <c r="H118" s="612"/>
      <c r="I118" s="606"/>
      <c r="J118" s="613"/>
      <c r="K118" s="613"/>
      <c r="GI118" s="613"/>
      <c r="GJ118" s="613"/>
      <c r="GK118" s="613"/>
      <c r="GL118" s="613"/>
      <c r="GM118" s="613"/>
      <c r="GN118" s="613"/>
      <c r="GO118" s="613"/>
      <c r="GP118" s="613"/>
      <c r="GQ118" s="613"/>
      <c r="GR118" s="613"/>
      <c r="GS118" s="613"/>
      <c r="GT118" s="613"/>
      <c r="GU118" s="613"/>
      <c r="GV118" s="613"/>
      <c r="GW118" s="613"/>
      <c r="GX118" s="613"/>
      <c r="GY118" s="613"/>
      <c r="GZ118" s="613"/>
      <c r="HA118" s="613"/>
      <c r="HB118" s="613"/>
      <c r="HC118" s="613"/>
      <c r="HD118" s="613"/>
      <c r="HE118" s="613"/>
      <c r="HF118" s="613"/>
      <c r="HG118" s="613"/>
      <c r="HH118" s="613"/>
      <c r="HI118" s="613"/>
      <c r="HJ118" s="613"/>
      <c r="HK118" s="613"/>
      <c r="HL118" s="613"/>
      <c r="HM118" s="613"/>
      <c r="HN118" s="613"/>
    </row>
    <row r="119" s="520" customFormat="1" ht="18" customHeight="1" spans="1:222">
      <c r="A119" s="382" t="s">
        <v>117</v>
      </c>
      <c r="B119" s="320"/>
      <c r="C119" s="625">
        <v>0</v>
      </c>
      <c r="D119" s="257">
        <v>0</v>
      </c>
      <c r="E119" s="636"/>
      <c r="F119" s="257"/>
      <c r="G119" s="637"/>
      <c r="H119" s="612"/>
      <c r="I119" s="606"/>
      <c r="J119" s="613"/>
      <c r="K119" s="613"/>
      <c r="GI119" s="613"/>
      <c r="GJ119" s="613"/>
      <c r="GK119" s="613"/>
      <c r="GL119" s="613"/>
      <c r="GM119" s="613"/>
      <c r="GN119" s="613"/>
      <c r="GO119" s="613"/>
      <c r="GP119" s="613"/>
      <c r="GQ119" s="613"/>
      <c r="GR119" s="613"/>
      <c r="GS119" s="613"/>
      <c r="GT119" s="613"/>
      <c r="GU119" s="613"/>
      <c r="GV119" s="613"/>
      <c r="GW119" s="613"/>
      <c r="GX119" s="613"/>
      <c r="GY119" s="613"/>
      <c r="GZ119" s="613"/>
      <c r="HA119" s="613"/>
      <c r="HB119" s="613"/>
      <c r="HC119" s="613"/>
      <c r="HD119" s="613"/>
      <c r="HE119" s="613"/>
      <c r="HF119" s="613"/>
      <c r="HG119" s="613"/>
      <c r="HH119" s="613"/>
      <c r="HI119" s="613"/>
      <c r="HJ119" s="613"/>
      <c r="HK119" s="613"/>
      <c r="HL119" s="613"/>
      <c r="HM119" s="613"/>
      <c r="HN119" s="613"/>
    </row>
    <row r="120" s="520" customFormat="1" ht="18" customHeight="1" spans="1:222">
      <c r="A120" s="382" t="s">
        <v>118</v>
      </c>
      <c r="B120" s="320"/>
      <c r="C120" s="625">
        <v>0</v>
      </c>
      <c r="D120" s="257">
        <v>0</v>
      </c>
      <c r="E120" s="636"/>
      <c r="F120" s="257"/>
      <c r="G120" s="637"/>
      <c r="H120" s="612"/>
      <c r="I120" s="606"/>
      <c r="J120" s="613"/>
      <c r="K120" s="613"/>
      <c r="GI120" s="613"/>
      <c r="GJ120" s="613"/>
      <c r="GK120" s="613"/>
      <c r="GL120" s="613"/>
      <c r="GM120" s="613"/>
      <c r="GN120" s="613"/>
      <c r="GO120" s="613"/>
      <c r="GP120" s="613"/>
      <c r="GQ120" s="613"/>
      <c r="GR120" s="613"/>
      <c r="GS120" s="613"/>
      <c r="GT120" s="613"/>
      <c r="GU120" s="613"/>
      <c r="GV120" s="613"/>
      <c r="GW120" s="613"/>
      <c r="GX120" s="613"/>
      <c r="GY120" s="613"/>
      <c r="GZ120" s="613"/>
      <c r="HA120" s="613"/>
      <c r="HB120" s="613"/>
      <c r="HC120" s="613"/>
      <c r="HD120" s="613"/>
      <c r="HE120" s="613"/>
      <c r="HF120" s="613"/>
      <c r="HG120" s="613"/>
      <c r="HH120" s="613"/>
      <c r="HI120" s="613"/>
      <c r="HJ120" s="613"/>
      <c r="HK120" s="613"/>
      <c r="HL120" s="613"/>
      <c r="HM120" s="613"/>
      <c r="HN120" s="613"/>
    </row>
    <row r="121" s="520" customFormat="1" ht="18" customHeight="1" spans="1:222">
      <c r="A121" s="382" t="s">
        <v>119</v>
      </c>
      <c r="B121" s="320"/>
      <c r="C121" s="625">
        <v>0</v>
      </c>
      <c r="D121" s="257">
        <v>0</v>
      </c>
      <c r="E121" s="636"/>
      <c r="F121" s="257"/>
      <c r="G121" s="637"/>
      <c r="H121" s="612"/>
      <c r="I121" s="606"/>
      <c r="J121" s="613"/>
      <c r="K121" s="613"/>
      <c r="GI121" s="613"/>
      <c r="GJ121" s="613"/>
      <c r="GK121" s="613"/>
      <c r="GL121" s="613"/>
      <c r="GM121" s="613"/>
      <c r="GN121" s="613"/>
      <c r="GO121" s="613"/>
      <c r="GP121" s="613"/>
      <c r="GQ121" s="613"/>
      <c r="GR121" s="613"/>
      <c r="GS121" s="613"/>
      <c r="GT121" s="613"/>
      <c r="GU121" s="613"/>
      <c r="GV121" s="613"/>
      <c r="GW121" s="613"/>
      <c r="GX121" s="613"/>
      <c r="GY121" s="613"/>
      <c r="GZ121" s="613"/>
      <c r="HA121" s="613"/>
      <c r="HB121" s="613"/>
      <c r="HC121" s="613"/>
      <c r="HD121" s="613"/>
      <c r="HE121" s="613"/>
      <c r="HF121" s="613"/>
      <c r="HG121" s="613"/>
      <c r="HH121" s="613"/>
      <c r="HI121" s="613"/>
      <c r="HJ121" s="613"/>
      <c r="HK121" s="613"/>
      <c r="HL121" s="613"/>
      <c r="HM121" s="613"/>
      <c r="HN121" s="613"/>
    </row>
    <row r="122" s="520" customFormat="1" ht="18" customHeight="1" spans="1:222">
      <c r="A122" s="382" t="s">
        <v>56</v>
      </c>
      <c r="B122" s="320">
        <v>125</v>
      </c>
      <c r="C122" s="625">
        <v>168</v>
      </c>
      <c r="D122" s="257">
        <v>168</v>
      </c>
      <c r="E122" s="636">
        <f t="shared" ref="E122:E125" si="27">D122/C122</f>
        <v>1</v>
      </c>
      <c r="F122" s="257">
        <v>111</v>
      </c>
      <c r="G122" s="637">
        <f t="shared" ref="G122:G125" si="28">D122/F122-1</f>
        <v>0.513513513513514</v>
      </c>
      <c r="H122" s="612"/>
      <c r="I122" s="606"/>
      <c r="J122" s="613"/>
      <c r="K122" s="613"/>
      <c r="GI122" s="613"/>
      <c r="GJ122" s="613"/>
      <c r="GK122" s="613"/>
      <c r="GL122" s="613"/>
      <c r="GM122" s="613"/>
      <c r="GN122" s="613"/>
      <c r="GO122" s="613"/>
      <c r="GP122" s="613"/>
      <c r="GQ122" s="613"/>
      <c r="GR122" s="613"/>
      <c r="GS122" s="613"/>
      <c r="GT122" s="613"/>
      <c r="GU122" s="613"/>
      <c r="GV122" s="613"/>
      <c r="GW122" s="613"/>
      <c r="GX122" s="613"/>
      <c r="GY122" s="613"/>
      <c r="GZ122" s="613"/>
      <c r="HA122" s="613"/>
      <c r="HB122" s="613"/>
      <c r="HC122" s="613"/>
      <c r="HD122" s="613"/>
      <c r="HE122" s="613"/>
      <c r="HF122" s="613"/>
      <c r="HG122" s="613"/>
      <c r="HH122" s="613"/>
      <c r="HI122" s="613"/>
      <c r="HJ122" s="613"/>
      <c r="HK122" s="613"/>
      <c r="HL122" s="613"/>
      <c r="HM122" s="613"/>
      <c r="HN122" s="613"/>
    </row>
    <row r="123" s="520" customFormat="1" ht="18" customHeight="1" spans="1:222">
      <c r="A123" s="382" t="s">
        <v>120</v>
      </c>
      <c r="B123" s="321"/>
      <c r="C123" s="625">
        <v>15</v>
      </c>
      <c r="D123" s="257">
        <v>15</v>
      </c>
      <c r="E123" s="636">
        <f t="shared" si="27"/>
        <v>1</v>
      </c>
      <c r="F123" s="257">
        <v>66</v>
      </c>
      <c r="G123" s="637">
        <f t="shared" si="28"/>
        <v>-0.772727272727273</v>
      </c>
      <c r="H123" s="612"/>
      <c r="I123" s="606"/>
      <c r="J123" s="613"/>
      <c r="K123" s="613"/>
      <c r="GI123" s="613"/>
      <c r="GJ123" s="613"/>
      <c r="GK123" s="613"/>
      <c r="GL123" s="613"/>
      <c r="GM123" s="613"/>
      <c r="GN123" s="613"/>
      <c r="GO123" s="613"/>
      <c r="GP123" s="613"/>
      <c r="GQ123" s="613"/>
      <c r="GR123" s="613"/>
      <c r="GS123" s="613"/>
      <c r="GT123" s="613"/>
      <c r="GU123" s="613"/>
      <c r="GV123" s="613"/>
      <c r="GW123" s="613"/>
      <c r="GX123" s="613"/>
      <c r="GY123" s="613"/>
      <c r="GZ123" s="613"/>
      <c r="HA123" s="613"/>
      <c r="HB123" s="613"/>
      <c r="HC123" s="613"/>
      <c r="HD123" s="613"/>
      <c r="HE123" s="613"/>
      <c r="HF123" s="613"/>
      <c r="HG123" s="613"/>
      <c r="HH123" s="613"/>
      <c r="HI123" s="613"/>
      <c r="HJ123" s="613"/>
      <c r="HK123" s="613"/>
      <c r="HL123" s="613"/>
      <c r="HM123" s="613"/>
      <c r="HN123" s="613"/>
    </row>
    <row r="124" s="606" customFormat="1" ht="18" customHeight="1" spans="1:8">
      <c r="A124" s="383" t="s">
        <v>121</v>
      </c>
      <c r="B124" s="321">
        <v>416</v>
      </c>
      <c r="C124" s="624">
        <f>SUM(C125:C134)</f>
        <v>705</v>
      </c>
      <c r="D124" s="355">
        <v>705</v>
      </c>
      <c r="E124" s="622">
        <f t="shared" si="27"/>
        <v>1</v>
      </c>
      <c r="F124" s="355">
        <f>SUM(F125:F134)</f>
        <v>386</v>
      </c>
      <c r="G124" s="635">
        <f t="shared" si="28"/>
        <v>0.826424870466321</v>
      </c>
      <c r="H124" s="624"/>
    </row>
    <row r="125" s="606" customFormat="1" ht="18" customHeight="1" spans="1:8">
      <c r="A125" s="382" t="s">
        <v>47</v>
      </c>
      <c r="B125" s="320">
        <v>205</v>
      </c>
      <c r="C125" s="625">
        <v>220</v>
      </c>
      <c r="D125" s="257">
        <v>220</v>
      </c>
      <c r="E125" s="636">
        <f t="shared" si="27"/>
        <v>1</v>
      </c>
      <c r="F125" s="257">
        <v>191</v>
      </c>
      <c r="G125" s="637">
        <f t="shared" si="28"/>
        <v>0.151832460732984</v>
      </c>
      <c r="H125" s="638"/>
    </row>
    <row r="126" s="520" customFormat="1" ht="18" customHeight="1" spans="1:222">
      <c r="A126" s="382" t="s">
        <v>48</v>
      </c>
      <c r="B126" s="320"/>
      <c r="C126" s="625">
        <v>0</v>
      </c>
      <c r="D126" s="257">
        <v>0</v>
      </c>
      <c r="E126" s="636"/>
      <c r="F126" s="257"/>
      <c r="G126" s="637"/>
      <c r="H126" s="612"/>
      <c r="I126" s="606"/>
      <c r="J126" s="613"/>
      <c r="K126" s="613"/>
      <c r="GI126" s="613"/>
      <c r="GJ126" s="613"/>
      <c r="GK126" s="613"/>
      <c r="GL126" s="613"/>
      <c r="GM126" s="613"/>
      <c r="GN126" s="613"/>
      <c r="GO126" s="613"/>
      <c r="GP126" s="613"/>
      <c r="GQ126" s="613"/>
      <c r="GR126" s="613"/>
      <c r="GS126" s="613"/>
      <c r="GT126" s="613"/>
      <c r="GU126" s="613"/>
      <c r="GV126" s="613"/>
      <c r="GW126" s="613"/>
      <c r="GX126" s="613"/>
      <c r="GY126" s="613"/>
      <c r="GZ126" s="613"/>
      <c r="HA126" s="613"/>
      <c r="HB126" s="613"/>
      <c r="HC126" s="613"/>
      <c r="HD126" s="613"/>
      <c r="HE126" s="613"/>
      <c r="HF126" s="613"/>
      <c r="HG126" s="613"/>
      <c r="HH126" s="613"/>
      <c r="HI126" s="613"/>
      <c r="HJ126" s="613"/>
      <c r="HK126" s="613"/>
      <c r="HL126" s="613"/>
      <c r="HM126" s="613"/>
      <c r="HN126" s="613"/>
    </row>
    <row r="127" s="520" customFormat="1" ht="18" customHeight="1" spans="1:222">
      <c r="A127" s="382" t="s">
        <v>49</v>
      </c>
      <c r="B127" s="320"/>
      <c r="C127" s="625">
        <v>0</v>
      </c>
      <c r="D127" s="257">
        <v>0</v>
      </c>
      <c r="E127" s="636"/>
      <c r="F127" s="257"/>
      <c r="G127" s="637"/>
      <c r="H127" s="612"/>
      <c r="I127" s="606"/>
      <c r="J127" s="613"/>
      <c r="K127" s="613"/>
      <c r="GI127" s="613"/>
      <c r="GJ127" s="613"/>
      <c r="GK127" s="613"/>
      <c r="GL127" s="613"/>
      <c r="GM127" s="613"/>
      <c r="GN127" s="613"/>
      <c r="GO127" s="613"/>
      <c r="GP127" s="613"/>
      <c r="GQ127" s="613"/>
      <c r="GR127" s="613"/>
      <c r="GS127" s="613"/>
      <c r="GT127" s="613"/>
      <c r="GU127" s="613"/>
      <c r="GV127" s="613"/>
      <c r="GW127" s="613"/>
      <c r="GX127" s="613"/>
      <c r="GY127" s="613"/>
      <c r="GZ127" s="613"/>
      <c r="HA127" s="613"/>
      <c r="HB127" s="613"/>
      <c r="HC127" s="613"/>
      <c r="HD127" s="613"/>
      <c r="HE127" s="613"/>
      <c r="HF127" s="613"/>
      <c r="HG127" s="613"/>
      <c r="HH127" s="613"/>
      <c r="HI127" s="613"/>
      <c r="HJ127" s="613"/>
      <c r="HK127" s="613"/>
      <c r="HL127" s="613"/>
      <c r="HM127" s="613"/>
      <c r="HN127" s="613"/>
    </row>
    <row r="128" s="520" customFormat="1" ht="18" customHeight="1" spans="1:222">
      <c r="A128" s="382" t="s">
        <v>122</v>
      </c>
      <c r="B128" s="320"/>
      <c r="C128" s="625">
        <v>0</v>
      </c>
      <c r="D128" s="257">
        <v>0</v>
      </c>
      <c r="E128" s="636"/>
      <c r="F128" s="257"/>
      <c r="G128" s="637"/>
      <c r="H128" s="612"/>
      <c r="I128" s="606"/>
      <c r="J128" s="613"/>
      <c r="K128" s="613"/>
      <c r="GI128" s="613"/>
      <c r="GJ128" s="613"/>
      <c r="GK128" s="613"/>
      <c r="GL128" s="613"/>
      <c r="GM128" s="613"/>
      <c r="GN128" s="613"/>
      <c r="GO128" s="613"/>
      <c r="GP128" s="613"/>
      <c r="GQ128" s="613"/>
      <c r="GR128" s="613"/>
      <c r="GS128" s="613"/>
      <c r="GT128" s="613"/>
      <c r="GU128" s="613"/>
      <c r="GV128" s="613"/>
      <c r="GW128" s="613"/>
      <c r="GX128" s="613"/>
      <c r="GY128" s="613"/>
      <c r="GZ128" s="613"/>
      <c r="HA128" s="613"/>
      <c r="HB128" s="613"/>
      <c r="HC128" s="613"/>
      <c r="HD128" s="613"/>
      <c r="HE128" s="613"/>
      <c r="HF128" s="613"/>
      <c r="HG128" s="613"/>
      <c r="HH128" s="613"/>
      <c r="HI128" s="613"/>
      <c r="HJ128" s="613"/>
      <c r="HK128" s="613"/>
      <c r="HL128" s="613"/>
      <c r="HM128" s="613"/>
      <c r="HN128" s="613"/>
    </row>
    <row r="129" s="606" customFormat="1" ht="18" customHeight="1" spans="1:8">
      <c r="A129" s="382" t="s">
        <v>123</v>
      </c>
      <c r="B129" s="320"/>
      <c r="C129" s="625">
        <v>0</v>
      </c>
      <c r="D129" s="257">
        <v>0</v>
      </c>
      <c r="E129" s="636"/>
      <c r="F129" s="257"/>
      <c r="G129" s="637"/>
      <c r="H129" s="638"/>
    </row>
    <row r="130" s="520" customFormat="1" ht="18" customHeight="1" spans="1:222">
      <c r="A130" s="382" t="s">
        <v>124</v>
      </c>
      <c r="B130" s="320"/>
      <c r="C130" s="625">
        <v>0</v>
      </c>
      <c r="D130" s="257">
        <v>0</v>
      </c>
      <c r="E130" s="636"/>
      <c r="F130" s="257"/>
      <c r="G130" s="637"/>
      <c r="H130" s="612"/>
      <c r="I130" s="606"/>
      <c r="J130" s="613"/>
      <c r="K130" s="613"/>
      <c r="GI130" s="613"/>
      <c r="GJ130" s="613"/>
      <c r="GK130" s="613"/>
      <c r="GL130" s="613"/>
      <c r="GM130" s="613"/>
      <c r="GN130" s="613"/>
      <c r="GO130" s="613"/>
      <c r="GP130" s="613"/>
      <c r="GQ130" s="613"/>
      <c r="GR130" s="613"/>
      <c r="GS130" s="613"/>
      <c r="GT130" s="613"/>
      <c r="GU130" s="613"/>
      <c r="GV130" s="613"/>
      <c r="GW130" s="613"/>
      <c r="GX130" s="613"/>
      <c r="GY130" s="613"/>
      <c r="GZ130" s="613"/>
      <c r="HA130" s="613"/>
      <c r="HB130" s="613"/>
      <c r="HC130" s="613"/>
      <c r="HD130" s="613"/>
      <c r="HE130" s="613"/>
      <c r="HF130" s="613"/>
      <c r="HG130" s="613"/>
      <c r="HH130" s="613"/>
      <c r="HI130" s="613"/>
      <c r="HJ130" s="613"/>
      <c r="HK130" s="613"/>
      <c r="HL130" s="613"/>
      <c r="HM130" s="613"/>
      <c r="HN130" s="613"/>
    </row>
    <row r="131" s="520" customFormat="1" ht="18" customHeight="1" spans="1:222">
      <c r="A131" s="382" t="s">
        <v>125</v>
      </c>
      <c r="B131" s="320"/>
      <c r="C131" s="625">
        <v>0</v>
      </c>
      <c r="D131" s="257">
        <v>0</v>
      </c>
      <c r="E131" s="636"/>
      <c r="F131" s="257"/>
      <c r="G131" s="637"/>
      <c r="H131" s="612"/>
      <c r="I131" s="606"/>
      <c r="J131" s="613"/>
      <c r="K131" s="613"/>
      <c r="GI131" s="613"/>
      <c r="GJ131" s="613"/>
      <c r="GK131" s="613"/>
      <c r="GL131" s="613"/>
      <c r="GM131" s="613"/>
      <c r="GN131" s="613"/>
      <c r="GO131" s="613"/>
      <c r="GP131" s="613"/>
      <c r="GQ131" s="613"/>
      <c r="GR131" s="613"/>
      <c r="GS131" s="613"/>
      <c r="GT131" s="613"/>
      <c r="GU131" s="613"/>
      <c r="GV131" s="613"/>
      <c r="GW131" s="613"/>
      <c r="GX131" s="613"/>
      <c r="GY131" s="613"/>
      <c r="GZ131" s="613"/>
      <c r="HA131" s="613"/>
      <c r="HB131" s="613"/>
      <c r="HC131" s="613"/>
      <c r="HD131" s="613"/>
      <c r="HE131" s="613"/>
      <c r="HF131" s="613"/>
      <c r="HG131" s="613"/>
      <c r="HH131" s="613"/>
      <c r="HI131" s="613"/>
      <c r="HJ131" s="613"/>
      <c r="HK131" s="613"/>
      <c r="HL131" s="613"/>
      <c r="HM131" s="613"/>
      <c r="HN131" s="613"/>
    </row>
    <row r="132" s="520" customFormat="1" ht="18" customHeight="1" spans="1:222">
      <c r="A132" s="382" t="s">
        <v>126</v>
      </c>
      <c r="B132" s="320"/>
      <c r="C132" s="625">
        <v>205</v>
      </c>
      <c r="D132" s="257">
        <v>205</v>
      </c>
      <c r="E132" s="636"/>
      <c r="F132" s="257"/>
      <c r="G132" s="637"/>
      <c r="H132" s="612"/>
      <c r="I132" s="606"/>
      <c r="J132" s="613"/>
      <c r="K132" s="613"/>
      <c r="GI132" s="613"/>
      <c r="GJ132" s="613"/>
      <c r="GK132" s="613"/>
      <c r="GL132" s="613"/>
      <c r="GM132" s="613"/>
      <c r="GN132" s="613"/>
      <c r="GO132" s="613"/>
      <c r="GP132" s="613"/>
      <c r="GQ132" s="613"/>
      <c r="GR132" s="613"/>
      <c r="GS132" s="613"/>
      <c r="GT132" s="613"/>
      <c r="GU132" s="613"/>
      <c r="GV132" s="613"/>
      <c r="GW132" s="613"/>
      <c r="GX132" s="613"/>
      <c r="GY132" s="613"/>
      <c r="GZ132" s="613"/>
      <c r="HA132" s="613"/>
      <c r="HB132" s="613"/>
      <c r="HC132" s="613"/>
      <c r="HD132" s="613"/>
      <c r="HE132" s="613"/>
      <c r="HF132" s="613"/>
      <c r="HG132" s="613"/>
      <c r="HH132" s="613"/>
      <c r="HI132" s="613"/>
      <c r="HJ132" s="613"/>
      <c r="HK132" s="613"/>
      <c r="HL132" s="613"/>
      <c r="HM132" s="613"/>
      <c r="HN132" s="613"/>
    </row>
    <row r="133" s="520" customFormat="1" ht="18" customHeight="1" spans="1:222">
      <c r="A133" s="382" t="s">
        <v>56</v>
      </c>
      <c r="B133" s="320">
        <v>211</v>
      </c>
      <c r="C133" s="625">
        <v>280</v>
      </c>
      <c r="D133" s="257">
        <v>280</v>
      </c>
      <c r="E133" s="636">
        <f>D133/C133</f>
        <v>1</v>
      </c>
      <c r="F133" s="257">
        <v>195</v>
      </c>
      <c r="G133" s="637">
        <f>D133/F133-1</f>
        <v>0.435897435897436</v>
      </c>
      <c r="H133" s="612"/>
      <c r="I133" s="606"/>
      <c r="J133" s="613"/>
      <c r="K133" s="613"/>
      <c r="GI133" s="613"/>
      <c r="GJ133" s="613"/>
      <c r="GK133" s="613"/>
      <c r="GL133" s="613"/>
      <c r="GM133" s="613"/>
      <c r="GN133" s="613"/>
      <c r="GO133" s="613"/>
      <c r="GP133" s="613"/>
      <c r="GQ133" s="613"/>
      <c r="GR133" s="613"/>
      <c r="GS133" s="613"/>
      <c r="GT133" s="613"/>
      <c r="GU133" s="613"/>
      <c r="GV133" s="613"/>
      <c r="GW133" s="613"/>
      <c r="GX133" s="613"/>
      <c r="GY133" s="613"/>
      <c r="GZ133" s="613"/>
      <c r="HA133" s="613"/>
      <c r="HB133" s="613"/>
      <c r="HC133" s="613"/>
      <c r="HD133" s="613"/>
      <c r="HE133" s="613"/>
      <c r="HF133" s="613"/>
      <c r="HG133" s="613"/>
      <c r="HH133" s="613"/>
      <c r="HI133" s="613"/>
      <c r="HJ133" s="613"/>
      <c r="HK133" s="613"/>
      <c r="HL133" s="613"/>
      <c r="HM133" s="613"/>
      <c r="HN133" s="613"/>
    </row>
    <row r="134" s="520" customFormat="1" ht="18" customHeight="1" spans="1:222">
      <c r="A134" s="382" t="s">
        <v>127</v>
      </c>
      <c r="B134" s="321"/>
      <c r="C134" s="625">
        <f t="shared" ref="C134:C146" si="29">D134+H134</f>
        <v>0</v>
      </c>
      <c r="D134" s="257">
        <v>0</v>
      </c>
      <c r="E134" s="636"/>
      <c r="F134" s="257"/>
      <c r="G134" s="637"/>
      <c r="H134" s="612"/>
      <c r="I134" s="606"/>
      <c r="J134" s="613"/>
      <c r="K134" s="613"/>
      <c r="GI134" s="613"/>
      <c r="GJ134" s="613"/>
      <c r="GK134" s="613"/>
      <c r="GL134" s="613"/>
      <c r="GM134" s="613"/>
      <c r="GN134" s="613"/>
      <c r="GO134" s="613"/>
      <c r="GP134" s="613"/>
      <c r="GQ134" s="613"/>
      <c r="GR134" s="613"/>
      <c r="GS134" s="613"/>
      <c r="GT134" s="613"/>
      <c r="GU134" s="613"/>
      <c r="GV134" s="613"/>
      <c r="GW134" s="613"/>
      <c r="GX134" s="613"/>
      <c r="GY134" s="613"/>
      <c r="GZ134" s="613"/>
      <c r="HA134" s="613"/>
      <c r="HB134" s="613"/>
      <c r="HC134" s="613"/>
      <c r="HD134" s="613"/>
      <c r="HE134" s="613"/>
      <c r="HF134" s="613"/>
      <c r="HG134" s="613"/>
      <c r="HH134" s="613"/>
      <c r="HI134" s="613"/>
      <c r="HJ134" s="613"/>
      <c r="HK134" s="613"/>
      <c r="HL134" s="613"/>
      <c r="HM134" s="613"/>
      <c r="HN134" s="613"/>
    </row>
    <row r="135" s="606" customFormat="1" ht="18" customHeight="1" spans="1:8">
      <c r="A135" s="383" t="s">
        <v>128</v>
      </c>
      <c r="B135" s="321"/>
      <c r="C135" s="624">
        <f t="shared" ref="C135:H135" si="30">SUM(C136:C147)</f>
        <v>22</v>
      </c>
      <c r="D135" s="355">
        <v>0</v>
      </c>
      <c r="E135" s="622"/>
      <c r="F135" s="355">
        <f t="shared" si="30"/>
        <v>0</v>
      </c>
      <c r="G135" s="635"/>
      <c r="H135" s="624">
        <f t="shared" si="30"/>
        <v>22</v>
      </c>
    </row>
    <row r="136" s="606" customFormat="1" ht="18" customHeight="1" spans="1:8">
      <c r="A136" s="382" t="s">
        <v>47</v>
      </c>
      <c r="B136" s="321"/>
      <c r="C136" s="625">
        <f t="shared" si="29"/>
        <v>0</v>
      </c>
      <c r="D136" s="257">
        <v>0</v>
      </c>
      <c r="E136" s="636"/>
      <c r="F136" s="257"/>
      <c r="G136" s="637"/>
      <c r="H136" s="638"/>
    </row>
    <row r="137" s="520" customFormat="1" ht="18" customHeight="1" spans="1:222">
      <c r="A137" s="382" t="s">
        <v>48</v>
      </c>
      <c r="B137" s="321"/>
      <c r="C137" s="625">
        <f t="shared" si="29"/>
        <v>0</v>
      </c>
      <c r="D137" s="257">
        <v>0</v>
      </c>
      <c r="E137" s="636"/>
      <c r="F137" s="257"/>
      <c r="G137" s="637"/>
      <c r="H137" s="612"/>
      <c r="I137" s="606"/>
      <c r="J137" s="613"/>
      <c r="K137" s="613"/>
      <c r="GI137" s="613"/>
      <c r="GJ137" s="613"/>
      <c r="GK137" s="613"/>
      <c r="GL137" s="613"/>
      <c r="GM137" s="613"/>
      <c r="GN137" s="613"/>
      <c r="GO137" s="613"/>
      <c r="GP137" s="613"/>
      <c r="GQ137" s="613"/>
      <c r="GR137" s="613"/>
      <c r="GS137" s="613"/>
      <c r="GT137" s="613"/>
      <c r="GU137" s="613"/>
      <c r="GV137" s="613"/>
      <c r="GW137" s="613"/>
      <c r="GX137" s="613"/>
      <c r="GY137" s="613"/>
      <c r="GZ137" s="613"/>
      <c r="HA137" s="613"/>
      <c r="HB137" s="613"/>
      <c r="HC137" s="613"/>
      <c r="HD137" s="613"/>
      <c r="HE137" s="613"/>
      <c r="HF137" s="613"/>
      <c r="HG137" s="613"/>
      <c r="HH137" s="613"/>
      <c r="HI137" s="613"/>
      <c r="HJ137" s="613"/>
      <c r="HK137" s="613"/>
      <c r="HL137" s="613"/>
      <c r="HM137" s="613"/>
      <c r="HN137" s="613"/>
    </row>
    <row r="138" s="520" customFormat="1" ht="18" customHeight="1" spans="1:222">
      <c r="A138" s="382" t="s">
        <v>49</v>
      </c>
      <c r="B138" s="321"/>
      <c r="C138" s="625">
        <f t="shared" si="29"/>
        <v>0</v>
      </c>
      <c r="D138" s="257">
        <v>0</v>
      </c>
      <c r="E138" s="636"/>
      <c r="F138" s="257"/>
      <c r="G138" s="637"/>
      <c r="H138" s="612"/>
      <c r="I138" s="606"/>
      <c r="J138" s="613"/>
      <c r="K138" s="613"/>
      <c r="GI138" s="613"/>
      <c r="GJ138" s="613"/>
      <c r="GK138" s="613"/>
      <c r="GL138" s="613"/>
      <c r="GM138" s="613"/>
      <c r="GN138" s="613"/>
      <c r="GO138" s="613"/>
      <c r="GP138" s="613"/>
      <c r="GQ138" s="613"/>
      <c r="GR138" s="613"/>
      <c r="GS138" s="613"/>
      <c r="GT138" s="613"/>
      <c r="GU138" s="613"/>
      <c r="GV138" s="613"/>
      <c r="GW138" s="613"/>
      <c r="GX138" s="613"/>
      <c r="GY138" s="613"/>
      <c r="GZ138" s="613"/>
      <c r="HA138" s="613"/>
      <c r="HB138" s="613"/>
      <c r="HC138" s="613"/>
      <c r="HD138" s="613"/>
      <c r="HE138" s="613"/>
      <c r="HF138" s="613"/>
      <c r="HG138" s="613"/>
      <c r="HH138" s="613"/>
      <c r="HI138" s="613"/>
      <c r="HJ138" s="613"/>
      <c r="HK138" s="613"/>
      <c r="HL138" s="613"/>
      <c r="HM138" s="613"/>
      <c r="HN138" s="613"/>
    </row>
    <row r="139" s="520" customFormat="1" ht="18" customHeight="1" spans="1:222">
      <c r="A139" s="382" t="s">
        <v>129</v>
      </c>
      <c r="B139" s="321"/>
      <c r="C139" s="625">
        <f t="shared" si="29"/>
        <v>0</v>
      </c>
      <c r="D139" s="257">
        <v>0</v>
      </c>
      <c r="E139" s="636"/>
      <c r="F139" s="257"/>
      <c r="G139" s="637"/>
      <c r="H139" s="612"/>
      <c r="I139" s="606"/>
      <c r="J139" s="613"/>
      <c r="K139" s="613"/>
      <c r="GI139" s="613"/>
      <c r="GJ139" s="613"/>
      <c r="GK139" s="613"/>
      <c r="GL139" s="613"/>
      <c r="GM139" s="613"/>
      <c r="GN139" s="613"/>
      <c r="GO139" s="613"/>
      <c r="GP139" s="613"/>
      <c r="GQ139" s="613"/>
      <c r="GR139" s="613"/>
      <c r="GS139" s="613"/>
      <c r="GT139" s="613"/>
      <c r="GU139" s="613"/>
      <c r="GV139" s="613"/>
      <c r="GW139" s="613"/>
      <c r="GX139" s="613"/>
      <c r="GY139" s="613"/>
      <c r="GZ139" s="613"/>
      <c r="HA139" s="613"/>
      <c r="HB139" s="613"/>
      <c r="HC139" s="613"/>
      <c r="HD139" s="613"/>
      <c r="HE139" s="613"/>
      <c r="HF139" s="613"/>
      <c r="HG139" s="613"/>
      <c r="HH139" s="613"/>
      <c r="HI139" s="613"/>
      <c r="HJ139" s="613"/>
      <c r="HK139" s="613"/>
      <c r="HL139" s="613"/>
      <c r="HM139" s="613"/>
      <c r="HN139" s="613"/>
    </row>
    <row r="140" s="606" customFormat="1" ht="18" customHeight="1" spans="1:8">
      <c r="A140" s="382" t="s">
        <v>130</v>
      </c>
      <c r="B140" s="321"/>
      <c r="C140" s="625">
        <f t="shared" si="29"/>
        <v>0</v>
      </c>
      <c r="D140" s="257"/>
      <c r="E140" s="636"/>
      <c r="F140" s="257"/>
      <c r="G140" s="637"/>
      <c r="H140" s="638"/>
    </row>
    <row r="141" s="520" customFormat="1" ht="18" customHeight="1" spans="1:222">
      <c r="A141" s="382" t="s">
        <v>131</v>
      </c>
      <c r="B141" s="321"/>
      <c r="C141" s="625">
        <f t="shared" si="29"/>
        <v>0</v>
      </c>
      <c r="D141" s="257">
        <v>0</v>
      </c>
      <c r="E141" s="636"/>
      <c r="F141" s="257"/>
      <c r="G141" s="637"/>
      <c r="H141" s="612"/>
      <c r="I141" s="606"/>
      <c r="J141" s="613"/>
      <c r="K141" s="613"/>
      <c r="GI141" s="613"/>
      <c r="GJ141" s="613"/>
      <c r="GK141" s="613"/>
      <c r="GL141" s="613"/>
      <c r="GM141" s="613"/>
      <c r="GN141" s="613"/>
      <c r="GO141" s="613"/>
      <c r="GP141" s="613"/>
      <c r="GQ141" s="613"/>
      <c r="GR141" s="613"/>
      <c r="GS141" s="613"/>
      <c r="GT141" s="613"/>
      <c r="GU141" s="613"/>
      <c r="GV141" s="613"/>
      <c r="GW141" s="613"/>
      <c r="GX141" s="613"/>
      <c r="GY141" s="613"/>
      <c r="GZ141" s="613"/>
      <c r="HA141" s="613"/>
      <c r="HB141" s="613"/>
      <c r="HC141" s="613"/>
      <c r="HD141" s="613"/>
      <c r="HE141" s="613"/>
      <c r="HF141" s="613"/>
      <c r="HG141" s="613"/>
      <c r="HH141" s="613"/>
      <c r="HI141" s="613"/>
      <c r="HJ141" s="613"/>
      <c r="HK141" s="613"/>
      <c r="HL141" s="613"/>
      <c r="HM141" s="613"/>
      <c r="HN141" s="613"/>
    </row>
    <row r="142" s="520" customFormat="1" ht="18" customHeight="1" spans="1:222">
      <c r="A142" s="382" t="s">
        <v>132</v>
      </c>
      <c r="B142" s="321"/>
      <c r="C142" s="625">
        <f t="shared" si="29"/>
        <v>0</v>
      </c>
      <c r="D142" s="257">
        <v>0</v>
      </c>
      <c r="E142" s="636"/>
      <c r="F142" s="257"/>
      <c r="G142" s="637"/>
      <c r="H142" s="612"/>
      <c r="I142" s="606"/>
      <c r="J142" s="613"/>
      <c r="K142" s="613"/>
      <c r="GI142" s="613"/>
      <c r="GJ142" s="613"/>
      <c r="GK142" s="613"/>
      <c r="GL142" s="613"/>
      <c r="GM142" s="613"/>
      <c r="GN142" s="613"/>
      <c r="GO142" s="613"/>
      <c r="GP142" s="613"/>
      <c r="GQ142" s="613"/>
      <c r="GR142" s="613"/>
      <c r="GS142" s="613"/>
      <c r="GT142" s="613"/>
      <c r="GU142" s="613"/>
      <c r="GV142" s="613"/>
      <c r="GW142" s="613"/>
      <c r="GX142" s="613"/>
      <c r="GY142" s="613"/>
      <c r="GZ142" s="613"/>
      <c r="HA142" s="613"/>
      <c r="HB142" s="613"/>
      <c r="HC142" s="613"/>
      <c r="HD142" s="613"/>
      <c r="HE142" s="613"/>
      <c r="HF142" s="613"/>
      <c r="HG142" s="613"/>
      <c r="HH142" s="613"/>
      <c r="HI142" s="613"/>
      <c r="HJ142" s="613"/>
      <c r="HK142" s="613"/>
      <c r="HL142" s="613"/>
      <c r="HM142" s="613"/>
      <c r="HN142" s="613"/>
    </row>
    <row r="143" s="520" customFormat="1" ht="18" customHeight="1" spans="1:222">
      <c r="A143" s="382" t="s">
        <v>133</v>
      </c>
      <c r="B143" s="321"/>
      <c r="C143" s="625">
        <f t="shared" si="29"/>
        <v>0</v>
      </c>
      <c r="D143" s="257">
        <v>0</v>
      </c>
      <c r="E143" s="636"/>
      <c r="F143" s="257"/>
      <c r="G143" s="637"/>
      <c r="H143" s="612"/>
      <c r="I143" s="606"/>
      <c r="J143" s="613"/>
      <c r="K143" s="613"/>
      <c r="GI143" s="613"/>
      <c r="GJ143" s="613"/>
      <c r="GK143" s="613"/>
      <c r="GL143" s="613"/>
      <c r="GM143" s="613"/>
      <c r="GN143" s="613"/>
      <c r="GO143" s="613"/>
      <c r="GP143" s="613"/>
      <c r="GQ143" s="613"/>
      <c r="GR143" s="613"/>
      <c r="GS143" s="613"/>
      <c r="GT143" s="613"/>
      <c r="GU143" s="613"/>
      <c r="GV143" s="613"/>
      <c r="GW143" s="613"/>
      <c r="GX143" s="613"/>
      <c r="GY143" s="613"/>
      <c r="GZ143" s="613"/>
      <c r="HA143" s="613"/>
      <c r="HB143" s="613"/>
      <c r="HC143" s="613"/>
      <c r="HD143" s="613"/>
      <c r="HE143" s="613"/>
      <c r="HF143" s="613"/>
      <c r="HG143" s="613"/>
      <c r="HH143" s="613"/>
      <c r="HI143" s="613"/>
      <c r="HJ143" s="613"/>
      <c r="HK143" s="613"/>
      <c r="HL143" s="613"/>
      <c r="HM143" s="613"/>
      <c r="HN143" s="613"/>
    </row>
    <row r="144" s="520" customFormat="1" ht="18" customHeight="1" spans="1:222">
      <c r="A144" s="382" t="s">
        <v>134</v>
      </c>
      <c r="B144" s="321"/>
      <c r="C144" s="625">
        <f t="shared" si="29"/>
        <v>0</v>
      </c>
      <c r="D144" s="257">
        <v>0</v>
      </c>
      <c r="E144" s="636"/>
      <c r="F144" s="257"/>
      <c r="G144" s="637"/>
      <c r="H144" s="612"/>
      <c r="I144" s="606"/>
      <c r="J144" s="613"/>
      <c r="K144" s="613"/>
      <c r="GI144" s="613"/>
      <c r="GJ144" s="613"/>
      <c r="GK144" s="613"/>
      <c r="GL144" s="613"/>
      <c r="GM144" s="613"/>
      <c r="GN144" s="613"/>
      <c r="GO144" s="613"/>
      <c r="GP144" s="613"/>
      <c r="GQ144" s="613"/>
      <c r="GR144" s="613"/>
      <c r="GS144" s="613"/>
      <c r="GT144" s="613"/>
      <c r="GU144" s="613"/>
      <c r="GV144" s="613"/>
      <c r="GW144" s="613"/>
      <c r="GX144" s="613"/>
      <c r="GY144" s="613"/>
      <c r="GZ144" s="613"/>
      <c r="HA144" s="613"/>
      <c r="HB144" s="613"/>
      <c r="HC144" s="613"/>
      <c r="HD144" s="613"/>
      <c r="HE144" s="613"/>
      <c r="HF144" s="613"/>
      <c r="HG144" s="613"/>
      <c r="HH144" s="613"/>
      <c r="HI144" s="613"/>
      <c r="HJ144" s="613"/>
      <c r="HK144" s="613"/>
      <c r="HL144" s="613"/>
      <c r="HM144" s="613"/>
      <c r="HN144" s="613"/>
    </row>
    <row r="145" s="520" customFormat="1" ht="18" customHeight="1" spans="1:222">
      <c r="A145" s="382" t="s">
        <v>135</v>
      </c>
      <c r="B145" s="321"/>
      <c r="C145" s="625">
        <f t="shared" si="29"/>
        <v>0</v>
      </c>
      <c r="D145" s="257">
        <v>0</v>
      </c>
      <c r="E145" s="636"/>
      <c r="F145" s="257"/>
      <c r="G145" s="637"/>
      <c r="H145" s="612"/>
      <c r="I145" s="606"/>
      <c r="J145" s="613"/>
      <c r="K145" s="613"/>
      <c r="GI145" s="613"/>
      <c r="GJ145" s="613"/>
      <c r="GK145" s="613"/>
      <c r="GL145" s="613"/>
      <c r="GM145" s="613"/>
      <c r="GN145" s="613"/>
      <c r="GO145" s="613"/>
      <c r="GP145" s="613"/>
      <c r="GQ145" s="613"/>
      <c r="GR145" s="613"/>
      <c r="GS145" s="613"/>
      <c r="GT145" s="613"/>
      <c r="GU145" s="613"/>
      <c r="GV145" s="613"/>
      <c r="GW145" s="613"/>
      <c r="GX145" s="613"/>
      <c r="GY145" s="613"/>
      <c r="GZ145" s="613"/>
      <c r="HA145" s="613"/>
      <c r="HB145" s="613"/>
      <c r="HC145" s="613"/>
      <c r="HD145" s="613"/>
      <c r="HE145" s="613"/>
      <c r="HF145" s="613"/>
      <c r="HG145" s="613"/>
      <c r="HH145" s="613"/>
      <c r="HI145" s="613"/>
      <c r="HJ145" s="613"/>
      <c r="HK145" s="613"/>
      <c r="HL145" s="613"/>
      <c r="HM145" s="613"/>
      <c r="HN145" s="613"/>
    </row>
    <row r="146" s="520" customFormat="1" ht="18" customHeight="1" spans="1:222">
      <c r="A146" s="382" t="s">
        <v>56</v>
      </c>
      <c r="B146" s="321"/>
      <c r="C146" s="625">
        <f t="shared" si="29"/>
        <v>0</v>
      </c>
      <c r="D146" s="257">
        <v>0</v>
      </c>
      <c r="E146" s="636"/>
      <c r="F146" s="257"/>
      <c r="G146" s="637"/>
      <c r="H146" s="612"/>
      <c r="I146" s="606"/>
      <c r="J146" s="613"/>
      <c r="K146" s="613"/>
      <c r="GI146" s="613"/>
      <c r="GJ146" s="613"/>
      <c r="GK146" s="613"/>
      <c r="GL146" s="613"/>
      <c r="GM146" s="613"/>
      <c r="GN146" s="613"/>
      <c r="GO146" s="613"/>
      <c r="GP146" s="613"/>
      <c r="GQ146" s="613"/>
      <c r="GR146" s="613"/>
      <c r="GS146" s="613"/>
      <c r="GT146" s="613"/>
      <c r="GU146" s="613"/>
      <c r="GV146" s="613"/>
      <c r="GW146" s="613"/>
      <c r="GX146" s="613"/>
      <c r="GY146" s="613"/>
      <c r="GZ146" s="613"/>
      <c r="HA146" s="613"/>
      <c r="HB146" s="613"/>
      <c r="HC146" s="613"/>
      <c r="HD146" s="613"/>
      <c r="HE146" s="613"/>
      <c r="HF146" s="613"/>
      <c r="HG146" s="613"/>
      <c r="HH146" s="613"/>
      <c r="HI146" s="613"/>
      <c r="HJ146" s="613"/>
      <c r="HK146" s="613"/>
      <c r="HL146" s="613"/>
      <c r="HM146" s="613"/>
      <c r="HN146" s="613"/>
    </row>
    <row r="147" s="520" customFormat="1" spans="1:222">
      <c r="A147" s="382" t="s">
        <v>136</v>
      </c>
      <c r="B147" s="321"/>
      <c r="C147" s="625">
        <v>22</v>
      </c>
      <c r="D147" s="257">
        <v>0</v>
      </c>
      <c r="E147" s="636"/>
      <c r="F147" s="257"/>
      <c r="G147" s="637"/>
      <c r="H147" s="612">
        <v>22</v>
      </c>
      <c r="I147" s="606"/>
      <c r="J147" s="613"/>
      <c r="K147" s="613"/>
      <c r="GI147" s="613"/>
      <c r="GJ147" s="613"/>
      <c r="GK147" s="613"/>
      <c r="GL147" s="613"/>
      <c r="GM147" s="613"/>
      <c r="GN147" s="613"/>
      <c r="GO147" s="613"/>
      <c r="GP147" s="613"/>
      <c r="GQ147" s="613"/>
      <c r="GR147" s="613"/>
      <c r="GS147" s="613"/>
      <c r="GT147" s="613"/>
      <c r="GU147" s="613"/>
      <c r="GV147" s="613"/>
      <c r="GW147" s="613"/>
      <c r="GX147" s="613"/>
      <c r="GY147" s="613"/>
      <c r="GZ147" s="613"/>
      <c r="HA147" s="613"/>
      <c r="HB147" s="613"/>
      <c r="HC147" s="613"/>
      <c r="HD147" s="613"/>
      <c r="HE147" s="613"/>
      <c r="HF147" s="613"/>
      <c r="HG147" s="613"/>
      <c r="HH147" s="613"/>
      <c r="HI147" s="613"/>
      <c r="HJ147" s="613"/>
      <c r="HK147" s="613"/>
      <c r="HL147" s="613"/>
      <c r="HM147" s="613"/>
      <c r="HN147" s="613"/>
    </row>
    <row r="148" s="606" customFormat="1" ht="18" customHeight="1" spans="1:8">
      <c r="A148" s="383" t="s">
        <v>137</v>
      </c>
      <c r="B148" s="321"/>
      <c r="C148" s="624">
        <f>SUM(C149:C162)</f>
        <v>70</v>
      </c>
      <c r="D148" s="355">
        <v>0</v>
      </c>
      <c r="E148" s="622">
        <f>D148/C148</f>
        <v>0</v>
      </c>
      <c r="F148" s="355">
        <f>SUM(F149:F154)</f>
        <v>80</v>
      </c>
      <c r="G148" s="635"/>
      <c r="H148" s="624">
        <f>SUM(H149:H154)</f>
        <v>70</v>
      </c>
    </row>
    <row r="149" s="520" customFormat="1" ht="18" customHeight="1" spans="1:222">
      <c r="A149" s="382" t="s">
        <v>47</v>
      </c>
      <c r="B149" s="321"/>
      <c r="C149" s="625">
        <f t="shared" ref="C149:C153" si="31">D149+H149</f>
        <v>0</v>
      </c>
      <c r="D149" s="257">
        <v>0</v>
      </c>
      <c r="E149" s="636"/>
      <c r="F149" s="257">
        <v>2</v>
      </c>
      <c r="G149" s="637"/>
      <c r="H149" s="612"/>
      <c r="I149" s="606"/>
      <c r="J149" s="613"/>
      <c r="K149" s="613"/>
      <c r="GI149" s="613"/>
      <c r="GJ149" s="613"/>
      <c r="GK149" s="613"/>
      <c r="GL149" s="613"/>
      <c r="GM149" s="613"/>
      <c r="GN149" s="613"/>
      <c r="GO149" s="613"/>
      <c r="GP149" s="613"/>
      <c r="GQ149" s="613"/>
      <c r="GR149" s="613"/>
      <c r="GS149" s="613"/>
      <c r="GT149" s="613"/>
      <c r="GU149" s="613"/>
      <c r="GV149" s="613"/>
      <c r="GW149" s="613"/>
      <c r="GX149" s="613"/>
      <c r="GY149" s="613"/>
      <c r="GZ149" s="613"/>
      <c r="HA149" s="613"/>
      <c r="HB149" s="613"/>
      <c r="HC149" s="613"/>
      <c r="HD149" s="613"/>
      <c r="HE149" s="613"/>
      <c r="HF149" s="613"/>
      <c r="HG149" s="613"/>
      <c r="HH149" s="613"/>
      <c r="HI149" s="613"/>
      <c r="HJ149" s="613"/>
      <c r="HK149" s="613"/>
      <c r="HL149" s="613"/>
      <c r="HM149" s="613"/>
      <c r="HN149" s="613"/>
    </row>
    <row r="150" s="606" customFormat="1" ht="18" customHeight="1" spans="1:8">
      <c r="A150" s="382" t="s">
        <v>48</v>
      </c>
      <c r="B150" s="321"/>
      <c r="C150" s="625">
        <f t="shared" si="31"/>
        <v>0</v>
      </c>
      <c r="D150" s="257">
        <v>0</v>
      </c>
      <c r="E150" s="636"/>
      <c r="F150" s="257"/>
      <c r="G150" s="637"/>
      <c r="H150" s="638"/>
    </row>
    <row r="151" s="520" customFormat="1" ht="18" customHeight="1" spans="1:222">
      <c r="A151" s="382" t="s">
        <v>49</v>
      </c>
      <c r="B151" s="321"/>
      <c r="C151" s="625">
        <f t="shared" si="31"/>
        <v>0</v>
      </c>
      <c r="D151" s="257">
        <v>0</v>
      </c>
      <c r="E151" s="636"/>
      <c r="F151" s="257"/>
      <c r="G151" s="637"/>
      <c r="H151" s="612"/>
      <c r="I151" s="606"/>
      <c r="J151" s="613"/>
      <c r="K151" s="613"/>
      <c r="GI151" s="613"/>
      <c r="GJ151" s="613"/>
      <c r="GK151" s="613"/>
      <c r="GL151" s="613"/>
      <c r="GM151" s="613"/>
      <c r="GN151" s="613"/>
      <c r="GO151" s="613"/>
      <c r="GP151" s="613"/>
      <c r="GQ151" s="613"/>
      <c r="GR151" s="613"/>
      <c r="GS151" s="613"/>
      <c r="GT151" s="613"/>
      <c r="GU151" s="613"/>
      <c r="GV151" s="613"/>
      <c r="GW151" s="613"/>
      <c r="GX151" s="613"/>
      <c r="GY151" s="613"/>
      <c r="GZ151" s="613"/>
      <c r="HA151" s="613"/>
      <c r="HB151" s="613"/>
      <c r="HC151" s="613"/>
      <c r="HD151" s="613"/>
      <c r="HE151" s="613"/>
      <c r="HF151" s="613"/>
      <c r="HG151" s="613"/>
      <c r="HH151" s="613"/>
      <c r="HI151" s="613"/>
      <c r="HJ151" s="613"/>
      <c r="HK151" s="613"/>
      <c r="HL151" s="613"/>
      <c r="HM151" s="613"/>
      <c r="HN151" s="613"/>
    </row>
    <row r="152" s="606" customFormat="1" ht="18" customHeight="1" spans="1:198">
      <c r="A152" s="382" t="s">
        <v>138</v>
      </c>
      <c r="B152" s="321"/>
      <c r="C152" s="625">
        <f t="shared" si="31"/>
        <v>0</v>
      </c>
      <c r="D152" s="257">
        <v>0</v>
      </c>
      <c r="E152" s="636"/>
      <c r="F152" s="257"/>
      <c r="G152" s="637"/>
      <c r="H152" s="638"/>
      <c r="GP152" s="606">
        <f>SUM(A152:GO152)</f>
        <v>0</v>
      </c>
    </row>
    <row r="153" s="520" customFormat="1" ht="18" customHeight="1" spans="1:222">
      <c r="A153" s="382" t="s">
        <v>56</v>
      </c>
      <c r="B153" s="321"/>
      <c r="C153" s="625">
        <f t="shared" si="31"/>
        <v>0</v>
      </c>
      <c r="D153" s="257">
        <v>0</v>
      </c>
      <c r="E153" s="636"/>
      <c r="F153" s="257"/>
      <c r="G153" s="637"/>
      <c r="H153" s="612"/>
      <c r="I153" s="606"/>
      <c r="J153" s="613"/>
      <c r="K153" s="613"/>
      <c r="GI153" s="613"/>
      <c r="GJ153" s="613"/>
      <c r="GK153" s="613"/>
      <c r="GL153" s="613"/>
      <c r="GM153" s="613"/>
      <c r="GN153" s="613"/>
      <c r="GO153" s="613"/>
      <c r="GP153" s="613"/>
      <c r="GQ153" s="613"/>
      <c r="GR153" s="613"/>
      <c r="GS153" s="613"/>
      <c r="GT153" s="613"/>
      <c r="GU153" s="613"/>
      <c r="GV153" s="613"/>
      <c r="GW153" s="613"/>
      <c r="GX153" s="613"/>
      <c r="GY153" s="613"/>
      <c r="GZ153" s="613"/>
      <c r="HA153" s="613"/>
      <c r="HB153" s="613"/>
      <c r="HC153" s="613"/>
      <c r="HD153" s="613"/>
      <c r="HE153" s="613"/>
      <c r="HF153" s="613"/>
      <c r="HG153" s="613"/>
      <c r="HH153" s="613"/>
      <c r="HI153" s="613"/>
      <c r="HJ153" s="613"/>
      <c r="HK153" s="613"/>
      <c r="HL153" s="613"/>
      <c r="HM153" s="613"/>
      <c r="HN153" s="613"/>
    </row>
    <row r="154" s="520" customFormat="1" ht="18" customHeight="1" spans="1:222">
      <c r="A154" s="382" t="s">
        <v>139</v>
      </c>
      <c r="B154" s="321"/>
      <c r="C154" s="625">
        <v>70</v>
      </c>
      <c r="D154" s="257">
        <v>0</v>
      </c>
      <c r="E154" s="636">
        <f>D154/C154</f>
        <v>0</v>
      </c>
      <c r="F154" s="257">
        <v>78</v>
      </c>
      <c r="G154" s="637"/>
      <c r="H154" s="612">
        <v>70</v>
      </c>
      <c r="I154" s="606"/>
      <c r="J154" s="613"/>
      <c r="K154" s="613"/>
      <c r="GI154" s="613"/>
      <c r="GJ154" s="613"/>
      <c r="GK154" s="613"/>
      <c r="GL154" s="613"/>
      <c r="GM154" s="613"/>
      <c r="GN154" s="613"/>
      <c r="GO154" s="613"/>
      <c r="GP154" s="613"/>
      <c r="GQ154" s="613"/>
      <c r="GR154" s="613"/>
      <c r="GS154" s="613"/>
      <c r="GT154" s="613"/>
      <c r="GU154" s="613"/>
      <c r="GV154" s="613"/>
      <c r="GW154" s="613"/>
      <c r="GX154" s="613"/>
      <c r="GY154" s="613"/>
      <c r="GZ154" s="613"/>
      <c r="HA154" s="613"/>
      <c r="HB154" s="613"/>
      <c r="HC154" s="613"/>
      <c r="HD154" s="613"/>
      <c r="HE154" s="613"/>
      <c r="HF154" s="613"/>
      <c r="HG154" s="613"/>
      <c r="HH154" s="613"/>
      <c r="HI154" s="613"/>
      <c r="HJ154" s="613"/>
      <c r="HK154" s="613"/>
      <c r="HL154" s="613"/>
      <c r="HM154" s="613"/>
      <c r="HN154" s="613"/>
    </row>
    <row r="155" s="606" customFormat="1" ht="18" customHeight="1" spans="1:8">
      <c r="A155" s="383" t="s">
        <v>140</v>
      </c>
      <c r="B155" s="321"/>
      <c r="C155" s="624">
        <f t="shared" ref="C155:C162" si="32">D155+H155</f>
        <v>0</v>
      </c>
      <c r="D155" s="355">
        <v>0</v>
      </c>
      <c r="E155" s="622"/>
      <c r="F155" s="355">
        <f>SUM(F156:F162)</f>
        <v>0</v>
      </c>
      <c r="G155" s="635"/>
      <c r="H155" s="624">
        <f>SUM(H156:H162)</f>
        <v>0</v>
      </c>
    </row>
    <row r="156" s="520" customFormat="1" ht="18" customHeight="1" spans="1:222">
      <c r="A156" s="382" t="s">
        <v>47</v>
      </c>
      <c r="B156" s="321"/>
      <c r="C156" s="625">
        <f t="shared" si="32"/>
        <v>0</v>
      </c>
      <c r="D156" s="257">
        <v>0</v>
      </c>
      <c r="E156" s="636"/>
      <c r="F156" s="257"/>
      <c r="G156" s="637"/>
      <c r="H156" s="612"/>
      <c r="I156" s="606"/>
      <c r="J156" s="613"/>
      <c r="K156" s="613"/>
      <c r="GI156" s="613"/>
      <c r="GJ156" s="613"/>
      <c r="GK156" s="613"/>
      <c r="GL156" s="613"/>
      <c r="GM156" s="613"/>
      <c r="GN156" s="613"/>
      <c r="GO156" s="613"/>
      <c r="GP156" s="613"/>
      <c r="GQ156" s="613"/>
      <c r="GR156" s="613"/>
      <c r="GS156" s="613"/>
      <c r="GT156" s="613"/>
      <c r="GU156" s="613"/>
      <c r="GV156" s="613"/>
      <c r="GW156" s="613"/>
      <c r="GX156" s="613"/>
      <c r="GY156" s="613"/>
      <c r="GZ156" s="613"/>
      <c r="HA156" s="613"/>
      <c r="HB156" s="613"/>
      <c r="HC156" s="613"/>
      <c r="HD156" s="613"/>
      <c r="HE156" s="613"/>
      <c r="HF156" s="613"/>
      <c r="HG156" s="613"/>
      <c r="HH156" s="613"/>
      <c r="HI156" s="613"/>
      <c r="HJ156" s="613"/>
      <c r="HK156" s="613"/>
      <c r="HL156" s="613"/>
      <c r="HM156" s="613"/>
      <c r="HN156" s="613"/>
    </row>
    <row r="157" s="607" customFormat="1" ht="18" customHeight="1" spans="1:222">
      <c r="A157" s="382" t="s">
        <v>48</v>
      </c>
      <c r="B157" s="321"/>
      <c r="C157" s="625">
        <f t="shared" si="32"/>
        <v>0</v>
      </c>
      <c r="D157" s="257">
        <v>0</v>
      </c>
      <c r="E157" s="636"/>
      <c r="F157" s="257"/>
      <c r="G157" s="637"/>
      <c r="H157" s="612"/>
      <c r="I157" s="606"/>
      <c r="J157" s="613"/>
      <c r="K157" s="613"/>
      <c r="GI157" s="613"/>
      <c r="GJ157" s="613"/>
      <c r="GK157" s="613"/>
      <c r="GL157" s="613"/>
      <c r="GM157" s="613"/>
      <c r="GN157" s="613"/>
      <c r="GO157" s="613"/>
      <c r="GP157" s="613"/>
      <c r="GQ157" s="613"/>
      <c r="GR157" s="613"/>
      <c r="GS157" s="613"/>
      <c r="GT157" s="613"/>
      <c r="GU157" s="613"/>
      <c r="GV157" s="613"/>
      <c r="GW157" s="613"/>
      <c r="GX157" s="613"/>
      <c r="GY157" s="613"/>
      <c r="GZ157" s="613"/>
      <c r="HA157" s="613"/>
      <c r="HB157" s="613"/>
      <c r="HC157" s="613"/>
      <c r="HD157" s="613"/>
      <c r="HE157" s="613"/>
      <c r="HF157" s="613"/>
      <c r="HG157" s="613"/>
      <c r="HH157" s="613"/>
      <c r="HI157" s="613"/>
      <c r="HJ157" s="613"/>
      <c r="HK157" s="613"/>
      <c r="HL157" s="613"/>
      <c r="HM157" s="613"/>
      <c r="HN157" s="613"/>
    </row>
    <row r="158" s="520" customFormat="1" ht="18" customHeight="1" spans="1:222">
      <c r="A158" s="382" t="s">
        <v>49</v>
      </c>
      <c r="B158" s="321"/>
      <c r="C158" s="625">
        <f t="shared" si="32"/>
        <v>0</v>
      </c>
      <c r="D158" s="257">
        <v>0</v>
      </c>
      <c r="E158" s="636"/>
      <c r="F158" s="257"/>
      <c r="G158" s="637"/>
      <c r="H158" s="612"/>
      <c r="I158" s="606"/>
      <c r="J158" s="613"/>
      <c r="K158" s="613"/>
      <c r="GI158" s="613"/>
      <c r="GJ158" s="613"/>
      <c r="GK158" s="613"/>
      <c r="GL158" s="613"/>
      <c r="GM158" s="613"/>
      <c r="GN158" s="613"/>
      <c r="GO158" s="613"/>
      <c r="GP158" s="613"/>
      <c r="GQ158" s="613"/>
      <c r="GR158" s="613"/>
      <c r="GS158" s="613"/>
      <c r="GT158" s="613"/>
      <c r="GU158" s="613"/>
      <c r="GV158" s="613"/>
      <c r="GW158" s="613"/>
      <c r="GX158" s="613"/>
      <c r="GY158" s="613"/>
      <c r="GZ158" s="613"/>
      <c r="HA158" s="613"/>
      <c r="HB158" s="613"/>
      <c r="HC158" s="613"/>
      <c r="HD158" s="613"/>
      <c r="HE158" s="613"/>
      <c r="HF158" s="613"/>
      <c r="HG158" s="613"/>
      <c r="HH158" s="613"/>
      <c r="HI158" s="613"/>
      <c r="HJ158" s="613"/>
      <c r="HK158" s="613"/>
      <c r="HL158" s="613"/>
      <c r="HM158" s="613"/>
      <c r="HN158" s="613"/>
    </row>
    <row r="159" s="520" customFormat="1" ht="18" customHeight="1" spans="1:222">
      <c r="A159" s="382" t="s">
        <v>141</v>
      </c>
      <c r="B159" s="321"/>
      <c r="C159" s="625">
        <f t="shared" si="32"/>
        <v>0</v>
      </c>
      <c r="D159" s="257">
        <v>0</v>
      </c>
      <c r="E159" s="636"/>
      <c r="F159" s="257"/>
      <c r="G159" s="637"/>
      <c r="H159" s="612"/>
      <c r="I159" s="606"/>
      <c r="J159" s="613"/>
      <c r="K159" s="613"/>
      <c r="GI159" s="613"/>
      <c r="GJ159" s="613"/>
      <c r="GK159" s="613"/>
      <c r="GL159" s="613"/>
      <c r="GM159" s="613"/>
      <c r="GN159" s="613"/>
      <c r="GO159" s="613"/>
      <c r="GP159" s="613"/>
      <c r="GQ159" s="613"/>
      <c r="GR159" s="613"/>
      <c r="GS159" s="613"/>
      <c r="GT159" s="613"/>
      <c r="GU159" s="613"/>
      <c r="GV159" s="613"/>
      <c r="GW159" s="613"/>
      <c r="GX159" s="613"/>
      <c r="GY159" s="613"/>
      <c r="GZ159" s="613"/>
      <c r="HA159" s="613"/>
      <c r="HB159" s="613"/>
      <c r="HC159" s="613"/>
      <c r="HD159" s="613"/>
      <c r="HE159" s="613"/>
      <c r="HF159" s="613"/>
      <c r="HG159" s="613"/>
      <c r="HH159" s="613"/>
      <c r="HI159" s="613"/>
      <c r="HJ159" s="613"/>
      <c r="HK159" s="613"/>
      <c r="HL159" s="613"/>
      <c r="HM159" s="613"/>
      <c r="HN159" s="613"/>
    </row>
    <row r="160" s="520" customFormat="1" ht="18" customHeight="1" spans="1:222">
      <c r="A160" s="382" t="s">
        <v>142</v>
      </c>
      <c r="B160" s="321"/>
      <c r="C160" s="625">
        <f t="shared" si="32"/>
        <v>0</v>
      </c>
      <c r="D160" s="257">
        <v>0</v>
      </c>
      <c r="E160" s="636"/>
      <c r="F160" s="257"/>
      <c r="G160" s="637"/>
      <c r="H160" s="612"/>
      <c r="I160" s="606"/>
      <c r="J160" s="613"/>
      <c r="K160" s="613"/>
      <c r="GI160" s="613"/>
      <c r="GJ160" s="613"/>
      <c r="GK160" s="613"/>
      <c r="GL160" s="613"/>
      <c r="GM160" s="613"/>
      <c r="GN160" s="613"/>
      <c r="GO160" s="613"/>
      <c r="GP160" s="613"/>
      <c r="GQ160" s="613"/>
      <c r="GR160" s="613"/>
      <c r="GS160" s="613"/>
      <c r="GT160" s="613"/>
      <c r="GU160" s="613"/>
      <c r="GV160" s="613"/>
      <c r="GW160" s="613"/>
      <c r="GX160" s="613"/>
      <c r="GY160" s="613"/>
      <c r="GZ160" s="613"/>
      <c r="HA160" s="613"/>
      <c r="HB160" s="613"/>
      <c r="HC160" s="613"/>
      <c r="HD160" s="613"/>
      <c r="HE160" s="613"/>
      <c r="HF160" s="613"/>
      <c r="HG160" s="613"/>
      <c r="HH160" s="613"/>
      <c r="HI160" s="613"/>
      <c r="HJ160" s="613"/>
      <c r="HK160" s="613"/>
      <c r="HL160" s="613"/>
      <c r="HM160" s="613"/>
      <c r="HN160" s="613"/>
    </row>
    <row r="161" s="520" customFormat="1" ht="18" customHeight="1" spans="1:222">
      <c r="A161" s="382" t="s">
        <v>56</v>
      </c>
      <c r="B161" s="321"/>
      <c r="C161" s="625">
        <f t="shared" si="32"/>
        <v>0</v>
      </c>
      <c r="D161" s="257">
        <v>0</v>
      </c>
      <c r="E161" s="636"/>
      <c r="F161" s="257"/>
      <c r="G161" s="637"/>
      <c r="H161" s="612"/>
      <c r="I161" s="606"/>
      <c r="J161" s="613"/>
      <c r="K161" s="613"/>
      <c r="GI161" s="613"/>
      <c r="GJ161" s="613"/>
      <c r="GK161" s="613"/>
      <c r="GL161" s="613"/>
      <c r="GM161" s="613"/>
      <c r="GN161" s="613"/>
      <c r="GO161" s="613"/>
      <c r="GP161" s="613"/>
      <c r="GQ161" s="613"/>
      <c r="GR161" s="613"/>
      <c r="GS161" s="613"/>
      <c r="GT161" s="613"/>
      <c r="GU161" s="613"/>
      <c r="GV161" s="613"/>
      <c r="GW161" s="613"/>
      <c r="GX161" s="613"/>
      <c r="GY161" s="613"/>
      <c r="GZ161" s="613"/>
      <c r="HA161" s="613"/>
      <c r="HB161" s="613"/>
      <c r="HC161" s="613"/>
      <c r="HD161" s="613"/>
      <c r="HE161" s="613"/>
      <c r="HF161" s="613"/>
      <c r="HG161" s="613"/>
      <c r="HH161" s="613"/>
      <c r="HI161" s="613"/>
      <c r="HJ161" s="613"/>
      <c r="HK161" s="613"/>
      <c r="HL161" s="613"/>
      <c r="HM161" s="613"/>
      <c r="HN161" s="613"/>
    </row>
    <row r="162" s="606" customFormat="1" ht="18" customHeight="1" spans="1:8">
      <c r="A162" s="382" t="s">
        <v>143</v>
      </c>
      <c r="B162" s="321"/>
      <c r="C162" s="625">
        <f t="shared" si="32"/>
        <v>0</v>
      </c>
      <c r="D162" s="257">
        <v>0</v>
      </c>
      <c r="E162" s="636"/>
      <c r="F162" s="257"/>
      <c r="G162" s="637"/>
      <c r="H162" s="638"/>
    </row>
    <row r="163" s="606" customFormat="1" ht="18" customHeight="1" spans="1:8">
      <c r="A163" s="383" t="s">
        <v>144</v>
      </c>
      <c r="B163" s="321">
        <v>96</v>
      </c>
      <c r="C163" s="624">
        <f t="shared" ref="C163:H163" si="33">SUM(C164:C168)</f>
        <v>108</v>
      </c>
      <c r="D163" s="355">
        <v>108</v>
      </c>
      <c r="E163" s="622">
        <f>D163/C163</f>
        <v>1</v>
      </c>
      <c r="F163" s="355">
        <f t="shared" si="33"/>
        <v>96</v>
      </c>
      <c r="G163" s="635">
        <f>D163/F163-1</f>
        <v>0.125</v>
      </c>
      <c r="H163" s="624">
        <f t="shared" si="33"/>
        <v>0</v>
      </c>
    </row>
    <row r="164" s="520" customFormat="1" ht="18" customHeight="1" spans="1:222">
      <c r="A164" s="382" t="s">
        <v>47</v>
      </c>
      <c r="B164" s="320">
        <v>96</v>
      </c>
      <c r="C164" s="625">
        <v>108</v>
      </c>
      <c r="D164" s="257">
        <v>108</v>
      </c>
      <c r="E164" s="636">
        <f>D164/C164</f>
        <v>1</v>
      </c>
      <c r="F164" s="257">
        <v>96</v>
      </c>
      <c r="G164" s="637">
        <f>D164/F164-1</f>
        <v>0.125</v>
      </c>
      <c r="H164" s="612"/>
      <c r="I164" s="606"/>
      <c r="J164" s="613"/>
      <c r="K164" s="613"/>
      <c r="GI164" s="613"/>
      <c r="GJ164" s="613"/>
      <c r="GK164" s="613"/>
      <c r="GL164" s="613"/>
      <c r="GM164" s="613"/>
      <c r="GN164" s="613"/>
      <c r="GO164" s="613"/>
      <c r="GP164" s="613"/>
      <c r="GQ164" s="613"/>
      <c r="GR164" s="613"/>
      <c r="GS164" s="613"/>
      <c r="GT164" s="613"/>
      <c r="GU164" s="613"/>
      <c r="GV164" s="613"/>
      <c r="GW164" s="613"/>
      <c r="GX164" s="613"/>
      <c r="GY164" s="613"/>
      <c r="GZ164" s="613"/>
      <c r="HA164" s="613"/>
      <c r="HB164" s="613"/>
      <c r="HC164" s="613"/>
      <c r="HD164" s="613"/>
      <c r="HE164" s="613"/>
      <c r="HF164" s="613"/>
      <c r="HG164" s="613"/>
      <c r="HH164" s="613"/>
      <c r="HI164" s="613"/>
      <c r="HJ164" s="613"/>
      <c r="HK164" s="613"/>
      <c r="HL164" s="613"/>
      <c r="HM164" s="613"/>
      <c r="HN164" s="613"/>
    </row>
    <row r="165" s="606" customFormat="1" ht="18" customHeight="1" spans="1:8">
      <c r="A165" s="382" t="s">
        <v>48</v>
      </c>
      <c r="B165" s="321"/>
      <c r="C165" s="625">
        <f t="shared" ref="C165:C168" si="34">D165+H165</f>
        <v>0</v>
      </c>
      <c r="D165" s="257">
        <v>0</v>
      </c>
      <c r="E165" s="636"/>
      <c r="F165" s="257"/>
      <c r="G165" s="637"/>
      <c r="H165" s="638"/>
    </row>
    <row r="166" s="520" customFormat="1" ht="18" customHeight="1" spans="1:222">
      <c r="A166" s="382" t="s">
        <v>49</v>
      </c>
      <c r="B166" s="321"/>
      <c r="C166" s="625">
        <f t="shared" si="34"/>
        <v>0</v>
      </c>
      <c r="D166" s="257">
        <v>0</v>
      </c>
      <c r="E166" s="636"/>
      <c r="F166" s="257"/>
      <c r="G166" s="637"/>
      <c r="H166" s="612"/>
      <c r="I166" s="606"/>
      <c r="J166" s="613"/>
      <c r="K166" s="613"/>
      <c r="GI166" s="613"/>
      <c r="GJ166" s="613"/>
      <c r="GK166" s="613"/>
      <c r="GL166" s="613"/>
      <c r="GM166" s="613"/>
      <c r="GN166" s="613"/>
      <c r="GO166" s="613"/>
      <c r="GP166" s="613"/>
      <c r="GQ166" s="613"/>
      <c r="GR166" s="613"/>
      <c r="GS166" s="613"/>
      <c r="GT166" s="613"/>
      <c r="GU166" s="613"/>
      <c r="GV166" s="613"/>
      <c r="GW166" s="613"/>
      <c r="GX166" s="613"/>
      <c r="GY166" s="613"/>
      <c r="GZ166" s="613"/>
      <c r="HA166" s="613"/>
      <c r="HB166" s="613"/>
      <c r="HC166" s="613"/>
      <c r="HD166" s="613"/>
      <c r="HE166" s="613"/>
      <c r="HF166" s="613"/>
      <c r="HG166" s="613"/>
      <c r="HH166" s="613"/>
      <c r="HI166" s="613"/>
      <c r="HJ166" s="613"/>
      <c r="HK166" s="613"/>
      <c r="HL166" s="613"/>
      <c r="HM166" s="613"/>
      <c r="HN166" s="613"/>
    </row>
    <row r="167" s="520" customFormat="1" ht="18" customHeight="1" spans="1:222">
      <c r="A167" s="382" t="s">
        <v>145</v>
      </c>
      <c r="B167" s="321"/>
      <c r="C167" s="625">
        <f t="shared" si="34"/>
        <v>0</v>
      </c>
      <c r="D167" s="257">
        <v>0</v>
      </c>
      <c r="E167" s="636"/>
      <c r="F167" s="257"/>
      <c r="G167" s="637"/>
      <c r="H167" s="612"/>
      <c r="I167" s="606"/>
      <c r="J167" s="613"/>
      <c r="K167" s="613"/>
      <c r="GI167" s="613"/>
      <c r="GJ167" s="613"/>
      <c r="GK167" s="613"/>
      <c r="GL167" s="613"/>
      <c r="GM167" s="613"/>
      <c r="GN167" s="613"/>
      <c r="GO167" s="613"/>
      <c r="GP167" s="613"/>
      <c r="GQ167" s="613"/>
      <c r="GR167" s="613"/>
      <c r="GS167" s="613"/>
      <c r="GT167" s="613"/>
      <c r="GU167" s="613"/>
      <c r="GV167" s="613"/>
      <c r="GW167" s="613"/>
      <c r="GX167" s="613"/>
      <c r="GY167" s="613"/>
      <c r="GZ167" s="613"/>
      <c r="HA167" s="613"/>
      <c r="HB167" s="613"/>
      <c r="HC167" s="613"/>
      <c r="HD167" s="613"/>
      <c r="HE167" s="613"/>
      <c r="HF167" s="613"/>
      <c r="HG167" s="613"/>
      <c r="HH167" s="613"/>
      <c r="HI167" s="613"/>
      <c r="HJ167" s="613"/>
      <c r="HK167" s="613"/>
      <c r="HL167" s="613"/>
      <c r="HM167" s="613"/>
      <c r="HN167" s="613"/>
    </row>
    <row r="168" s="520" customFormat="1" ht="18" customHeight="1" spans="1:222">
      <c r="A168" s="382" t="s">
        <v>146</v>
      </c>
      <c r="B168" s="321"/>
      <c r="C168" s="625">
        <f t="shared" si="34"/>
        <v>0</v>
      </c>
      <c r="D168" s="257">
        <v>0</v>
      </c>
      <c r="E168" s="636"/>
      <c r="F168" s="257"/>
      <c r="G168" s="637"/>
      <c r="H168" s="612"/>
      <c r="I168" s="606"/>
      <c r="J168" s="613"/>
      <c r="K168" s="613"/>
      <c r="GI168" s="613"/>
      <c r="GJ168" s="613"/>
      <c r="GK168" s="613"/>
      <c r="GL168" s="613"/>
      <c r="GM168" s="613"/>
      <c r="GN168" s="613"/>
      <c r="GO168" s="613"/>
      <c r="GP168" s="613"/>
      <c r="GQ168" s="613"/>
      <c r="GR168" s="613"/>
      <c r="GS168" s="613"/>
      <c r="GT168" s="613"/>
      <c r="GU168" s="613"/>
      <c r="GV168" s="613"/>
      <c r="GW168" s="613"/>
      <c r="GX168" s="613"/>
      <c r="GY168" s="613"/>
      <c r="GZ168" s="613"/>
      <c r="HA168" s="613"/>
      <c r="HB168" s="613"/>
      <c r="HC168" s="613"/>
      <c r="HD168" s="613"/>
      <c r="HE168" s="613"/>
      <c r="HF168" s="613"/>
      <c r="HG168" s="613"/>
      <c r="HH168" s="613"/>
      <c r="HI168" s="613"/>
      <c r="HJ168" s="613"/>
      <c r="HK168" s="613"/>
      <c r="HL168" s="613"/>
      <c r="HM168" s="613"/>
      <c r="HN168" s="613"/>
    </row>
    <row r="169" s="606" customFormat="1" ht="18" customHeight="1" spans="1:8">
      <c r="A169" s="383" t="s">
        <v>147</v>
      </c>
      <c r="B169" s="321">
        <v>76</v>
      </c>
      <c r="C169" s="624">
        <f t="shared" ref="C169:H169" si="35">SUM(C170:C175)</f>
        <v>63</v>
      </c>
      <c r="D169" s="355">
        <v>63</v>
      </c>
      <c r="E169" s="622">
        <f>D169/C169</f>
        <v>1</v>
      </c>
      <c r="F169" s="355">
        <f t="shared" si="35"/>
        <v>70</v>
      </c>
      <c r="G169" s="635">
        <f>D169/F169-1</f>
        <v>-0.1</v>
      </c>
      <c r="H169" s="624">
        <f t="shared" si="35"/>
        <v>2</v>
      </c>
    </row>
    <row r="170" s="520" customFormat="1" ht="18" customHeight="1" spans="1:222">
      <c r="A170" s="382" t="s">
        <v>47</v>
      </c>
      <c r="B170" s="320">
        <v>76</v>
      </c>
      <c r="C170" s="625">
        <v>63</v>
      </c>
      <c r="D170" s="257">
        <v>63</v>
      </c>
      <c r="E170" s="636">
        <f>D170/C170</f>
        <v>1</v>
      </c>
      <c r="F170" s="257">
        <v>70</v>
      </c>
      <c r="G170" s="637">
        <f>D170/F170-1</f>
        <v>-0.1</v>
      </c>
      <c r="H170" s="612"/>
      <c r="I170" s="606"/>
      <c r="J170" s="613"/>
      <c r="K170" s="613"/>
      <c r="GI170" s="613"/>
      <c r="GJ170" s="613"/>
      <c r="GK170" s="613"/>
      <c r="GL170" s="613"/>
      <c r="GM170" s="613"/>
      <c r="GN170" s="613"/>
      <c r="GO170" s="613"/>
      <c r="GP170" s="613"/>
      <c r="GQ170" s="613"/>
      <c r="GR170" s="613"/>
      <c r="GS170" s="613"/>
      <c r="GT170" s="613"/>
      <c r="GU170" s="613"/>
      <c r="GV170" s="613"/>
      <c r="GW170" s="613"/>
      <c r="GX170" s="613"/>
      <c r="GY170" s="613"/>
      <c r="GZ170" s="613"/>
      <c r="HA170" s="613"/>
      <c r="HB170" s="613"/>
      <c r="HC170" s="613"/>
      <c r="HD170" s="613"/>
      <c r="HE170" s="613"/>
      <c r="HF170" s="613"/>
      <c r="HG170" s="613"/>
      <c r="HH170" s="613"/>
      <c r="HI170" s="613"/>
      <c r="HJ170" s="613"/>
      <c r="HK170" s="613"/>
      <c r="HL170" s="613"/>
      <c r="HM170" s="613"/>
      <c r="HN170" s="613"/>
    </row>
    <row r="171" s="606" customFormat="1" ht="18" customHeight="1" spans="1:8">
      <c r="A171" s="382" t="s">
        <v>48</v>
      </c>
      <c r="B171" s="321"/>
      <c r="C171" s="625">
        <f t="shared" ref="C171:C174" si="36">D171+H171</f>
        <v>0</v>
      </c>
      <c r="D171" s="257">
        <v>0</v>
      </c>
      <c r="E171" s="636"/>
      <c r="F171" s="257"/>
      <c r="G171" s="637"/>
      <c r="H171" s="638"/>
    </row>
    <row r="172" s="520" customFormat="1" ht="18" customHeight="1" spans="1:222">
      <c r="A172" s="382" t="s">
        <v>49</v>
      </c>
      <c r="B172" s="321"/>
      <c r="C172" s="625">
        <f t="shared" si="36"/>
        <v>0</v>
      </c>
      <c r="D172" s="257">
        <v>0</v>
      </c>
      <c r="E172" s="636"/>
      <c r="F172" s="257"/>
      <c r="G172" s="637"/>
      <c r="H172" s="612"/>
      <c r="I172" s="606"/>
      <c r="J172" s="613"/>
      <c r="K172" s="613"/>
      <c r="GI172" s="613"/>
      <c r="GJ172" s="613"/>
      <c r="GK172" s="613"/>
      <c r="GL172" s="613"/>
      <c r="GM172" s="613"/>
      <c r="GN172" s="613"/>
      <c r="GO172" s="613"/>
      <c r="GP172" s="613"/>
      <c r="GQ172" s="613"/>
      <c r="GR172" s="613"/>
      <c r="GS172" s="613"/>
      <c r="GT172" s="613"/>
      <c r="GU172" s="613"/>
      <c r="GV172" s="613"/>
      <c r="GW172" s="613"/>
      <c r="GX172" s="613"/>
      <c r="GY172" s="613"/>
      <c r="GZ172" s="613"/>
      <c r="HA172" s="613"/>
      <c r="HB172" s="613"/>
      <c r="HC172" s="613"/>
      <c r="HD172" s="613"/>
      <c r="HE172" s="613"/>
      <c r="HF172" s="613"/>
      <c r="HG172" s="613"/>
      <c r="HH172" s="613"/>
      <c r="HI172" s="613"/>
      <c r="HJ172" s="613"/>
      <c r="HK172" s="613"/>
      <c r="HL172" s="613"/>
      <c r="HM172" s="613"/>
      <c r="HN172" s="613"/>
    </row>
    <row r="173" s="520" customFormat="1" ht="18" customHeight="1" spans="1:222">
      <c r="A173" s="382" t="s">
        <v>61</v>
      </c>
      <c r="B173" s="321"/>
      <c r="C173" s="625">
        <f t="shared" si="36"/>
        <v>0</v>
      </c>
      <c r="D173" s="257">
        <v>0</v>
      </c>
      <c r="E173" s="636"/>
      <c r="F173" s="257"/>
      <c r="G173" s="637"/>
      <c r="H173" s="612"/>
      <c r="I173" s="606"/>
      <c r="J173" s="613"/>
      <c r="K173" s="613"/>
      <c r="GI173" s="613"/>
      <c r="GJ173" s="613"/>
      <c r="GK173" s="613"/>
      <c r="GL173" s="613"/>
      <c r="GM173" s="613"/>
      <c r="GN173" s="613"/>
      <c r="GO173" s="613"/>
      <c r="GP173" s="613"/>
      <c r="GQ173" s="613"/>
      <c r="GR173" s="613"/>
      <c r="GS173" s="613"/>
      <c r="GT173" s="613"/>
      <c r="GU173" s="613"/>
      <c r="GV173" s="613"/>
      <c r="GW173" s="613"/>
      <c r="GX173" s="613"/>
      <c r="GY173" s="613"/>
      <c r="GZ173" s="613"/>
      <c r="HA173" s="613"/>
      <c r="HB173" s="613"/>
      <c r="HC173" s="613"/>
      <c r="HD173" s="613"/>
      <c r="HE173" s="613"/>
      <c r="HF173" s="613"/>
      <c r="HG173" s="613"/>
      <c r="HH173" s="613"/>
      <c r="HI173" s="613"/>
      <c r="HJ173" s="613"/>
      <c r="HK173" s="613"/>
      <c r="HL173" s="613"/>
      <c r="HM173" s="613"/>
      <c r="HN173" s="613"/>
    </row>
    <row r="174" s="606" customFormat="1" ht="18" customHeight="1" spans="1:8">
      <c r="A174" s="382" t="s">
        <v>56</v>
      </c>
      <c r="B174" s="321"/>
      <c r="C174" s="625">
        <f t="shared" si="36"/>
        <v>0</v>
      </c>
      <c r="D174" s="257">
        <v>0</v>
      </c>
      <c r="E174" s="636"/>
      <c r="F174" s="257"/>
      <c r="G174" s="637"/>
      <c r="H174" s="638"/>
    </row>
    <row r="175" s="520" customFormat="1" ht="18" customHeight="1" spans="1:222">
      <c r="A175" s="382" t="s">
        <v>148</v>
      </c>
      <c r="B175" s="321"/>
      <c r="C175" s="625"/>
      <c r="D175" s="257">
        <v>0</v>
      </c>
      <c r="E175" s="636"/>
      <c r="F175" s="257"/>
      <c r="G175" s="637"/>
      <c r="H175" s="612">
        <v>2</v>
      </c>
      <c r="I175" s="606"/>
      <c r="J175" s="613"/>
      <c r="K175" s="613"/>
      <c r="GI175" s="613"/>
      <c r="GJ175" s="613"/>
      <c r="GK175" s="613"/>
      <c r="GL175" s="613"/>
      <c r="GM175" s="613"/>
      <c r="GN175" s="613"/>
      <c r="GO175" s="613"/>
      <c r="GP175" s="613"/>
      <c r="GQ175" s="613"/>
      <c r="GR175" s="613"/>
      <c r="GS175" s="613"/>
      <c r="GT175" s="613"/>
      <c r="GU175" s="613"/>
      <c r="GV175" s="613"/>
      <c r="GW175" s="613"/>
      <c r="GX175" s="613"/>
      <c r="GY175" s="613"/>
      <c r="GZ175" s="613"/>
      <c r="HA175" s="613"/>
      <c r="HB175" s="613"/>
      <c r="HC175" s="613"/>
      <c r="HD175" s="613"/>
      <c r="HE175" s="613"/>
      <c r="HF175" s="613"/>
      <c r="HG175" s="613"/>
      <c r="HH175" s="613"/>
      <c r="HI175" s="613"/>
      <c r="HJ175" s="613"/>
      <c r="HK175" s="613"/>
      <c r="HL175" s="613"/>
      <c r="HM175" s="613"/>
      <c r="HN175" s="613"/>
    </row>
    <row r="176" s="606" customFormat="1" ht="18" customHeight="1" spans="1:8">
      <c r="A176" s="383" t="s">
        <v>149</v>
      </c>
      <c r="B176" s="321">
        <v>508</v>
      </c>
      <c r="C176" s="624">
        <f t="shared" ref="C176:H176" si="37">SUM(C177:C182)</f>
        <v>355</v>
      </c>
      <c r="D176" s="355">
        <v>353</v>
      </c>
      <c r="E176" s="622">
        <f t="shared" ref="E176:E178" si="38">D176/C176</f>
        <v>0.994366197183099</v>
      </c>
      <c r="F176" s="355">
        <f t="shared" si="37"/>
        <v>386</v>
      </c>
      <c r="G176" s="635">
        <f t="shared" ref="G176:G178" si="39">D176/F176-1</f>
        <v>-0.0854922279792746</v>
      </c>
      <c r="H176" s="624">
        <f t="shared" si="37"/>
        <v>0</v>
      </c>
    </row>
    <row r="177" s="520" customFormat="1" ht="18" customHeight="1" spans="1:222">
      <c r="A177" s="382" t="s">
        <v>47</v>
      </c>
      <c r="B177" s="320">
        <v>420</v>
      </c>
      <c r="C177" s="625">
        <v>245</v>
      </c>
      <c r="D177" s="257">
        <v>243</v>
      </c>
      <c r="E177" s="636">
        <f t="shared" si="38"/>
        <v>0.991836734693878</v>
      </c>
      <c r="F177" s="257">
        <v>309</v>
      </c>
      <c r="G177" s="637">
        <f t="shared" si="39"/>
        <v>-0.213592233009709</v>
      </c>
      <c r="H177" s="612"/>
      <c r="I177" s="606"/>
      <c r="J177" s="613"/>
      <c r="K177" s="613"/>
      <c r="GI177" s="613"/>
      <c r="GJ177" s="613"/>
      <c r="GK177" s="613"/>
      <c r="GL177" s="613"/>
      <c r="GM177" s="613"/>
      <c r="GN177" s="613"/>
      <c r="GO177" s="613"/>
      <c r="GP177" s="613"/>
      <c r="GQ177" s="613"/>
      <c r="GR177" s="613"/>
      <c r="GS177" s="613"/>
      <c r="GT177" s="613"/>
      <c r="GU177" s="613"/>
      <c r="GV177" s="613"/>
      <c r="GW177" s="613"/>
      <c r="GX177" s="613"/>
      <c r="GY177" s="613"/>
      <c r="GZ177" s="613"/>
      <c r="HA177" s="613"/>
      <c r="HB177" s="613"/>
      <c r="HC177" s="613"/>
      <c r="HD177" s="613"/>
      <c r="HE177" s="613"/>
      <c r="HF177" s="613"/>
      <c r="HG177" s="613"/>
      <c r="HH177" s="613"/>
      <c r="HI177" s="613"/>
      <c r="HJ177" s="613"/>
      <c r="HK177" s="613"/>
      <c r="HL177" s="613"/>
      <c r="HM177" s="613"/>
      <c r="HN177" s="613"/>
    </row>
    <row r="178" s="606" customFormat="1" ht="18" customHeight="1" spans="1:8">
      <c r="A178" s="382" t="s">
        <v>48</v>
      </c>
      <c r="B178" s="320">
        <v>8</v>
      </c>
      <c r="C178" s="625">
        <v>6</v>
      </c>
      <c r="D178" s="257">
        <v>6</v>
      </c>
      <c r="E178" s="636">
        <f t="shared" si="38"/>
        <v>1</v>
      </c>
      <c r="F178" s="257">
        <v>4</v>
      </c>
      <c r="G178" s="637">
        <f t="shared" si="39"/>
        <v>0.5</v>
      </c>
      <c r="H178" s="638"/>
    </row>
    <row r="179" s="520" customFormat="1" ht="18" customHeight="1" spans="1:222">
      <c r="A179" s="382" t="s">
        <v>49</v>
      </c>
      <c r="B179" s="320"/>
      <c r="C179" s="625">
        <v>0</v>
      </c>
      <c r="D179" s="257">
        <v>0</v>
      </c>
      <c r="E179" s="636"/>
      <c r="F179" s="257"/>
      <c r="G179" s="637"/>
      <c r="H179" s="612"/>
      <c r="I179" s="606"/>
      <c r="J179" s="613"/>
      <c r="K179" s="613"/>
      <c r="GI179" s="613"/>
      <c r="GJ179" s="613"/>
      <c r="GK179" s="613"/>
      <c r="GL179" s="613"/>
      <c r="GM179" s="613"/>
      <c r="GN179" s="613"/>
      <c r="GO179" s="613"/>
      <c r="GP179" s="613"/>
      <c r="GQ179" s="613"/>
      <c r="GR179" s="613"/>
      <c r="GS179" s="613"/>
      <c r="GT179" s="613"/>
      <c r="GU179" s="613"/>
      <c r="GV179" s="613"/>
      <c r="GW179" s="613"/>
      <c r="GX179" s="613"/>
      <c r="GY179" s="613"/>
      <c r="GZ179" s="613"/>
      <c r="HA179" s="613"/>
      <c r="HB179" s="613"/>
      <c r="HC179" s="613"/>
      <c r="HD179" s="613"/>
      <c r="HE179" s="613"/>
      <c r="HF179" s="613"/>
      <c r="HG179" s="613"/>
      <c r="HH179" s="613"/>
      <c r="HI179" s="613"/>
      <c r="HJ179" s="613"/>
      <c r="HK179" s="613"/>
      <c r="HL179" s="613"/>
      <c r="HM179" s="613"/>
      <c r="HN179" s="613"/>
    </row>
    <row r="180" s="520" customFormat="1" ht="18" customHeight="1" spans="1:222">
      <c r="A180" s="382" t="s">
        <v>150</v>
      </c>
      <c r="B180" s="320"/>
      <c r="C180" s="625">
        <v>0</v>
      </c>
      <c r="D180" s="257">
        <v>0</v>
      </c>
      <c r="E180" s="636"/>
      <c r="F180" s="257"/>
      <c r="G180" s="637"/>
      <c r="H180" s="612"/>
      <c r="I180" s="606"/>
      <c r="J180" s="613"/>
      <c r="K180" s="613"/>
      <c r="GI180" s="613"/>
      <c r="GJ180" s="613"/>
      <c r="GK180" s="613"/>
      <c r="GL180" s="613"/>
      <c r="GM180" s="613"/>
      <c r="GN180" s="613"/>
      <c r="GO180" s="613"/>
      <c r="GP180" s="613"/>
      <c r="GQ180" s="613"/>
      <c r="GR180" s="613"/>
      <c r="GS180" s="613"/>
      <c r="GT180" s="613"/>
      <c r="GU180" s="613"/>
      <c r="GV180" s="613"/>
      <c r="GW180" s="613"/>
      <c r="GX180" s="613"/>
      <c r="GY180" s="613"/>
      <c r="GZ180" s="613"/>
      <c r="HA180" s="613"/>
      <c r="HB180" s="613"/>
      <c r="HC180" s="613"/>
      <c r="HD180" s="613"/>
      <c r="HE180" s="613"/>
      <c r="HF180" s="613"/>
      <c r="HG180" s="613"/>
      <c r="HH180" s="613"/>
      <c r="HI180" s="613"/>
      <c r="HJ180" s="613"/>
      <c r="HK180" s="613"/>
      <c r="HL180" s="613"/>
      <c r="HM180" s="613"/>
      <c r="HN180" s="613"/>
    </row>
    <row r="181" s="606" customFormat="1" ht="18" customHeight="1" spans="1:8">
      <c r="A181" s="382" t="s">
        <v>56</v>
      </c>
      <c r="B181" s="320">
        <v>80</v>
      </c>
      <c r="C181" s="625">
        <v>102</v>
      </c>
      <c r="D181" s="257">
        <v>102</v>
      </c>
      <c r="E181" s="636">
        <f t="shared" ref="E181:E184" si="40">D181/C181</f>
        <v>1</v>
      </c>
      <c r="F181" s="257">
        <v>70</v>
      </c>
      <c r="G181" s="637">
        <f t="shared" ref="G181:G184" si="41">D181/F181-1</f>
        <v>0.457142857142857</v>
      </c>
      <c r="H181" s="638"/>
    </row>
    <row r="182" s="520" customFormat="1" ht="18" customHeight="1" spans="1:222">
      <c r="A182" s="382" t="s">
        <v>151</v>
      </c>
      <c r="B182" s="320"/>
      <c r="C182" s="625">
        <v>2</v>
      </c>
      <c r="D182" s="257">
        <v>2</v>
      </c>
      <c r="E182" s="636">
        <f t="shared" si="40"/>
        <v>1</v>
      </c>
      <c r="F182" s="257">
        <v>3</v>
      </c>
      <c r="G182" s="637">
        <f t="shared" si="41"/>
        <v>-0.333333333333333</v>
      </c>
      <c r="H182" s="612"/>
      <c r="I182" s="606"/>
      <c r="J182" s="613"/>
      <c r="K182" s="613"/>
      <c r="GI182" s="613"/>
      <c r="GJ182" s="613"/>
      <c r="GK182" s="613"/>
      <c r="GL182" s="613"/>
      <c r="GM182" s="613"/>
      <c r="GN182" s="613"/>
      <c r="GO182" s="613"/>
      <c r="GP182" s="613"/>
      <c r="GQ182" s="613"/>
      <c r="GR182" s="613"/>
      <c r="GS182" s="613"/>
      <c r="GT182" s="613"/>
      <c r="GU182" s="613"/>
      <c r="GV182" s="613"/>
      <c r="GW182" s="613"/>
      <c r="GX182" s="613"/>
      <c r="GY182" s="613"/>
      <c r="GZ182" s="613"/>
      <c r="HA182" s="613"/>
      <c r="HB182" s="613"/>
      <c r="HC182" s="613"/>
      <c r="HD182" s="613"/>
      <c r="HE182" s="613"/>
      <c r="HF182" s="613"/>
      <c r="HG182" s="613"/>
      <c r="HH182" s="613"/>
      <c r="HI182" s="613"/>
      <c r="HJ182" s="613"/>
      <c r="HK182" s="613"/>
      <c r="HL182" s="613"/>
      <c r="HM182" s="613"/>
      <c r="HN182" s="613"/>
    </row>
    <row r="183" s="606" customFormat="1" ht="18" customHeight="1" spans="1:8">
      <c r="A183" s="383" t="s">
        <v>152</v>
      </c>
      <c r="B183" s="321">
        <v>538</v>
      </c>
      <c r="C183" s="624">
        <f t="shared" ref="C183:H183" si="42">SUM(C184:C189)</f>
        <v>507</v>
      </c>
      <c r="D183" s="355">
        <v>507</v>
      </c>
      <c r="E183" s="622">
        <f t="shared" si="40"/>
        <v>1</v>
      </c>
      <c r="F183" s="355">
        <f t="shared" si="42"/>
        <v>679</v>
      </c>
      <c r="G183" s="635">
        <f t="shared" si="41"/>
        <v>-0.253313696612666</v>
      </c>
      <c r="H183" s="624">
        <f t="shared" si="42"/>
        <v>0</v>
      </c>
    </row>
    <row r="184" s="520" customFormat="1" ht="18" customHeight="1" spans="1:222">
      <c r="A184" s="382" t="s">
        <v>47</v>
      </c>
      <c r="B184" s="320">
        <v>447</v>
      </c>
      <c r="C184" s="625">
        <v>395</v>
      </c>
      <c r="D184" s="257">
        <v>395</v>
      </c>
      <c r="E184" s="636">
        <f t="shared" si="40"/>
        <v>1</v>
      </c>
      <c r="F184" s="257">
        <v>327</v>
      </c>
      <c r="G184" s="637">
        <f t="shared" si="41"/>
        <v>0.207951070336391</v>
      </c>
      <c r="H184" s="612"/>
      <c r="I184" s="606"/>
      <c r="J184" s="613"/>
      <c r="K184" s="613"/>
      <c r="GI184" s="613"/>
      <c r="GJ184" s="613"/>
      <c r="GK184" s="613"/>
      <c r="GL184" s="613"/>
      <c r="GM184" s="613"/>
      <c r="GN184" s="613"/>
      <c r="GO184" s="613"/>
      <c r="GP184" s="613"/>
      <c r="GQ184" s="613"/>
      <c r="GR184" s="613"/>
      <c r="GS184" s="613"/>
      <c r="GT184" s="613"/>
      <c r="GU184" s="613"/>
      <c r="GV184" s="613"/>
      <c r="GW184" s="613"/>
      <c r="GX184" s="613"/>
      <c r="GY184" s="613"/>
      <c r="GZ184" s="613"/>
      <c r="HA184" s="613"/>
      <c r="HB184" s="613"/>
      <c r="HC184" s="613"/>
      <c r="HD184" s="613"/>
      <c r="HE184" s="613"/>
      <c r="HF184" s="613"/>
      <c r="HG184" s="613"/>
      <c r="HH184" s="613"/>
      <c r="HI184" s="613"/>
      <c r="HJ184" s="613"/>
      <c r="HK184" s="613"/>
      <c r="HL184" s="613"/>
      <c r="HM184" s="613"/>
      <c r="HN184" s="613"/>
    </row>
    <row r="185" s="606" customFormat="1" ht="18" customHeight="1" spans="1:8">
      <c r="A185" s="382" t="s">
        <v>48</v>
      </c>
      <c r="B185" s="320"/>
      <c r="C185" s="625">
        <v>0</v>
      </c>
      <c r="D185" s="257">
        <v>0</v>
      </c>
      <c r="E185" s="636"/>
      <c r="F185" s="257">
        <v>250</v>
      </c>
      <c r="G185" s="637"/>
      <c r="H185" s="638"/>
    </row>
    <row r="186" s="520" customFormat="1" ht="18" customHeight="1" spans="1:222">
      <c r="A186" s="382" t="s">
        <v>49</v>
      </c>
      <c r="B186" s="320"/>
      <c r="C186" s="625">
        <v>0</v>
      </c>
      <c r="D186" s="257">
        <v>0</v>
      </c>
      <c r="E186" s="636"/>
      <c r="F186" s="257"/>
      <c r="G186" s="637"/>
      <c r="H186" s="612"/>
      <c r="I186" s="606"/>
      <c r="J186" s="613"/>
      <c r="K186" s="613"/>
      <c r="GI186" s="613"/>
      <c r="GJ186" s="613"/>
      <c r="GK186" s="613"/>
      <c r="GL186" s="613"/>
      <c r="GM186" s="613"/>
      <c r="GN186" s="613"/>
      <c r="GO186" s="613"/>
      <c r="GP186" s="613"/>
      <c r="GQ186" s="613"/>
      <c r="GR186" s="613"/>
      <c r="GS186" s="613"/>
      <c r="GT186" s="613"/>
      <c r="GU186" s="613"/>
      <c r="GV186" s="613"/>
      <c r="GW186" s="613"/>
      <c r="GX186" s="613"/>
      <c r="GY186" s="613"/>
      <c r="GZ186" s="613"/>
      <c r="HA186" s="613"/>
      <c r="HB186" s="613"/>
      <c r="HC186" s="613"/>
      <c r="HD186" s="613"/>
      <c r="HE186" s="613"/>
      <c r="HF186" s="613"/>
      <c r="HG186" s="613"/>
      <c r="HH186" s="613"/>
      <c r="HI186" s="613"/>
      <c r="HJ186" s="613"/>
      <c r="HK186" s="613"/>
      <c r="HL186" s="613"/>
      <c r="HM186" s="613"/>
      <c r="HN186" s="613"/>
    </row>
    <row r="187" s="520" customFormat="1" ht="18" customHeight="1" spans="1:222">
      <c r="A187" s="382" t="s">
        <v>153</v>
      </c>
      <c r="B187" s="320"/>
      <c r="C187" s="625">
        <v>0</v>
      </c>
      <c r="D187" s="257">
        <v>0</v>
      </c>
      <c r="E187" s="636"/>
      <c r="F187" s="257"/>
      <c r="G187" s="637"/>
      <c r="H187" s="612"/>
      <c r="I187" s="606"/>
      <c r="J187" s="613"/>
      <c r="K187" s="613"/>
      <c r="GI187" s="613"/>
      <c r="GJ187" s="613"/>
      <c r="GK187" s="613"/>
      <c r="GL187" s="613"/>
      <c r="GM187" s="613"/>
      <c r="GN187" s="613"/>
      <c r="GO187" s="613"/>
      <c r="GP187" s="613"/>
      <c r="GQ187" s="613"/>
      <c r="GR187" s="613"/>
      <c r="GS187" s="613"/>
      <c r="GT187" s="613"/>
      <c r="GU187" s="613"/>
      <c r="GV187" s="613"/>
      <c r="GW187" s="613"/>
      <c r="GX187" s="613"/>
      <c r="GY187" s="613"/>
      <c r="GZ187" s="613"/>
      <c r="HA187" s="613"/>
      <c r="HB187" s="613"/>
      <c r="HC187" s="613"/>
      <c r="HD187" s="613"/>
      <c r="HE187" s="613"/>
      <c r="HF187" s="613"/>
      <c r="HG187" s="613"/>
      <c r="HH187" s="613"/>
      <c r="HI187" s="613"/>
      <c r="HJ187" s="613"/>
      <c r="HK187" s="613"/>
      <c r="HL187" s="613"/>
      <c r="HM187" s="613"/>
      <c r="HN187" s="613"/>
    </row>
    <row r="188" s="606" customFormat="1" ht="18" customHeight="1" spans="1:8">
      <c r="A188" s="382" t="s">
        <v>56</v>
      </c>
      <c r="B188" s="320">
        <v>91</v>
      </c>
      <c r="C188" s="625">
        <v>112</v>
      </c>
      <c r="D188" s="257">
        <v>112</v>
      </c>
      <c r="E188" s="636">
        <f t="shared" ref="E188:E191" si="43">D188/C188</f>
        <v>1</v>
      </c>
      <c r="F188" s="257">
        <v>102</v>
      </c>
      <c r="G188" s="637">
        <f t="shared" ref="G188:G191" si="44">D188/F188-1</f>
        <v>0.0980392156862746</v>
      </c>
      <c r="H188" s="638"/>
    </row>
    <row r="189" s="520" customFormat="1" ht="18" customHeight="1" spans="1:222">
      <c r="A189" s="382" t="s">
        <v>154</v>
      </c>
      <c r="B189" s="321"/>
      <c r="C189" s="625">
        <v>0</v>
      </c>
      <c r="D189" s="257">
        <v>0</v>
      </c>
      <c r="E189" s="636"/>
      <c r="F189" s="257"/>
      <c r="G189" s="637"/>
      <c r="H189" s="612"/>
      <c r="I189" s="606"/>
      <c r="J189" s="613"/>
      <c r="K189" s="613"/>
      <c r="GI189" s="613"/>
      <c r="GJ189" s="613"/>
      <c r="GK189" s="613"/>
      <c r="GL189" s="613"/>
      <c r="GM189" s="613"/>
      <c r="GN189" s="613"/>
      <c r="GO189" s="613"/>
      <c r="GP189" s="613"/>
      <c r="GQ189" s="613"/>
      <c r="GR189" s="613"/>
      <c r="GS189" s="613"/>
      <c r="GT189" s="613"/>
      <c r="GU189" s="613"/>
      <c r="GV189" s="613"/>
      <c r="GW189" s="613"/>
      <c r="GX189" s="613"/>
      <c r="GY189" s="613"/>
      <c r="GZ189" s="613"/>
      <c r="HA189" s="613"/>
      <c r="HB189" s="613"/>
      <c r="HC189" s="613"/>
      <c r="HD189" s="613"/>
      <c r="HE189" s="613"/>
      <c r="HF189" s="613"/>
      <c r="HG189" s="613"/>
      <c r="HH189" s="613"/>
      <c r="HI189" s="613"/>
      <c r="HJ189" s="613"/>
      <c r="HK189" s="613"/>
      <c r="HL189" s="613"/>
      <c r="HM189" s="613"/>
      <c r="HN189" s="613"/>
    </row>
    <row r="190" s="606" customFormat="1" ht="18" customHeight="1" spans="1:8">
      <c r="A190" s="383" t="s">
        <v>155</v>
      </c>
      <c r="B190" s="321">
        <v>408</v>
      </c>
      <c r="C190" s="624">
        <f t="shared" ref="C190:H190" si="45">SUM(C191:C196)</f>
        <v>420</v>
      </c>
      <c r="D190" s="355">
        <v>359</v>
      </c>
      <c r="E190" s="622">
        <f t="shared" si="43"/>
        <v>0.854761904761905</v>
      </c>
      <c r="F190" s="355">
        <f t="shared" si="45"/>
        <v>317</v>
      </c>
      <c r="G190" s="635">
        <f t="shared" si="44"/>
        <v>0.132492113564669</v>
      </c>
      <c r="H190" s="624">
        <f t="shared" si="45"/>
        <v>61</v>
      </c>
    </row>
    <row r="191" s="520" customFormat="1" ht="18" customHeight="1" spans="1:222">
      <c r="A191" s="382" t="s">
        <v>47</v>
      </c>
      <c r="B191" s="320">
        <v>298</v>
      </c>
      <c r="C191" s="625">
        <v>209</v>
      </c>
      <c r="D191" s="257">
        <v>209</v>
      </c>
      <c r="E191" s="636">
        <f t="shared" si="43"/>
        <v>1</v>
      </c>
      <c r="F191" s="257">
        <v>214</v>
      </c>
      <c r="G191" s="637">
        <f t="shared" si="44"/>
        <v>-0.0233644859813084</v>
      </c>
      <c r="H191" s="612"/>
      <c r="I191" s="606"/>
      <c r="J191" s="613"/>
      <c r="K191" s="613"/>
      <c r="GI191" s="613"/>
      <c r="GJ191" s="613"/>
      <c r="GK191" s="613"/>
      <c r="GL191" s="613"/>
      <c r="GM191" s="613"/>
      <c r="GN191" s="613"/>
      <c r="GO191" s="613"/>
      <c r="GP191" s="613"/>
      <c r="GQ191" s="613"/>
      <c r="GR191" s="613"/>
      <c r="GS191" s="613"/>
      <c r="GT191" s="613"/>
      <c r="GU191" s="613"/>
      <c r="GV191" s="613"/>
      <c r="GW191" s="613"/>
      <c r="GX191" s="613"/>
      <c r="GY191" s="613"/>
      <c r="GZ191" s="613"/>
      <c r="HA191" s="613"/>
      <c r="HB191" s="613"/>
      <c r="HC191" s="613"/>
      <c r="HD191" s="613"/>
      <c r="HE191" s="613"/>
      <c r="HF191" s="613"/>
      <c r="HG191" s="613"/>
      <c r="HH191" s="613"/>
      <c r="HI191" s="613"/>
      <c r="HJ191" s="613"/>
      <c r="HK191" s="613"/>
      <c r="HL191" s="613"/>
      <c r="HM191" s="613"/>
      <c r="HN191" s="613"/>
    </row>
    <row r="192" s="606" customFormat="1" ht="18" customHeight="1" spans="1:8">
      <c r="A192" s="382" t="s">
        <v>48</v>
      </c>
      <c r="B192" s="320"/>
      <c r="C192" s="625">
        <v>5</v>
      </c>
      <c r="D192" s="257">
        <v>5</v>
      </c>
      <c r="E192" s="636"/>
      <c r="F192" s="257"/>
      <c r="G192" s="637"/>
      <c r="H192" s="638"/>
    </row>
    <row r="193" s="520" customFormat="1" ht="18" customHeight="1" spans="1:222">
      <c r="A193" s="382" t="s">
        <v>49</v>
      </c>
      <c r="B193" s="320"/>
      <c r="C193" s="625">
        <v>0</v>
      </c>
      <c r="D193" s="257">
        <v>0</v>
      </c>
      <c r="E193" s="636"/>
      <c r="F193" s="257"/>
      <c r="G193" s="637"/>
      <c r="H193" s="612"/>
      <c r="I193" s="606"/>
      <c r="J193" s="613"/>
      <c r="K193" s="613"/>
      <c r="GI193" s="613"/>
      <c r="GJ193" s="613"/>
      <c r="GK193" s="613"/>
      <c r="GL193" s="613"/>
      <c r="GM193" s="613"/>
      <c r="GN193" s="613"/>
      <c r="GO193" s="613"/>
      <c r="GP193" s="613"/>
      <c r="GQ193" s="613"/>
      <c r="GR193" s="613"/>
      <c r="GS193" s="613"/>
      <c r="GT193" s="613"/>
      <c r="GU193" s="613"/>
      <c r="GV193" s="613"/>
      <c r="GW193" s="613"/>
      <c r="GX193" s="613"/>
      <c r="GY193" s="613"/>
      <c r="GZ193" s="613"/>
      <c r="HA193" s="613"/>
      <c r="HB193" s="613"/>
      <c r="HC193" s="613"/>
      <c r="HD193" s="613"/>
      <c r="HE193" s="613"/>
      <c r="HF193" s="613"/>
      <c r="HG193" s="613"/>
      <c r="HH193" s="613"/>
      <c r="HI193" s="613"/>
      <c r="HJ193" s="613"/>
      <c r="HK193" s="613"/>
      <c r="HL193" s="613"/>
      <c r="HM193" s="613"/>
      <c r="HN193" s="613"/>
    </row>
    <row r="194" s="520" customFormat="1" ht="18" customHeight="1" spans="1:222">
      <c r="A194" s="382" t="s">
        <v>156</v>
      </c>
      <c r="B194" s="320"/>
      <c r="C194" s="625">
        <v>0</v>
      </c>
      <c r="D194" s="257">
        <v>0</v>
      </c>
      <c r="E194" s="636"/>
      <c r="F194" s="257"/>
      <c r="G194" s="637"/>
      <c r="H194" s="612"/>
      <c r="I194" s="606"/>
      <c r="J194" s="613"/>
      <c r="K194" s="613"/>
      <c r="GI194" s="613"/>
      <c r="GJ194" s="613"/>
      <c r="GK194" s="613"/>
      <c r="GL194" s="613"/>
      <c r="GM194" s="613"/>
      <c r="GN194" s="613"/>
      <c r="GO194" s="613"/>
      <c r="GP194" s="613"/>
      <c r="GQ194" s="613"/>
      <c r="GR194" s="613"/>
      <c r="GS194" s="613"/>
      <c r="GT194" s="613"/>
      <c r="GU194" s="613"/>
      <c r="GV194" s="613"/>
      <c r="GW194" s="613"/>
      <c r="GX194" s="613"/>
      <c r="GY194" s="613"/>
      <c r="GZ194" s="613"/>
      <c r="HA194" s="613"/>
      <c r="HB194" s="613"/>
      <c r="HC194" s="613"/>
      <c r="HD194" s="613"/>
      <c r="HE194" s="613"/>
      <c r="HF194" s="613"/>
      <c r="HG194" s="613"/>
      <c r="HH194" s="613"/>
      <c r="HI194" s="613"/>
      <c r="HJ194" s="613"/>
      <c r="HK194" s="613"/>
      <c r="HL194" s="613"/>
      <c r="HM194" s="613"/>
      <c r="HN194" s="613"/>
    </row>
    <row r="195" s="520" customFormat="1" ht="18" customHeight="1" spans="1:222">
      <c r="A195" s="382" t="s">
        <v>56</v>
      </c>
      <c r="B195" s="320">
        <v>110</v>
      </c>
      <c r="C195" s="625">
        <v>144</v>
      </c>
      <c r="D195" s="257">
        <v>144</v>
      </c>
      <c r="E195" s="636">
        <f t="shared" ref="E195:E198" si="46">D195/C195</f>
        <v>1</v>
      </c>
      <c r="F195" s="257">
        <v>102</v>
      </c>
      <c r="G195" s="637">
        <f t="shared" ref="G195:G198" si="47">D195/F195-1</f>
        <v>0.411764705882353</v>
      </c>
      <c r="H195" s="612"/>
      <c r="I195" s="606"/>
      <c r="J195" s="613"/>
      <c r="K195" s="613"/>
      <c r="GI195" s="613"/>
      <c r="GJ195" s="613"/>
      <c r="GK195" s="613"/>
      <c r="GL195" s="613"/>
      <c r="GM195" s="613"/>
      <c r="GN195" s="613"/>
      <c r="GO195" s="613"/>
      <c r="GP195" s="613"/>
      <c r="GQ195" s="613"/>
      <c r="GR195" s="613"/>
      <c r="GS195" s="613"/>
      <c r="GT195" s="613"/>
      <c r="GU195" s="613"/>
      <c r="GV195" s="613"/>
      <c r="GW195" s="613"/>
      <c r="GX195" s="613"/>
      <c r="GY195" s="613"/>
      <c r="GZ195" s="613"/>
      <c r="HA195" s="613"/>
      <c r="HB195" s="613"/>
      <c r="HC195" s="613"/>
      <c r="HD195" s="613"/>
      <c r="HE195" s="613"/>
      <c r="HF195" s="613"/>
      <c r="HG195" s="613"/>
      <c r="HH195" s="613"/>
      <c r="HI195" s="613"/>
      <c r="HJ195" s="613"/>
      <c r="HK195" s="613"/>
      <c r="HL195" s="613"/>
      <c r="HM195" s="613"/>
      <c r="HN195" s="613"/>
    </row>
    <row r="196" s="520" customFormat="1" ht="18" customHeight="1" spans="1:222">
      <c r="A196" s="382" t="s">
        <v>157</v>
      </c>
      <c r="B196" s="321"/>
      <c r="C196" s="625">
        <v>62</v>
      </c>
      <c r="D196" s="257">
        <v>1</v>
      </c>
      <c r="E196" s="636">
        <f t="shared" si="46"/>
        <v>0.0161290322580645</v>
      </c>
      <c r="F196" s="257">
        <v>1</v>
      </c>
      <c r="G196" s="637">
        <f t="shared" si="47"/>
        <v>0</v>
      </c>
      <c r="H196" s="612">
        <v>61</v>
      </c>
      <c r="I196" s="606"/>
      <c r="J196" s="613"/>
      <c r="K196" s="613"/>
      <c r="GI196" s="613"/>
      <c r="GJ196" s="613"/>
      <c r="GK196" s="613"/>
      <c r="GL196" s="613"/>
      <c r="GM196" s="613"/>
      <c r="GN196" s="613"/>
      <c r="GO196" s="613"/>
      <c r="GP196" s="613"/>
      <c r="GQ196" s="613"/>
      <c r="GR196" s="613"/>
      <c r="GS196" s="613"/>
      <c r="GT196" s="613"/>
      <c r="GU196" s="613"/>
      <c r="GV196" s="613"/>
      <c r="GW196" s="613"/>
      <c r="GX196" s="613"/>
      <c r="GY196" s="613"/>
      <c r="GZ196" s="613"/>
      <c r="HA196" s="613"/>
      <c r="HB196" s="613"/>
      <c r="HC196" s="613"/>
      <c r="HD196" s="613"/>
      <c r="HE196" s="613"/>
      <c r="HF196" s="613"/>
      <c r="HG196" s="613"/>
      <c r="HH196" s="613"/>
      <c r="HI196" s="613"/>
      <c r="HJ196" s="613"/>
      <c r="HK196" s="613"/>
      <c r="HL196" s="613"/>
      <c r="HM196" s="613"/>
      <c r="HN196" s="613"/>
    </row>
    <row r="197" s="606" customFormat="1" ht="18" customHeight="1" spans="1:198">
      <c r="A197" s="383" t="s">
        <v>158</v>
      </c>
      <c r="B197" s="321">
        <v>516</v>
      </c>
      <c r="C197" s="624">
        <f t="shared" ref="C197:H197" si="48">SUM(C198:C203)</f>
        <v>489</v>
      </c>
      <c r="D197" s="355">
        <v>477</v>
      </c>
      <c r="E197" s="622">
        <f t="shared" si="46"/>
        <v>0.975460122699387</v>
      </c>
      <c r="F197" s="355">
        <f t="shared" si="48"/>
        <v>511</v>
      </c>
      <c r="G197" s="635">
        <f t="shared" si="47"/>
        <v>-0.0665362035225049</v>
      </c>
      <c r="H197" s="624">
        <f t="shared" si="48"/>
        <v>12</v>
      </c>
      <c r="GP197" s="606">
        <f>SUM(A197:GO197)</f>
        <v>2005.90892391918</v>
      </c>
    </row>
    <row r="198" s="520" customFormat="1" ht="18" customHeight="1" spans="1:222">
      <c r="A198" s="382" t="s">
        <v>47</v>
      </c>
      <c r="B198" s="320">
        <v>259</v>
      </c>
      <c r="C198" s="625">
        <v>182</v>
      </c>
      <c r="D198" s="257">
        <v>182</v>
      </c>
      <c r="E198" s="636">
        <f t="shared" si="46"/>
        <v>1</v>
      </c>
      <c r="F198" s="257">
        <v>176</v>
      </c>
      <c r="G198" s="637">
        <f t="shared" si="47"/>
        <v>0.0340909090909092</v>
      </c>
      <c r="H198" s="612"/>
      <c r="I198" s="606"/>
      <c r="J198" s="613"/>
      <c r="K198" s="613"/>
      <c r="GI198" s="613"/>
      <c r="GJ198" s="613"/>
      <c r="GK198" s="613"/>
      <c r="GL198" s="613"/>
      <c r="GM198" s="613"/>
      <c r="GN198" s="613"/>
      <c r="GO198" s="613"/>
      <c r="GP198" s="613"/>
      <c r="GQ198" s="613"/>
      <c r="GR198" s="613"/>
      <c r="GS198" s="613"/>
      <c r="GT198" s="613"/>
      <c r="GU198" s="613"/>
      <c r="GV198" s="613"/>
      <c r="GW198" s="613"/>
      <c r="GX198" s="613"/>
      <c r="GY198" s="613"/>
      <c r="GZ198" s="613"/>
      <c r="HA198" s="613"/>
      <c r="HB198" s="613"/>
      <c r="HC198" s="613"/>
      <c r="HD198" s="613"/>
      <c r="HE198" s="613"/>
      <c r="HF198" s="613"/>
      <c r="HG198" s="613"/>
      <c r="HH198" s="613"/>
      <c r="HI198" s="613"/>
      <c r="HJ198" s="613"/>
      <c r="HK198" s="613"/>
      <c r="HL198" s="613"/>
      <c r="HM198" s="613"/>
      <c r="HN198" s="613"/>
    </row>
    <row r="199" s="606" customFormat="1" ht="18" customHeight="1" spans="1:8">
      <c r="A199" s="382" t="s">
        <v>48</v>
      </c>
      <c r="B199" s="320"/>
      <c r="C199" s="625">
        <v>0</v>
      </c>
      <c r="D199" s="257">
        <v>0</v>
      </c>
      <c r="E199" s="636"/>
      <c r="F199" s="257">
        <v>24</v>
      </c>
      <c r="G199" s="637"/>
      <c r="H199" s="638"/>
    </row>
    <row r="200" s="520" customFormat="1" ht="18" customHeight="1" spans="1:222">
      <c r="A200" s="382" t="s">
        <v>49</v>
      </c>
      <c r="B200" s="320"/>
      <c r="C200" s="625">
        <v>0</v>
      </c>
      <c r="D200" s="257">
        <v>0</v>
      </c>
      <c r="E200" s="636"/>
      <c r="F200" s="257"/>
      <c r="G200" s="637"/>
      <c r="H200" s="612"/>
      <c r="I200" s="606"/>
      <c r="J200" s="613"/>
      <c r="K200" s="613"/>
      <c r="GI200" s="613"/>
      <c r="GJ200" s="613"/>
      <c r="GK200" s="613"/>
      <c r="GL200" s="613"/>
      <c r="GM200" s="613"/>
      <c r="GN200" s="613"/>
      <c r="GO200" s="613"/>
      <c r="GP200" s="613"/>
      <c r="GQ200" s="613"/>
      <c r="GR200" s="613"/>
      <c r="GS200" s="613"/>
      <c r="GT200" s="613"/>
      <c r="GU200" s="613"/>
      <c r="GV200" s="613"/>
      <c r="GW200" s="613"/>
      <c r="GX200" s="613"/>
      <c r="GY200" s="613"/>
      <c r="GZ200" s="613"/>
      <c r="HA200" s="613"/>
      <c r="HB200" s="613"/>
      <c r="HC200" s="613"/>
      <c r="HD200" s="613"/>
      <c r="HE200" s="613"/>
      <c r="HF200" s="613"/>
      <c r="HG200" s="613"/>
      <c r="HH200" s="613"/>
      <c r="HI200" s="613"/>
      <c r="HJ200" s="613"/>
      <c r="HK200" s="613"/>
      <c r="HL200" s="613"/>
      <c r="HM200" s="613"/>
      <c r="HN200" s="613"/>
    </row>
    <row r="201" s="520" customFormat="1" ht="18" customHeight="1" spans="1:222">
      <c r="A201" s="382" t="s">
        <v>159</v>
      </c>
      <c r="B201" s="320"/>
      <c r="C201" s="625">
        <v>0</v>
      </c>
      <c r="D201" s="257">
        <v>0</v>
      </c>
      <c r="E201" s="636"/>
      <c r="F201" s="257"/>
      <c r="G201" s="637"/>
      <c r="H201" s="612"/>
      <c r="I201" s="606"/>
      <c r="J201" s="613"/>
      <c r="K201" s="613"/>
      <c r="GI201" s="613"/>
      <c r="GJ201" s="613"/>
      <c r="GK201" s="613"/>
      <c r="GL201" s="613"/>
      <c r="GM201" s="613"/>
      <c r="GN201" s="613"/>
      <c r="GO201" s="613"/>
      <c r="GP201" s="613"/>
      <c r="GQ201" s="613"/>
      <c r="GR201" s="613"/>
      <c r="GS201" s="613"/>
      <c r="GT201" s="613"/>
      <c r="GU201" s="613"/>
      <c r="GV201" s="613"/>
      <c r="GW201" s="613"/>
      <c r="GX201" s="613"/>
      <c r="GY201" s="613"/>
      <c r="GZ201" s="613"/>
      <c r="HA201" s="613"/>
      <c r="HB201" s="613"/>
      <c r="HC201" s="613"/>
      <c r="HD201" s="613"/>
      <c r="HE201" s="613"/>
      <c r="HF201" s="613"/>
      <c r="HG201" s="613"/>
      <c r="HH201" s="613"/>
      <c r="HI201" s="613"/>
      <c r="HJ201" s="613"/>
      <c r="HK201" s="613"/>
      <c r="HL201" s="613"/>
      <c r="HM201" s="613"/>
      <c r="HN201" s="613"/>
    </row>
    <row r="202" s="520" customFormat="1" ht="18" customHeight="1" spans="1:222">
      <c r="A202" s="382" t="s">
        <v>56</v>
      </c>
      <c r="B202" s="320">
        <v>257</v>
      </c>
      <c r="C202" s="625">
        <v>233</v>
      </c>
      <c r="D202" s="257">
        <v>233</v>
      </c>
      <c r="E202" s="636">
        <f t="shared" ref="E202:E206" si="49">D202/C202</f>
        <v>1</v>
      </c>
      <c r="F202" s="257">
        <v>171</v>
      </c>
      <c r="G202" s="637">
        <f t="shared" ref="G202:G206" si="50">D202/F202-1</f>
        <v>0.362573099415205</v>
      </c>
      <c r="H202" s="612"/>
      <c r="I202" s="606"/>
      <c r="J202" s="613"/>
      <c r="K202" s="613"/>
      <c r="GI202" s="613"/>
      <c r="GJ202" s="613"/>
      <c r="GK202" s="613"/>
      <c r="GL202" s="613"/>
      <c r="GM202" s="613"/>
      <c r="GN202" s="613"/>
      <c r="GO202" s="613"/>
      <c r="GP202" s="613"/>
      <c r="GQ202" s="613"/>
      <c r="GR202" s="613"/>
      <c r="GS202" s="613"/>
      <c r="GT202" s="613"/>
      <c r="GU202" s="613"/>
      <c r="GV202" s="613"/>
      <c r="GW202" s="613"/>
      <c r="GX202" s="613"/>
      <c r="GY202" s="613"/>
      <c r="GZ202" s="613"/>
      <c r="HA202" s="613"/>
      <c r="HB202" s="613"/>
      <c r="HC202" s="613"/>
      <c r="HD202" s="613"/>
      <c r="HE202" s="613"/>
      <c r="HF202" s="613"/>
      <c r="HG202" s="613"/>
      <c r="HH202" s="613"/>
      <c r="HI202" s="613"/>
      <c r="HJ202" s="613"/>
      <c r="HK202" s="613"/>
      <c r="HL202" s="613"/>
      <c r="HM202" s="613"/>
      <c r="HN202" s="613"/>
    </row>
    <row r="203" s="606" customFormat="1" ht="18" customHeight="1" spans="1:8">
      <c r="A203" s="382" t="s">
        <v>160</v>
      </c>
      <c r="B203" s="321"/>
      <c r="C203" s="625">
        <v>74</v>
      </c>
      <c r="D203" s="257">
        <v>62</v>
      </c>
      <c r="E203" s="636">
        <f t="shared" si="49"/>
        <v>0.837837837837838</v>
      </c>
      <c r="F203" s="257">
        <v>140</v>
      </c>
      <c r="G203" s="637">
        <f t="shared" si="50"/>
        <v>-0.557142857142857</v>
      </c>
      <c r="H203" s="638">
        <v>12</v>
      </c>
    </row>
    <row r="204" s="606" customFormat="1" ht="18" customHeight="1" spans="1:8">
      <c r="A204" s="383" t="s">
        <v>161</v>
      </c>
      <c r="B204" s="321">
        <v>172</v>
      </c>
      <c r="C204" s="624">
        <f t="shared" ref="C204:H204" si="51">SUM(C205:C211)</f>
        <v>185</v>
      </c>
      <c r="D204" s="355">
        <v>185</v>
      </c>
      <c r="E204" s="622">
        <f t="shared" si="49"/>
        <v>1</v>
      </c>
      <c r="F204" s="355">
        <f t="shared" si="51"/>
        <v>183</v>
      </c>
      <c r="G204" s="635">
        <f t="shared" si="50"/>
        <v>0.0109289617486339</v>
      </c>
      <c r="H204" s="624">
        <f t="shared" si="51"/>
        <v>0</v>
      </c>
    </row>
    <row r="205" s="606" customFormat="1" ht="18" customHeight="1" spans="1:8">
      <c r="A205" s="382" t="s">
        <v>47</v>
      </c>
      <c r="B205" s="320">
        <v>120</v>
      </c>
      <c r="C205" s="625">
        <v>125</v>
      </c>
      <c r="D205" s="257">
        <v>125</v>
      </c>
      <c r="E205" s="636">
        <f t="shared" si="49"/>
        <v>1</v>
      </c>
      <c r="F205" s="257">
        <v>106</v>
      </c>
      <c r="G205" s="637">
        <f t="shared" si="50"/>
        <v>0.179245283018868</v>
      </c>
      <c r="H205" s="638"/>
    </row>
    <row r="206" s="520" customFormat="1" ht="18" customHeight="1" spans="1:222">
      <c r="A206" s="382" t="s">
        <v>48</v>
      </c>
      <c r="B206" s="320">
        <v>4</v>
      </c>
      <c r="C206" s="625">
        <v>4</v>
      </c>
      <c r="D206" s="257">
        <v>4</v>
      </c>
      <c r="E206" s="636">
        <f t="shared" si="49"/>
        <v>1</v>
      </c>
      <c r="F206" s="257">
        <v>18</v>
      </c>
      <c r="G206" s="637">
        <f t="shared" si="50"/>
        <v>-0.777777777777778</v>
      </c>
      <c r="H206" s="612"/>
      <c r="I206" s="606"/>
      <c r="J206" s="613"/>
      <c r="K206" s="613"/>
      <c r="GI206" s="613"/>
      <c r="GJ206" s="613"/>
      <c r="GK206" s="613"/>
      <c r="GL206" s="613"/>
      <c r="GM206" s="613"/>
      <c r="GN206" s="613"/>
      <c r="GO206" s="613"/>
      <c r="GP206" s="613"/>
      <c r="GQ206" s="613"/>
      <c r="GR206" s="613"/>
      <c r="GS206" s="613"/>
      <c r="GT206" s="613"/>
      <c r="GU206" s="613"/>
      <c r="GV206" s="613"/>
      <c r="GW206" s="613"/>
      <c r="GX206" s="613"/>
      <c r="GY206" s="613"/>
      <c r="GZ206" s="613"/>
      <c r="HA206" s="613"/>
      <c r="HB206" s="613"/>
      <c r="HC206" s="613"/>
      <c r="HD206" s="613"/>
      <c r="HE206" s="613"/>
      <c r="HF206" s="613"/>
      <c r="HG206" s="613"/>
      <c r="HH206" s="613"/>
      <c r="HI206" s="613"/>
      <c r="HJ206" s="613"/>
      <c r="HK206" s="613"/>
      <c r="HL206" s="613"/>
      <c r="HM206" s="613"/>
      <c r="HN206" s="613"/>
    </row>
    <row r="207" s="520" customFormat="1" ht="18" customHeight="1" spans="1:222">
      <c r="A207" s="382" t="s">
        <v>49</v>
      </c>
      <c r="B207" s="320"/>
      <c r="C207" s="625">
        <v>0</v>
      </c>
      <c r="D207" s="257">
        <v>0</v>
      </c>
      <c r="E207" s="636"/>
      <c r="F207" s="257"/>
      <c r="G207" s="637"/>
      <c r="H207" s="612"/>
      <c r="I207" s="606"/>
      <c r="J207" s="613"/>
      <c r="K207" s="613"/>
      <c r="GI207" s="613"/>
      <c r="GJ207" s="613"/>
      <c r="GK207" s="613"/>
      <c r="GL207" s="613"/>
      <c r="GM207" s="613"/>
      <c r="GN207" s="613"/>
      <c r="GO207" s="613"/>
      <c r="GP207" s="613"/>
      <c r="GQ207" s="613"/>
      <c r="GR207" s="613"/>
      <c r="GS207" s="613"/>
      <c r="GT207" s="613"/>
      <c r="GU207" s="613"/>
      <c r="GV207" s="613"/>
      <c r="GW207" s="613"/>
      <c r="GX207" s="613"/>
      <c r="GY207" s="613"/>
      <c r="GZ207" s="613"/>
      <c r="HA207" s="613"/>
      <c r="HB207" s="613"/>
      <c r="HC207" s="613"/>
      <c r="HD207" s="613"/>
      <c r="HE207" s="613"/>
      <c r="HF207" s="613"/>
      <c r="HG207" s="613"/>
      <c r="HH207" s="613"/>
      <c r="HI207" s="613"/>
      <c r="HJ207" s="613"/>
      <c r="HK207" s="613"/>
      <c r="HL207" s="613"/>
      <c r="HM207" s="613"/>
      <c r="HN207" s="613"/>
    </row>
    <row r="208" s="520" customFormat="1" ht="18" customHeight="1" spans="1:222">
      <c r="A208" s="382" t="s">
        <v>162</v>
      </c>
      <c r="B208" s="320"/>
      <c r="C208" s="625">
        <v>0</v>
      </c>
      <c r="D208" s="257">
        <v>0</v>
      </c>
      <c r="E208" s="636"/>
      <c r="F208" s="257">
        <v>20</v>
      </c>
      <c r="G208" s="637"/>
      <c r="H208" s="612"/>
      <c r="I208" s="606"/>
      <c r="J208" s="613"/>
      <c r="K208" s="613"/>
      <c r="GI208" s="613"/>
      <c r="GJ208" s="613"/>
      <c r="GK208" s="613"/>
      <c r="GL208" s="613"/>
      <c r="GM208" s="613"/>
      <c r="GN208" s="613"/>
      <c r="GO208" s="613"/>
      <c r="GP208" s="613"/>
      <c r="GQ208" s="613"/>
      <c r="GR208" s="613"/>
      <c r="GS208" s="613"/>
      <c r="GT208" s="613"/>
      <c r="GU208" s="613"/>
      <c r="GV208" s="613"/>
      <c r="GW208" s="613"/>
      <c r="GX208" s="613"/>
      <c r="GY208" s="613"/>
      <c r="GZ208" s="613"/>
      <c r="HA208" s="613"/>
      <c r="HB208" s="613"/>
      <c r="HC208" s="613"/>
      <c r="HD208" s="613"/>
      <c r="HE208" s="613"/>
      <c r="HF208" s="613"/>
      <c r="HG208" s="613"/>
      <c r="HH208" s="613"/>
      <c r="HI208" s="613"/>
      <c r="HJ208" s="613"/>
      <c r="HK208" s="613"/>
      <c r="HL208" s="613"/>
      <c r="HM208" s="613"/>
      <c r="HN208" s="613"/>
    </row>
    <row r="209" s="520" customFormat="1" ht="18" customHeight="1" spans="1:222">
      <c r="A209" s="382" t="s">
        <v>163</v>
      </c>
      <c r="B209" s="320"/>
      <c r="C209" s="625">
        <v>0</v>
      </c>
      <c r="D209" s="257">
        <v>0</v>
      </c>
      <c r="E209" s="636"/>
      <c r="F209" s="257"/>
      <c r="G209" s="637"/>
      <c r="H209" s="612"/>
      <c r="I209" s="606"/>
      <c r="J209" s="613"/>
      <c r="K209" s="613"/>
      <c r="GI209" s="613"/>
      <c r="GJ209" s="613"/>
      <c r="GK209" s="613"/>
      <c r="GL209" s="613"/>
      <c r="GM209" s="613"/>
      <c r="GN209" s="613"/>
      <c r="GO209" s="613"/>
      <c r="GP209" s="613"/>
      <c r="GQ209" s="613"/>
      <c r="GR209" s="613"/>
      <c r="GS209" s="613"/>
      <c r="GT209" s="613"/>
      <c r="GU209" s="613"/>
      <c r="GV209" s="613"/>
      <c r="GW209" s="613"/>
      <c r="GX209" s="613"/>
      <c r="GY209" s="613"/>
      <c r="GZ209" s="613"/>
      <c r="HA209" s="613"/>
      <c r="HB209" s="613"/>
      <c r="HC209" s="613"/>
      <c r="HD209" s="613"/>
      <c r="HE209" s="613"/>
      <c r="HF209" s="613"/>
      <c r="HG209" s="613"/>
      <c r="HH209" s="613"/>
      <c r="HI209" s="613"/>
      <c r="HJ209" s="613"/>
      <c r="HK209" s="613"/>
      <c r="HL209" s="613"/>
      <c r="HM209" s="613"/>
      <c r="HN209" s="613"/>
    </row>
    <row r="210" s="606" customFormat="1" ht="18" customHeight="1" spans="1:8">
      <c r="A210" s="382" t="s">
        <v>56</v>
      </c>
      <c r="B210" s="320">
        <v>48</v>
      </c>
      <c r="C210" s="625">
        <v>56</v>
      </c>
      <c r="D210" s="257">
        <v>56</v>
      </c>
      <c r="E210" s="636">
        <f>D210/C210</f>
        <v>1</v>
      </c>
      <c r="F210" s="257">
        <v>39</v>
      </c>
      <c r="G210" s="637">
        <f>D210/F210-1</f>
        <v>0.435897435897436</v>
      </c>
      <c r="H210" s="638"/>
    </row>
    <row r="211" s="520" customFormat="1" ht="18" customHeight="1" spans="1:222">
      <c r="A211" s="382" t="s">
        <v>164</v>
      </c>
      <c r="B211" s="321"/>
      <c r="C211" s="625">
        <f t="shared" ref="C211:C217" si="52">D211+H211</f>
        <v>0</v>
      </c>
      <c r="D211" s="257">
        <v>0</v>
      </c>
      <c r="E211" s="636"/>
      <c r="F211" s="257"/>
      <c r="G211" s="637"/>
      <c r="H211" s="612"/>
      <c r="I211" s="606"/>
      <c r="J211" s="613"/>
      <c r="K211" s="613"/>
      <c r="GI211" s="613"/>
      <c r="GJ211" s="613"/>
      <c r="GK211" s="613"/>
      <c r="GL211" s="613"/>
      <c r="GM211" s="613"/>
      <c r="GN211" s="613"/>
      <c r="GO211" s="613"/>
      <c r="GP211" s="613"/>
      <c r="GQ211" s="613"/>
      <c r="GR211" s="613"/>
      <c r="GS211" s="613"/>
      <c r="GT211" s="613"/>
      <c r="GU211" s="613"/>
      <c r="GV211" s="613"/>
      <c r="GW211" s="613"/>
      <c r="GX211" s="613"/>
      <c r="GY211" s="613"/>
      <c r="GZ211" s="613"/>
      <c r="HA211" s="613"/>
      <c r="HB211" s="613"/>
      <c r="HC211" s="613"/>
      <c r="HD211" s="613"/>
      <c r="HE211" s="613"/>
      <c r="HF211" s="613"/>
      <c r="HG211" s="613"/>
      <c r="HH211" s="613"/>
      <c r="HI211" s="613"/>
      <c r="HJ211" s="613"/>
      <c r="HK211" s="613"/>
      <c r="HL211" s="613"/>
      <c r="HM211" s="613"/>
      <c r="HN211" s="613"/>
    </row>
    <row r="212" s="606" customFormat="1" ht="18" customHeight="1" spans="1:8">
      <c r="A212" s="383" t="s">
        <v>165</v>
      </c>
      <c r="B212" s="321"/>
      <c r="C212" s="624">
        <f t="shared" ref="C212:H212" si="53">SUM(C213:C217)</f>
        <v>0</v>
      </c>
      <c r="D212" s="355">
        <v>0</v>
      </c>
      <c r="E212" s="622"/>
      <c r="F212" s="355">
        <f t="shared" si="53"/>
        <v>0</v>
      </c>
      <c r="G212" s="637"/>
      <c r="H212" s="624">
        <f t="shared" si="53"/>
        <v>0</v>
      </c>
    </row>
    <row r="213" s="607" customFormat="1" ht="18" customHeight="1" spans="1:222">
      <c r="A213" s="382" t="s">
        <v>47</v>
      </c>
      <c r="B213" s="321"/>
      <c r="C213" s="625">
        <f t="shared" si="52"/>
        <v>0</v>
      </c>
      <c r="D213" s="257">
        <v>0</v>
      </c>
      <c r="E213" s="636"/>
      <c r="F213" s="257"/>
      <c r="G213" s="637"/>
      <c r="H213" s="612"/>
      <c r="I213" s="606"/>
      <c r="J213" s="613"/>
      <c r="K213" s="613"/>
      <c r="GI213" s="613"/>
      <c r="GJ213" s="613"/>
      <c r="GK213" s="613"/>
      <c r="GL213" s="613"/>
      <c r="GM213" s="613"/>
      <c r="GN213" s="613"/>
      <c r="GO213" s="613"/>
      <c r="GP213" s="613"/>
      <c r="GQ213" s="613"/>
      <c r="GR213" s="613"/>
      <c r="GS213" s="613"/>
      <c r="GT213" s="613"/>
      <c r="GU213" s="613"/>
      <c r="GV213" s="613"/>
      <c r="GW213" s="613"/>
      <c r="GX213" s="613"/>
      <c r="GY213" s="613"/>
      <c r="GZ213" s="613"/>
      <c r="HA213" s="613"/>
      <c r="HB213" s="613"/>
      <c r="HC213" s="613"/>
      <c r="HD213" s="613"/>
      <c r="HE213" s="613"/>
      <c r="HF213" s="613"/>
      <c r="HG213" s="613"/>
      <c r="HH213" s="613"/>
      <c r="HI213" s="613"/>
      <c r="HJ213" s="613"/>
      <c r="HK213" s="613"/>
      <c r="HL213" s="613"/>
      <c r="HM213" s="613"/>
      <c r="HN213" s="613"/>
    </row>
    <row r="214" s="520" customFormat="1" ht="18" customHeight="1" spans="1:222">
      <c r="A214" s="382" t="s">
        <v>48</v>
      </c>
      <c r="B214" s="321"/>
      <c r="C214" s="625">
        <f t="shared" si="52"/>
        <v>0</v>
      </c>
      <c r="D214" s="257">
        <v>0</v>
      </c>
      <c r="E214" s="636"/>
      <c r="F214" s="257"/>
      <c r="G214" s="637"/>
      <c r="H214" s="612"/>
      <c r="I214" s="606"/>
      <c r="J214" s="613"/>
      <c r="K214" s="613"/>
      <c r="GI214" s="613"/>
      <c r="GJ214" s="613"/>
      <c r="GK214" s="613"/>
      <c r="GL214" s="613"/>
      <c r="GM214" s="613"/>
      <c r="GN214" s="613"/>
      <c r="GO214" s="613"/>
      <c r="GP214" s="613"/>
      <c r="GQ214" s="613"/>
      <c r="GR214" s="613"/>
      <c r="GS214" s="613"/>
      <c r="GT214" s="613"/>
      <c r="GU214" s="613"/>
      <c r="GV214" s="613"/>
      <c r="GW214" s="613"/>
      <c r="GX214" s="613"/>
      <c r="GY214" s="613"/>
      <c r="GZ214" s="613"/>
      <c r="HA214" s="613"/>
      <c r="HB214" s="613"/>
      <c r="HC214" s="613"/>
      <c r="HD214" s="613"/>
      <c r="HE214" s="613"/>
      <c r="HF214" s="613"/>
      <c r="HG214" s="613"/>
      <c r="HH214" s="613"/>
      <c r="HI214" s="613"/>
      <c r="HJ214" s="613"/>
      <c r="HK214" s="613"/>
      <c r="HL214" s="613"/>
      <c r="HM214" s="613"/>
      <c r="HN214" s="613"/>
    </row>
    <row r="215" s="520" customFormat="1" ht="18" customHeight="1" spans="1:222">
      <c r="A215" s="382" t="s">
        <v>49</v>
      </c>
      <c r="B215" s="321"/>
      <c r="C215" s="625">
        <f t="shared" si="52"/>
        <v>0</v>
      </c>
      <c r="D215" s="257">
        <v>0</v>
      </c>
      <c r="E215" s="636"/>
      <c r="F215" s="257"/>
      <c r="G215" s="637"/>
      <c r="H215" s="612"/>
      <c r="I215" s="606"/>
      <c r="J215" s="613"/>
      <c r="K215" s="613"/>
      <c r="GI215" s="613"/>
      <c r="GJ215" s="613"/>
      <c r="GK215" s="613"/>
      <c r="GL215" s="613"/>
      <c r="GM215" s="613"/>
      <c r="GN215" s="613"/>
      <c r="GO215" s="613"/>
      <c r="GP215" s="613"/>
      <c r="GQ215" s="613"/>
      <c r="GR215" s="613"/>
      <c r="GS215" s="613"/>
      <c r="GT215" s="613"/>
      <c r="GU215" s="613"/>
      <c r="GV215" s="613"/>
      <c r="GW215" s="613"/>
      <c r="GX215" s="613"/>
      <c r="GY215" s="613"/>
      <c r="GZ215" s="613"/>
      <c r="HA215" s="613"/>
      <c r="HB215" s="613"/>
      <c r="HC215" s="613"/>
      <c r="HD215" s="613"/>
      <c r="HE215" s="613"/>
      <c r="HF215" s="613"/>
      <c r="HG215" s="613"/>
      <c r="HH215" s="613"/>
      <c r="HI215" s="613"/>
      <c r="HJ215" s="613"/>
      <c r="HK215" s="613"/>
      <c r="HL215" s="613"/>
      <c r="HM215" s="613"/>
      <c r="HN215" s="613"/>
    </row>
    <row r="216" s="520" customFormat="1" ht="18" customHeight="1" spans="1:222">
      <c r="A216" s="382" t="s">
        <v>56</v>
      </c>
      <c r="B216" s="321"/>
      <c r="C216" s="625">
        <f t="shared" si="52"/>
        <v>0</v>
      </c>
      <c r="D216" s="257">
        <v>0</v>
      </c>
      <c r="E216" s="636"/>
      <c r="F216" s="257"/>
      <c r="G216" s="637"/>
      <c r="H216" s="612"/>
      <c r="I216" s="606"/>
      <c r="J216" s="613"/>
      <c r="K216" s="613"/>
      <c r="GI216" s="613"/>
      <c r="GJ216" s="613"/>
      <c r="GK216" s="613"/>
      <c r="GL216" s="613"/>
      <c r="GM216" s="613"/>
      <c r="GN216" s="613"/>
      <c r="GO216" s="613"/>
      <c r="GP216" s="613"/>
      <c r="GQ216" s="613"/>
      <c r="GR216" s="613"/>
      <c r="GS216" s="613"/>
      <c r="GT216" s="613"/>
      <c r="GU216" s="613"/>
      <c r="GV216" s="613"/>
      <c r="GW216" s="613"/>
      <c r="GX216" s="613"/>
      <c r="GY216" s="613"/>
      <c r="GZ216" s="613"/>
      <c r="HA216" s="613"/>
      <c r="HB216" s="613"/>
      <c r="HC216" s="613"/>
      <c r="HD216" s="613"/>
      <c r="HE216" s="613"/>
      <c r="HF216" s="613"/>
      <c r="HG216" s="613"/>
      <c r="HH216" s="613"/>
      <c r="HI216" s="613"/>
      <c r="HJ216" s="613"/>
      <c r="HK216" s="613"/>
      <c r="HL216" s="613"/>
      <c r="HM216" s="613"/>
      <c r="HN216" s="613"/>
    </row>
    <row r="217" s="520" customFormat="1" ht="18" customHeight="1" spans="1:222">
      <c r="A217" s="382" t="s">
        <v>166</v>
      </c>
      <c r="B217" s="321"/>
      <c r="C217" s="625">
        <f t="shared" si="52"/>
        <v>0</v>
      </c>
      <c r="D217" s="257">
        <v>0</v>
      </c>
      <c r="E217" s="636"/>
      <c r="F217" s="257"/>
      <c r="G217" s="637"/>
      <c r="H217" s="612"/>
      <c r="I217" s="606"/>
      <c r="J217" s="613"/>
      <c r="K217" s="613"/>
      <c r="GI217" s="613"/>
      <c r="GJ217" s="613"/>
      <c r="GK217" s="613"/>
      <c r="GL217" s="613"/>
      <c r="GM217" s="613"/>
      <c r="GN217" s="613"/>
      <c r="GO217" s="613"/>
      <c r="GP217" s="613"/>
      <c r="GQ217" s="613"/>
      <c r="GR217" s="613"/>
      <c r="GS217" s="613"/>
      <c r="GT217" s="613"/>
      <c r="GU217" s="613"/>
      <c r="GV217" s="613"/>
      <c r="GW217" s="613"/>
      <c r="GX217" s="613"/>
      <c r="GY217" s="613"/>
      <c r="GZ217" s="613"/>
      <c r="HA217" s="613"/>
      <c r="HB217" s="613"/>
      <c r="HC217" s="613"/>
      <c r="HD217" s="613"/>
      <c r="HE217" s="613"/>
      <c r="HF217" s="613"/>
      <c r="HG217" s="613"/>
      <c r="HH217" s="613"/>
      <c r="HI217" s="613"/>
      <c r="HJ217" s="613"/>
      <c r="HK217" s="613"/>
      <c r="HL217" s="613"/>
      <c r="HM217" s="613"/>
      <c r="HN217" s="613"/>
    </row>
    <row r="218" s="606" customFormat="1" ht="18" customHeight="1" spans="1:198">
      <c r="A218" s="383" t="s">
        <v>167</v>
      </c>
      <c r="B218" s="321">
        <v>418</v>
      </c>
      <c r="C218" s="624">
        <f t="shared" ref="C218:H218" si="54">SUM(C219:C223)</f>
        <v>524</v>
      </c>
      <c r="D218" s="355">
        <v>524</v>
      </c>
      <c r="E218" s="622">
        <f t="shared" ref="E218:E222" si="55">D218/C218</f>
        <v>1</v>
      </c>
      <c r="F218" s="355">
        <f t="shared" si="54"/>
        <v>420</v>
      </c>
      <c r="G218" s="635">
        <f t="shared" ref="G218:G222" si="56">D218/F218-1</f>
        <v>0.247619047619048</v>
      </c>
      <c r="H218" s="624">
        <f t="shared" si="54"/>
        <v>0</v>
      </c>
      <c r="GP218" s="606">
        <f>SUM(A218:GO218)</f>
        <v>1887.24761904762</v>
      </c>
    </row>
    <row r="219" s="606" customFormat="1" ht="18" customHeight="1" spans="1:8">
      <c r="A219" s="382" t="s">
        <v>47</v>
      </c>
      <c r="B219" s="320">
        <v>260</v>
      </c>
      <c r="C219" s="625">
        <v>308</v>
      </c>
      <c r="D219" s="257">
        <v>308</v>
      </c>
      <c r="E219" s="636">
        <f t="shared" si="55"/>
        <v>1</v>
      </c>
      <c r="F219" s="257">
        <v>217</v>
      </c>
      <c r="G219" s="637">
        <f t="shared" si="56"/>
        <v>0.419354838709677</v>
      </c>
      <c r="H219" s="638"/>
    </row>
    <row r="220" s="520" customFormat="1" ht="18" customHeight="1" spans="1:222">
      <c r="A220" s="382" t="s">
        <v>48</v>
      </c>
      <c r="B220" s="320"/>
      <c r="C220" s="625">
        <v>0</v>
      </c>
      <c r="D220" s="257">
        <v>0</v>
      </c>
      <c r="E220" s="636"/>
      <c r="F220" s="257">
        <v>62</v>
      </c>
      <c r="G220" s="637"/>
      <c r="H220" s="612"/>
      <c r="I220" s="606"/>
      <c r="J220" s="613"/>
      <c r="K220" s="613"/>
      <c r="GI220" s="613"/>
      <c r="GJ220" s="613"/>
      <c r="GK220" s="613"/>
      <c r="GL220" s="613"/>
      <c r="GM220" s="613"/>
      <c r="GN220" s="613"/>
      <c r="GO220" s="613"/>
      <c r="GP220" s="613"/>
      <c r="GQ220" s="613"/>
      <c r="GR220" s="613"/>
      <c r="GS220" s="613"/>
      <c r="GT220" s="613"/>
      <c r="GU220" s="613"/>
      <c r="GV220" s="613"/>
      <c r="GW220" s="613"/>
      <c r="GX220" s="613"/>
      <c r="GY220" s="613"/>
      <c r="GZ220" s="613"/>
      <c r="HA220" s="613"/>
      <c r="HB220" s="613"/>
      <c r="HC220" s="613"/>
      <c r="HD220" s="613"/>
      <c r="HE220" s="613"/>
      <c r="HF220" s="613"/>
      <c r="HG220" s="613"/>
      <c r="HH220" s="613"/>
      <c r="HI220" s="613"/>
      <c r="HJ220" s="613"/>
      <c r="HK220" s="613"/>
      <c r="HL220" s="613"/>
      <c r="HM220" s="613"/>
      <c r="HN220" s="613"/>
    </row>
    <row r="221" s="520" customFormat="1" ht="18" customHeight="1" spans="1:222">
      <c r="A221" s="382" t="s">
        <v>49</v>
      </c>
      <c r="B221" s="320"/>
      <c r="C221" s="625">
        <v>0</v>
      </c>
      <c r="D221" s="257">
        <v>0</v>
      </c>
      <c r="E221" s="636"/>
      <c r="F221" s="257"/>
      <c r="G221" s="637"/>
      <c r="H221" s="612"/>
      <c r="I221" s="606"/>
      <c r="J221" s="613"/>
      <c r="K221" s="613"/>
      <c r="GI221" s="613"/>
      <c r="GJ221" s="613"/>
      <c r="GK221" s="613"/>
      <c r="GL221" s="613"/>
      <c r="GM221" s="613"/>
      <c r="GN221" s="613"/>
      <c r="GO221" s="613"/>
      <c r="GP221" s="613"/>
      <c r="GQ221" s="613"/>
      <c r="GR221" s="613"/>
      <c r="GS221" s="613"/>
      <c r="GT221" s="613"/>
      <c r="GU221" s="613"/>
      <c r="GV221" s="613"/>
      <c r="GW221" s="613"/>
      <c r="GX221" s="613"/>
      <c r="GY221" s="613"/>
      <c r="GZ221" s="613"/>
      <c r="HA221" s="613"/>
      <c r="HB221" s="613"/>
      <c r="HC221" s="613"/>
      <c r="HD221" s="613"/>
      <c r="HE221" s="613"/>
      <c r="HF221" s="613"/>
      <c r="HG221" s="613"/>
      <c r="HH221" s="613"/>
      <c r="HI221" s="613"/>
      <c r="HJ221" s="613"/>
      <c r="HK221" s="613"/>
      <c r="HL221" s="613"/>
      <c r="HM221" s="613"/>
      <c r="HN221" s="613"/>
    </row>
    <row r="222" s="520" customFormat="1" ht="18" customHeight="1" spans="1:222">
      <c r="A222" s="382" t="s">
        <v>56</v>
      </c>
      <c r="B222" s="320">
        <v>158</v>
      </c>
      <c r="C222" s="625">
        <v>216</v>
      </c>
      <c r="D222" s="257">
        <v>216</v>
      </c>
      <c r="E222" s="636">
        <f t="shared" si="55"/>
        <v>1</v>
      </c>
      <c r="F222" s="257">
        <v>141</v>
      </c>
      <c r="G222" s="637">
        <f t="shared" si="56"/>
        <v>0.531914893617021</v>
      </c>
      <c r="H222" s="612"/>
      <c r="I222" s="606"/>
      <c r="J222" s="613"/>
      <c r="K222" s="613"/>
      <c r="GI222" s="613"/>
      <c r="GJ222" s="613"/>
      <c r="GK222" s="613"/>
      <c r="GL222" s="613"/>
      <c r="GM222" s="613"/>
      <c r="GN222" s="613"/>
      <c r="GO222" s="613"/>
      <c r="GP222" s="613"/>
      <c r="GQ222" s="613"/>
      <c r="GR222" s="613"/>
      <c r="GS222" s="613"/>
      <c r="GT222" s="613"/>
      <c r="GU222" s="613"/>
      <c r="GV222" s="613"/>
      <c r="GW222" s="613"/>
      <c r="GX222" s="613"/>
      <c r="GY222" s="613"/>
      <c r="GZ222" s="613"/>
      <c r="HA222" s="613"/>
      <c r="HB222" s="613"/>
      <c r="HC222" s="613"/>
      <c r="HD222" s="613"/>
      <c r="HE222" s="613"/>
      <c r="HF222" s="613"/>
      <c r="HG222" s="613"/>
      <c r="HH222" s="613"/>
      <c r="HI222" s="613"/>
      <c r="HJ222" s="613"/>
      <c r="HK222" s="613"/>
      <c r="HL222" s="613"/>
      <c r="HM222" s="613"/>
      <c r="HN222" s="613"/>
    </row>
    <row r="223" s="520" customFormat="1" ht="18" customHeight="1" spans="1:222">
      <c r="A223" s="382" t="s">
        <v>168</v>
      </c>
      <c r="B223" s="321"/>
      <c r="C223" s="625">
        <f t="shared" ref="C223:C230" si="57">D223+H223</f>
        <v>0</v>
      </c>
      <c r="D223" s="257">
        <v>0</v>
      </c>
      <c r="E223" s="636"/>
      <c r="F223" s="257">
        <v>0</v>
      </c>
      <c r="G223" s="637"/>
      <c r="H223" s="612"/>
      <c r="I223" s="606"/>
      <c r="J223" s="613"/>
      <c r="K223" s="613"/>
      <c r="GI223" s="613"/>
      <c r="GJ223" s="613"/>
      <c r="GK223" s="613"/>
      <c r="GL223" s="613"/>
      <c r="GM223" s="613"/>
      <c r="GN223" s="613"/>
      <c r="GO223" s="613"/>
      <c r="GP223" s="613"/>
      <c r="GQ223" s="613"/>
      <c r="GR223" s="613"/>
      <c r="GS223" s="613"/>
      <c r="GT223" s="613"/>
      <c r="GU223" s="613"/>
      <c r="GV223" s="613"/>
      <c r="GW223" s="613"/>
      <c r="GX223" s="613"/>
      <c r="GY223" s="613"/>
      <c r="GZ223" s="613"/>
      <c r="HA223" s="613"/>
      <c r="HB223" s="613"/>
      <c r="HC223" s="613"/>
      <c r="HD223" s="613"/>
      <c r="HE223" s="613"/>
      <c r="HF223" s="613"/>
      <c r="HG223" s="613"/>
      <c r="HH223" s="613"/>
      <c r="HI223" s="613"/>
      <c r="HJ223" s="613"/>
      <c r="HK223" s="613"/>
      <c r="HL223" s="613"/>
      <c r="HM223" s="613"/>
      <c r="HN223" s="613"/>
    </row>
    <row r="224" s="606" customFormat="1" ht="18" customHeight="1" spans="1:8">
      <c r="A224" s="383" t="s">
        <v>169</v>
      </c>
      <c r="B224" s="321"/>
      <c r="C224" s="624">
        <f>SUM(C225:C230)</f>
        <v>0</v>
      </c>
      <c r="D224" s="355">
        <v>0</v>
      </c>
      <c r="E224" s="622"/>
      <c r="F224" s="355">
        <f>SUM(F225:F230)</f>
        <v>0</v>
      </c>
      <c r="G224" s="637"/>
      <c r="H224" s="624"/>
    </row>
    <row r="225" s="606" customFormat="1" ht="18" customHeight="1" spans="1:8">
      <c r="A225" s="382" t="s">
        <v>47</v>
      </c>
      <c r="B225" s="321"/>
      <c r="C225" s="625">
        <f t="shared" si="57"/>
        <v>0</v>
      </c>
      <c r="D225" s="257">
        <v>0</v>
      </c>
      <c r="E225" s="636"/>
      <c r="F225" s="257"/>
      <c r="G225" s="637"/>
      <c r="H225" s="638"/>
    </row>
    <row r="226" s="520" customFormat="1" ht="18" customHeight="1" spans="1:222">
      <c r="A226" s="382" t="s">
        <v>48</v>
      </c>
      <c r="B226" s="321"/>
      <c r="C226" s="625">
        <f t="shared" si="57"/>
        <v>0</v>
      </c>
      <c r="D226" s="257">
        <v>0</v>
      </c>
      <c r="E226" s="636"/>
      <c r="F226" s="257"/>
      <c r="G226" s="637"/>
      <c r="H226" s="612"/>
      <c r="I226" s="606"/>
      <c r="J226" s="613"/>
      <c r="K226" s="613"/>
      <c r="GI226" s="613"/>
      <c r="GJ226" s="613"/>
      <c r="GK226" s="613"/>
      <c r="GL226" s="613"/>
      <c r="GM226" s="613"/>
      <c r="GN226" s="613"/>
      <c r="GO226" s="613"/>
      <c r="GP226" s="613"/>
      <c r="GQ226" s="613"/>
      <c r="GR226" s="613"/>
      <c r="GS226" s="613"/>
      <c r="GT226" s="613"/>
      <c r="GU226" s="613"/>
      <c r="GV226" s="613"/>
      <c r="GW226" s="613"/>
      <c r="GX226" s="613"/>
      <c r="GY226" s="613"/>
      <c r="GZ226" s="613"/>
      <c r="HA226" s="613"/>
      <c r="HB226" s="613"/>
      <c r="HC226" s="613"/>
      <c r="HD226" s="613"/>
      <c r="HE226" s="613"/>
      <c r="HF226" s="613"/>
      <c r="HG226" s="613"/>
      <c r="HH226" s="613"/>
      <c r="HI226" s="613"/>
      <c r="HJ226" s="613"/>
      <c r="HK226" s="613"/>
      <c r="HL226" s="613"/>
      <c r="HM226" s="613"/>
      <c r="HN226" s="613"/>
    </row>
    <row r="227" s="520" customFormat="1" ht="18" customHeight="1" spans="1:222">
      <c r="A227" s="382" t="s">
        <v>49</v>
      </c>
      <c r="B227" s="321"/>
      <c r="C227" s="625">
        <f t="shared" si="57"/>
        <v>0</v>
      </c>
      <c r="D227" s="257">
        <v>0</v>
      </c>
      <c r="E227" s="636"/>
      <c r="F227" s="257"/>
      <c r="G227" s="637"/>
      <c r="H227" s="612"/>
      <c r="I227" s="606"/>
      <c r="J227" s="613"/>
      <c r="K227" s="613"/>
      <c r="GI227" s="613"/>
      <c r="GJ227" s="613"/>
      <c r="GK227" s="613"/>
      <c r="GL227" s="613"/>
      <c r="GM227" s="613"/>
      <c r="GN227" s="613"/>
      <c r="GO227" s="613"/>
      <c r="GP227" s="613"/>
      <c r="GQ227" s="613"/>
      <c r="GR227" s="613"/>
      <c r="GS227" s="613"/>
      <c r="GT227" s="613"/>
      <c r="GU227" s="613"/>
      <c r="GV227" s="613"/>
      <c r="GW227" s="613"/>
      <c r="GX227" s="613"/>
      <c r="GY227" s="613"/>
      <c r="GZ227" s="613"/>
      <c r="HA227" s="613"/>
      <c r="HB227" s="613"/>
      <c r="HC227" s="613"/>
      <c r="HD227" s="613"/>
      <c r="HE227" s="613"/>
      <c r="HF227" s="613"/>
      <c r="HG227" s="613"/>
      <c r="HH227" s="613"/>
      <c r="HI227" s="613"/>
      <c r="HJ227" s="613"/>
      <c r="HK227" s="613"/>
      <c r="HL227" s="613"/>
      <c r="HM227" s="613"/>
      <c r="HN227" s="613"/>
    </row>
    <row r="228" s="520" customFormat="1" ht="18" customHeight="1" spans="1:222">
      <c r="A228" s="382" t="s">
        <v>170</v>
      </c>
      <c r="B228" s="321"/>
      <c r="C228" s="625">
        <f t="shared" si="57"/>
        <v>0</v>
      </c>
      <c r="D228" s="257">
        <v>0</v>
      </c>
      <c r="E228" s="636"/>
      <c r="F228" s="257"/>
      <c r="G228" s="637"/>
      <c r="H228" s="612"/>
      <c r="I228" s="606"/>
      <c r="J228" s="613"/>
      <c r="K228" s="613"/>
      <c r="GI228" s="613"/>
      <c r="GJ228" s="613"/>
      <c r="GK228" s="613"/>
      <c r="GL228" s="613"/>
      <c r="GM228" s="613"/>
      <c r="GN228" s="613"/>
      <c r="GO228" s="613"/>
      <c r="GP228" s="613"/>
      <c r="GQ228" s="613"/>
      <c r="GR228" s="613"/>
      <c r="GS228" s="613"/>
      <c r="GT228" s="613"/>
      <c r="GU228" s="613"/>
      <c r="GV228" s="613"/>
      <c r="GW228" s="613"/>
      <c r="GX228" s="613"/>
      <c r="GY228" s="613"/>
      <c r="GZ228" s="613"/>
      <c r="HA228" s="613"/>
      <c r="HB228" s="613"/>
      <c r="HC228" s="613"/>
      <c r="HD228" s="613"/>
      <c r="HE228" s="613"/>
      <c r="HF228" s="613"/>
      <c r="HG228" s="613"/>
      <c r="HH228" s="613"/>
      <c r="HI228" s="613"/>
      <c r="HJ228" s="613"/>
      <c r="HK228" s="613"/>
      <c r="HL228" s="613"/>
      <c r="HM228" s="613"/>
      <c r="HN228" s="613"/>
    </row>
    <row r="229" s="520" customFormat="1" ht="18" customHeight="1" spans="1:222">
      <c r="A229" s="382" t="s">
        <v>56</v>
      </c>
      <c r="B229" s="321"/>
      <c r="C229" s="625">
        <f t="shared" si="57"/>
        <v>0</v>
      </c>
      <c r="D229" s="257">
        <v>0</v>
      </c>
      <c r="E229" s="636"/>
      <c r="F229" s="257"/>
      <c r="G229" s="637"/>
      <c r="H229" s="612"/>
      <c r="I229" s="606"/>
      <c r="J229" s="613"/>
      <c r="K229" s="613"/>
      <c r="GI229" s="613"/>
      <c r="GJ229" s="613"/>
      <c r="GK229" s="613"/>
      <c r="GL229" s="613"/>
      <c r="GM229" s="613"/>
      <c r="GN229" s="613"/>
      <c r="GO229" s="613"/>
      <c r="GP229" s="613"/>
      <c r="GQ229" s="613"/>
      <c r="GR229" s="613"/>
      <c r="GS229" s="613"/>
      <c r="GT229" s="613"/>
      <c r="GU229" s="613"/>
      <c r="GV229" s="613"/>
      <c r="GW229" s="613"/>
      <c r="GX229" s="613"/>
      <c r="GY229" s="613"/>
      <c r="GZ229" s="613"/>
      <c r="HA229" s="613"/>
      <c r="HB229" s="613"/>
      <c r="HC229" s="613"/>
      <c r="HD229" s="613"/>
      <c r="HE229" s="613"/>
      <c r="HF229" s="613"/>
      <c r="HG229" s="613"/>
      <c r="HH229" s="613"/>
      <c r="HI229" s="613"/>
      <c r="HJ229" s="613"/>
      <c r="HK229" s="613"/>
      <c r="HL229" s="613"/>
      <c r="HM229" s="613"/>
      <c r="HN229" s="613"/>
    </row>
    <row r="230" s="520" customFormat="1" ht="18" customHeight="1" spans="1:222">
      <c r="A230" s="382" t="s">
        <v>171</v>
      </c>
      <c r="B230" s="321"/>
      <c r="C230" s="625">
        <f t="shared" si="57"/>
        <v>0</v>
      </c>
      <c r="D230" s="257">
        <v>0</v>
      </c>
      <c r="E230" s="636"/>
      <c r="F230" s="257"/>
      <c r="G230" s="637"/>
      <c r="H230" s="612"/>
      <c r="I230" s="606"/>
      <c r="J230" s="613"/>
      <c r="K230" s="613"/>
      <c r="GI230" s="613"/>
      <c r="GJ230" s="613"/>
      <c r="GK230" s="613"/>
      <c r="GL230" s="613"/>
      <c r="GM230" s="613"/>
      <c r="GN230" s="613"/>
      <c r="GO230" s="613"/>
      <c r="GP230" s="613"/>
      <c r="GQ230" s="613"/>
      <c r="GR230" s="613"/>
      <c r="GS230" s="613"/>
      <c r="GT230" s="613"/>
      <c r="GU230" s="613"/>
      <c r="GV230" s="613"/>
      <c r="GW230" s="613"/>
      <c r="GX230" s="613"/>
      <c r="GY230" s="613"/>
      <c r="GZ230" s="613"/>
      <c r="HA230" s="613"/>
      <c r="HB230" s="613"/>
      <c r="HC230" s="613"/>
      <c r="HD230" s="613"/>
      <c r="HE230" s="613"/>
      <c r="HF230" s="613"/>
      <c r="HG230" s="613"/>
      <c r="HH230" s="613"/>
      <c r="HI230" s="613"/>
      <c r="HJ230" s="613"/>
      <c r="HK230" s="613"/>
      <c r="HL230" s="613"/>
      <c r="HM230" s="613"/>
      <c r="HN230" s="613"/>
    </row>
    <row r="231" s="606" customFormat="1" ht="18" customHeight="1" spans="1:8">
      <c r="A231" s="383" t="s">
        <v>172</v>
      </c>
      <c r="B231" s="321">
        <v>1271</v>
      </c>
      <c r="C231" s="624">
        <f t="shared" ref="C231:H231" si="58">SUM(C232:C245)</f>
        <v>1244</v>
      </c>
      <c r="D231" s="355">
        <v>1208</v>
      </c>
      <c r="E231" s="622">
        <f>D231/C231</f>
        <v>0.971061093247588</v>
      </c>
      <c r="F231" s="355">
        <f t="shared" si="58"/>
        <v>1073</v>
      </c>
      <c r="G231" s="635">
        <f>D231/F231-1</f>
        <v>0.125815470643057</v>
      </c>
      <c r="H231" s="624">
        <f t="shared" si="58"/>
        <v>36</v>
      </c>
    </row>
    <row r="232" s="520" customFormat="1" spans="1:222">
      <c r="A232" s="382" t="s">
        <v>47</v>
      </c>
      <c r="B232" s="320">
        <v>1181</v>
      </c>
      <c r="C232" s="625">
        <v>1073</v>
      </c>
      <c r="D232" s="257">
        <v>1073</v>
      </c>
      <c r="E232" s="636">
        <f>D232/C232</f>
        <v>1</v>
      </c>
      <c r="F232" s="257">
        <v>969</v>
      </c>
      <c r="G232" s="637">
        <f>D232/F232-1</f>
        <v>0.107327141382869</v>
      </c>
      <c r="H232" s="612"/>
      <c r="I232" s="606"/>
      <c r="J232" s="613"/>
      <c r="K232" s="613"/>
      <c r="GI232" s="613"/>
      <c r="GJ232" s="613"/>
      <c r="GK232" s="613"/>
      <c r="GL232" s="613"/>
      <c r="GM232" s="613"/>
      <c r="GN232" s="613"/>
      <c r="GO232" s="613"/>
      <c r="GP232" s="613"/>
      <c r="GQ232" s="613"/>
      <c r="GR232" s="613"/>
      <c r="GS232" s="613"/>
      <c r="GT232" s="613"/>
      <c r="GU232" s="613"/>
      <c r="GV232" s="613"/>
      <c r="GW232" s="613"/>
      <c r="GX232" s="613"/>
      <c r="GY232" s="613"/>
      <c r="GZ232" s="613"/>
      <c r="HA232" s="613"/>
      <c r="HB232" s="613"/>
      <c r="HC232" s="613"/>
      <c r="HD232" s="613"/>
      <c r="HE232" s="613"/>
      <c r="HF232" s="613"/>
      <c r="HG232" s="613"/>
      <c r="HH232" s="613"/>
      <c r="HI232" s="613"/>
      <c r="HJ232" s="613"/>
      <c r="HK232" s="613"/>
      <c r="HL232" s="613"/>
      <c r="HM232" s="613"/>
      <c r="HN232" s="613"/>
    </row>
    <row r="233" s="520" customFormat="1" spans="1:222">
      <c r="A233" s="382" t="s">
        <v>48</v>
      </c>
      <c r="B233" s="320"/>
      <c r="C233" s="625">
        <v>0</v>
      </c>
      <c r="D233" s="257">
        <v>0</v>
      </c>
      <c r="E233" s="636"/>
      <c r="F233" s="257">
        <v>5</v>
      </c>
      <c r="G233" s="637"/>
      <c r="H233" s="612"/>
      <c r="I233" s="606"/>
      <c r="J233" s="613"/>
      <c r="K233" s="613"/>
      <c r="GI233" s="613"/>
      <c r="GJ233" s="613"/>
      <c r="GK233" s="613"/>
      <c r="GL233" s="613"/>
      <c r="GM233" s="613"/>
      <c r="GN233" s="613"/>
      <c r="GO233" s="613"/>
      <c r="GP233" s="613"/>
      <c r="GQ233" s="613"/>
      <c r="GR233" s="613"/>
      <c r="GS233" s="613"/>
      <c r="GT233" s="613"/>
      <c r="GU233" s="613"/>
      <c r="GV233" s="613"/>
      <c r="GW233" s="613"/>
      <c r="GX233" s="613"/>
      <c r="GY233" s="613"/>
      <c r="GZ233" s="613"/>
      <c r="HA233" s="613"/>
      <c r="HB233" s="613"/>
      <c r="HC233" s="613"/>
      <c r="HD233" s="613"/>
      <c r="HE233" s="613"/>
      <c r="HF233" s="613"/>
      <c r="HG233" s="613"/>
      <c r="HH233" s="613"/>
      <c r="HI233" s="613"/>
      <c r="HJ233" s="613"/>
      <c r="HK233" s="613"/>
      <c r="HL233" s="613"/>
      <c r="HM233" s="613"/>
      <c r="HN233" s="613"/>
    </row>
    <row r="234" s="520" customFormat="1" spans="1:222">
      <c r="A234" s="382" t="s">
        <v>49</v>
      </c>
      <c r="B234" s="320"/>
      <c r="C234" s="625">
        <v>0</v>
      </c>
      <c r="D234" s="257">
        <v>0</v>
      </c>
      <c r="E234" s="636"/>
      <c r="F234" s="257"/>
      <c r="G234" s="637"/>
      <c r="H234" s="612"/>
      <c r="I234" s="606"/>
      <c r="J234" s="613"/>
      <c r="K234" s="613"/>
      <c r="GI234" s="613"/>
      <c r="GJ234" s="613"/>
      <c r="GK234" s="613"/>
      <c r="GL234" s="613"/>
      <c r="GM234" s="613"/>
      <c r="GN234" s="613"/>
      <c r="GO234" s="613"/>
      <c r="GP234" s="613"/>
      <c r="GQ234" s="613"/>
      <c r="GR234" s="613"/>
      <c r="GS234" s="613"/>
      <c r="GT234" s="613"/>
      <c r="GU234" s="613"/>
      <c r="GV234" s="613"/>
      <c r="GW234" s="613"/>
      <c r="GX234" s="613"/>
      <c r="GY234" s="613"/>
      <c r="GZ234" s="613"/>
      <c r="HA234" s="613"/>
      <c r="HB234" s="613"/>
      <c r="HC234" s="613"/>
      <c r="HD234" s="613"/>
      <c r="HE234" s="613"/>
      <c r="HF234" s="613"/>
      <c r="HG234" s="613"/>
      <c r="HH234" s="613"/>
      <c r="HI234" s="613"/>
      <c r="HJ234" s="613"/>
      <c r="HK234" s="613"/>
      <c r="HL234" s="613"/>
      <c r="HM234" s="613"/>
      <c r="HN234" s="613"/>
    </row>
    <row r="235" s="520" customFormat="1" spans="1:222">
      <c r="A235" s="382" t="s">
        <v>173</v>
      </c>
      <c r="B235" s="320"/>
      <c r="C235" s="625">
        <v>0</v>
      </c>
      <c r="D235" s="257">
        <v>0</v>
      </c>
      <c r="E235" s="636"/>
      <c r="F235" s="257"/>
      <c r="G235" s="637"/>
      <c r="H235" s="612"/>
      <c r="I235" s="606"/>
      <c r="J235" s="613"/>
      <c r="K235" s="613"/>
      <c r="GI235" s="613"/>
      <c r="GJ235" s="613"/>
      <c r="GK235" s="613"/>
      <c r="GL235" s="613"/>
      <c r="GM235" s="613"/>
      <c r="GN235" s="613"/>
      <c r="GO235" s="613"/>
      <c r="GP235" s="613"/>
      <c r="GQ235" s="613"/>
      <c r="GR235" s="613"/>
      <c r="GS235" s="613"/>
      <c r="GT235" s="613"/>
      <c r="GU235" s="613"/>
      <c r="GV235" s="613"/>
      <c r="GW235" s="613"/>
      <c r="GX235" s="613"/>
      <c r="GY235" s="613"/>
      <c r="GZ235" s="613"/>
      <c r="HA235" s="613"/>
      <c r="HB235" s="613"/>
      <c r="HC235" s="613"/>
      <c r="HD235" s="613"/>
      <c r="HE235" s="613"/>
      <c r="HF235" s="613"/>
      <c r="HG235" s="613"/>
      <c r="HH235" s="613"/>
      <c r="HI235" s="613"/>
      <c r="HJ235" s="613"/>
      <c r="HK235" s="613"/>
      <c r="HL235" s="613"/>
      <c r="HM235" s="613"/>
      <c r="HN235" s="613"/>
    </row>
    <row r="236" s="520" customFormat="1" spans="1:222">
      <c r="A236" s="382" t="s">
        <v>174</v>
      </c>
      <c r="B236" s="320"/>
      <c r="C236" s="625">
        <v>0</v>
      </c>
      <c r="D236" s="257">
        <v>0</v>
      </c>
      <c r="E236" s="636"/>
      <c r="F236" s="257"/>
      <c r="G236" s="637"/>
      <c r="H236" s="612"/>
      <c r="I236" s="606"/>
      <c r="J236" s="613"/>
      <c r="K236" s="613"/>
      <c r="GI236" s="613"/>
      <c r="GJ236" s="613"/>
      <c r="GK236" s="613"/>
      <c r="GL236" s="613"/>
      <c r="GM236" s="613"/>
      <c r="GN236" s="613"/>
      <c r="GO236" s="613"/>
      <c r="GP236" s="613"/>
      <c r="GQ236" s="613"/>
      <c r="GR236" s="613"/>
      <c r="GS236" s="613"/>
      <c r="GT236" s="613"/>
      <c r="GU236" s="613"/>
      <c r="GV236" s="613"/>
      <c r="GW236" s="613"/>
      <c r="GX236" s="613"/>
      <c r="GY236" s="613"/>
      <c r="GZ236" s="613"/>
      <c r="HA236" s="613"/>
      <c r="HB236" s="613"/>
      <c r="HC236" s="613"/>
      <c r="HD236" s="613"/>
      <c r="HE236" s="613"/>
      <c r="HF236" s="613"/>
      <c r="HG236" s="613"/>
      <c r="HH236" s="613"/>
      <c r="HI236" s="613"/>
      <c r="HJ236" s="613"/>
      <c r="HK236" s="613"/>
      <c r="HL236" s="613"/>
      <c r="HM236" s="613"/>
      <c r="HN236" s="613"/>
    </row>
    <row r="237" s="520" customFormat="1" spans="1:222">
      <c r="A237" s="382" t="s">
        <v>88</v>
      </c>
      <c r="B237" s="320"/>
      <c r="C237" s="625">
        <v>0</v>
      </c>
      <c r="D237" s="257">
        <v>0</v>
      </c>
      <c r="E237" s="636"/>
      <c r="F237" s="257"/>
      <c r="G237" s="637"/>
      <c r="H237" s="612"/>
      <c r="I237" s="606"/>
      <c r="J237" s="613"/>
      <c r="K237" s="613"/>
      <c r="GI237" s="613"/>
      <c r="GJ237" s="613"/>
      <c r="GK237" s="613"/>
      <c r="GL237" s="613"/>
      <c r="GM237" s="613"/>
      <c r="GN237" s="613"/>
      <c r="GO237" s="613"/>
      <c r="GP237" s="613"/>
      <c r="GQ237" s="613"/>
      <c r="GR237" s="613"/>
      <c r="GS237" s="613"/>
      <c r="GT237" s="613"/>
      <c r="GU237" s="613"/>
      <c r="GV237" s="613"/>
      <c r="GW237" s="613"/>
      <c r="GX237" s="613"/>
      <c r="GY237" s="613"/>
      <c r="GZ237" s="613"/>
      <c r="HA237" s="613"/>
      <c r="HB237" s="613"/>
      <c r="HC237" s="613"/>
      <c r="HD237" s="613"/>
      <c r="HE237" s="613"/>
      <c r="HF237" s="613"/>
      <c r="HG237" s="613"/>
      <c r="HH237" s="613"/>
      <c r="HI237" s="613"/>
      <c r="HJ237" s="613"/>
      <c r="HK237" s="613"/>
      <c r="HL237" s="613"/>
      <c r="HM237" s="613"/>
      <c r="HN237" s="613"/>
    </row>
    <row r="238" s="520" customFormat="1" spans="1:222">
      <c r="A238" s="382" t="s">
        <v>175</v>
      </c>
      <c r="B238" s="320"/>
      <c r="C238" s="625">
        <v>0</v>
      </c>
      <c r="D238" s="257">
        <v>0</v>
      </c>
      <c r="E238" s="636"/>
      <c r="F238" s="257"/>
      <c r="G238" s="637"/>
      <c r="H238" s="612"/>
      <c r="I238" s="606"/>
      <c r="J238" s="613"/>
      <c r="K238" s="613"/>
      <c r="GI238" s="613"/>
      <c r="GJ238" s="613"/>
      <c r="GK238" s="613"/>
      <c r="GL238" s="613"/>
      <c r="GM238" s="613"/>
      <c r="GN238" s="613"/>
      <c r="GO238" s="613"/>
      <c r="GP238" s="613"/>
      <c r="GQ238" s="613"/>
      <c r="GR238" s="613"/>
      <c r="GS238" s="613"/>
      <c r="GT238" s="613"/>
      <c r="GU238" s="613"/>
      <c r="GV238" s="613"/>
      <c r="GW238" s="613"/>
      <c r="GX238" s="613"/>
      <c r="GY238" s="613"/>
      <c r="GZ238" s="613"/>
      <c r="HA238" s="613"/>
      <c r="HB238" s="613"/>
      <c r="HC238" s="613"/>
      <c r="HD238" s="613"/>
      <c r="HE238" s="613"/>
      <c r="HF238" s="613"/>
      <c r="HG238" s="613"/>
      <c r="HH238" s="613"/>
      <c r="HI238" s="613"/>
      <c r="HJ238" s="613"/>
      <c r="HK238" s="613"/>
      <c r="HL238" s="613"/>
      <c r="HM238" s="613"/>
      <c r="HN238" s="613"/>
    </row>
    <row r="239" s="606" customFormat="1" spans="1:8">
      <c r="A239" s="382" t="s">
        <v>176</v>
      </c>
      <c r="B239" s="320"/>
      <c r="C239" s="625">
        <v>0</v>
      </c>
      <c r="D239" s="257">
        <v>0</v>
      </c>
      <c r="E239" s="636"/>
      <c r="F239" s="257"/>
      <c r="G239" s="637"/>
      <c r="H239" s="638"/>
    </row>
    <row r="240" s="520" customFormat="1" spans="1:222">
      <c r="A240" s="382" t="s">
        <v>177</v>
      </c>
      <c r="B240" s="320"/>
      <c r="C240" s="625">
        <v>0</v>
      </c>
      <c r="D240" s="257">
        <v>0</v>
      </c>
      <c r="E240" s="636"/>
      <c r="F240" s="257"/>
      <c r="G240" s="637"/>
      <c r="H240" s="612"/>
      <c r="I240" s="606"/>
      <c r="J240" s="613"/>
      <c r="K240" s="613"/>
      <c r="GI240" s="613"/>
      <c r="GJ240" s="613"/>
      <c r="GK240" s="613"/>
      <c r="GL240" s="613"/>
      <c r="GM240" s="613"/>
      <c r="GN240" s="613"/>
      <c r="GO240" s="613"/>
      <c r="GP240" s="613"/>
      <c r="GQ240" s="613"/>
      <c r="GR240" s="613"/>
      <c r="GS240" s="613"/>
      <c r="GT240" s="613"/>
      <c r="GU240" s="613"/>
      <c r="GV240" s="613"/>
      <c r="GW240" s="613"/>
      <c r="GX240" s="613"/>
      <c r="GY240" s="613"/>
      <c r="GZ240" s="613"/>
      <c r="HA240" s="613"/>
      <c r="HB240" s="613"/>
      <c r="HC240" s="613"/>
      <c r="HD240" s="613"/>
      <c r="HE240" s="613"/>
      <c r="HF240" s="613"/>
      <c r="HG240" s="613"/>
      <c r="HH240" s="613"/>
      <c r="HI240" s="613"/>
      <c r="HJ240" s="613"/>
      <c r="HK240" s="613"/>
      <c r="HL240" s="613"/>
      <c r="HM240" s="613"/>
      <c r="HN240" s="613"/>
    </row>
    <row r="241" s="520" customFormat="1" spans="1:222">
      <c r="A241" s="382" t="s">
        <v>178</v>
      </c>
      <c r="B241" s="320"/>
      <c r="C241" s="625">
        <v>0</v>
      </c>
      <c r="D241" s="257">
        <v>0</v>
      </c>
      <c r="E241" s="636"/>
      <c r="F241" s="257"/>
      <c r="G241" s="637"/>
      <c r="H241" s="612"/>
      <c r="I241" s="606"/>
      <c r="J241" s="613"/>
      <c r="K241" s="613"/>
      <c r="GI241" s="613"/>
      <c r="GJ241" s="613"/>
      <c r="GK241" s="613"/>
      <c r="GL241" s="613"/>
      <c r="GM241" s="613"/>
      <c r="GN241" s="613"/>
      <c r="GO241" s="613"/>
      <c r="GP241" s="613"/>
      <c r="GQ241" s="613"/>
      <c r="GR241" s="613"/>
      <c r="GS241" s="613"/>
      <c r="GT241" s="613"/>
      <c r="GU241" s="613"/>
      <c r="GV241" s="613"/>
      <c r="GW241" s="613"/>
      <c r="GX241" s="613"/>
      <c r="GY241" s="613"/>
      <c r="GZ241" s="613"/>
      <c r="HA241" s="613"/>
      <c r="HB241" s="613"/>
      <c r="HC241" s="613"/>
      <c r="HD241" s="613"/>
      <c r="HE241" s="613"/>
      <c r="HF241" s="613"/>
      <c r="HG241" s="613"/>
      <c r="HH241" s="613"/>
      <c r="HI241" s="613"/>
      <c r="HJ241" s="613"/>
      <c r="HK241" s="613"/>
      <c r="HL241" s="613"/>
      <c r="HM241" s="613"/>
      <c r="HN241" s="613"/>
    </row>
    <row r="242" s="520" customFormat="1" spans="1:222">
      <c r="A242" s="382" t="s">
        <v>179</v>
      </c>
      <c r="B242" s="320"/>
      <c r="C242" s="625">
        <v>0</v>
      </c>
      <c r="D242" s="257">
        <v>0</v>
      </c>
      <c r="E242" s="636"/>
      <c r="F242" s="257"/>
      <c r="G242" s="637"/>
      <c r="H242" s="612"/>
      <c r="I242" s="606"/>
      <c r="J242" s="613"/>
      <c r="K242" s="613"/>
      <c r="GI242" s="613"/>
      <c r="GJ242" s="613"/>
      <c r="GK242" s="613"/>
      <c r="GL242" s="613"/>
      <c r="GM242" s="613"/>
      <c r="GN242" s="613"/>
      <c r="GO242" s="613"/>
      <c r="GP242" s="613"/>
      <c r="GQ242" s="613"/>
      <c r="GR242" s="613"/>
      <c r="GS242" s="613"/>
      <c r="GT242" s="613"/>
      <c r="GU242" s="613"/>
      <c r="GV242" s="613"/>
      <c r="GW242" s="613"/>
      <c r="GX242" s="613"/>
      <c r="GY242" s="613"/>
      <c r="GZ242" s="613"/>
      <c r="HA242" s="613"/>
      <c r="HB242" s="613"/>
      <c r="HC242" s="613"/>
      <c r="HD242" s="613"/>
      <c r="HE242" s="613"/>
      <c r="HF242" s="613"/>
      <c r="HG242" s="613"/>
      <c r="HH242" s="613"/>
      <c r="HI242" s="613"/>
      <c r="HJ242" s="613"/>
      <c r="HK242" s="613"/>
      <c r="HL242" s="613"/>
      <c r="HM242" s="613"/>
      <c r="HN242" s="613"/>
    </row>
    <row r="243" s="520" customFormat="1" spans="1:222">
      <c r="A243" s="382" t="s">
        <v>180</v>
      </c>
      <c r="B243" s="320"/>
      <c r="C243" s="625">
        <v>2</v>
      </c>
      <c r="D243" s="257">
        <v>2</v>
      </c>
      <c r="E243" s="636"/>
      <c r="F243" s="257">
        <v>1</v>
      </c>
      <c r="G243" s="637">
        <f t="shared" ref="G243:G246" si="59">D243/F243-1</f>
        <v>1</v>
      </c>
      <c r="H243" s="612"/>
      <c r="I243" s="606"/>
      <c r="J243" s="613"/>
      <c r="K243" s="613"/>
      <c r="GI243" s="613"/>
      <c r="GJ243" s="613"/>
      <c r="GK243" s="613"/>
      <c r="GL243" s="613"/>
      <c r="GM243" s="613"/>
      <c r="GN243" s="613"/>
      <c r="GO243" s="613"/>
      <c r="GP243" s="613"/>
      <c r="GQ243" s="613"/>
      <c r="GR243" s="613"/>
      <c r="GS243" s="613"/>
      <c r="GT243" s="613"/>
      <c r="GU243" s="613"/>
      <c r="GV243" s="613"/>
      <c r="GW243" s="613"/>
      <c r="GX243" s="613"/>
      <c r="GY243" s="613"/>
      <c r="GZ243" s="613"/>
      <c r="HA243" s="613"/>
      <c r="HB243" s="613"/>
      <c r="HC243" s="613"/>
      <c r="HD243" s="613"/>
      <c r="HE243" s="613"/>
      <c r="HF243" s="613"/>
      <c r="HG243" s="613"/>
      <c r="HH243" s="613"/>
      <c r="HI243" s="613"/>
      <c r="HJ243" s="613"/>
      <c r="HK243" s="613"/>
      <c r="HL243" s="613"/>
      <c r="HM243" s="613"/>
      <c r="HN243" s="613"/>
    </row>
    <row r="244" s="520" customFormat="1" spans="1:222">
      <c r="A244" s="382" t="s">
        <v>56</v>
      </c>
      <c r="B244" s="320">
        <v>61</v>
      </c>
      <c r="C244" s="625">
        <v>95</v>
      </c>
      <c r="D244" s="257">
        <v>95</v>
      </c>
      <c r="E244" s="636">
        <f t="shared" ref="E244:E246" si="60">D244/C244</f>
        <v>1</v>
      </c>
      <c r="F244" s="257">
        <v>60</v>
      </c>
      <c r="G244" s="637">
        <f t="shared" si="59"/>
        <v>0.583333333333333</v>
      </c>
      <c r="H244" s="612"/>
      <c r="I244" s="606"/>
      <c r="J244" s="613"/>
      <c r="K244" s="613"/>
      <c r="GI244" s="613"/>
      <c r="GJ244" s="613"/>
      <c r="GK244" s="613"/>
      <c r="GL244" s="613"/>
      <c r="GM244" s="613"/>
      <c r="GN244" s="613"/>
      <c r="GO244" s="613"/>
      <c r="GP244" s="613"/>
      <c r="GQ244" s="613"/>
      <c r="GR244" s="613"/>
      <c r="GS244" s="613"/>
      <c r="GT244" s="613"/>
      <c r="GU244" s="613"/>
      <c r="GV244" s="613"/>
      <c r="GW244" s="613"/>
      <c r="GX244" s="613"/>
      <c r="GY244" s="613"/>
      <c r="GZ244" s="613"/>
      <c r="HA244" s="613"/>
      <c r="HB244" s="613"/>
      <c r="HC244" s="613"/>
      <c r="HD244" s="613"/>
      <c r="HE244" s="613"/>
      <c r="HF244" s="613"/>
      <c r="HG244" s="613"/>
      <c r="HH244" s="613"/>
      <c r="HI244" s="613"/>
      <c r="HJ244" s="613"/>
      <c r="HK244" s="613"/>
      <c r="HL244" s="613"/>
      <c r="HM244" s="613"/>
      <c r="HN244" s="613"/>
    </row>
    <row r="245" s="520" customFormat="1" ht="18" customHeight="1" spans="1:222">
      <c r="A245" s="382" t="s">
        <v>181</v>
      </c>
      <c r="B245" s="320">
        <v>29</v>
      </c>
      <c r="C245" s="625">
        <v>74</v>
      </c>
      <c r="D245" s="257">
        <v>38</v>
      </c>
      <c r="E245" s="636">
        <f t="shared" si="60"/>
        <v>0.513513513513513</v>
      </c>
      <c r="F245" s="257">
        <v>38</v>
      </c>
      <c r="G245" s="637">
        <f t="shared" si="59"/>
        <v>0</v>
      </c>
      <c r="H245" s="612">
        <v>36</v>
      </c>
      <c r="I245" s="606"/>
      <c r="J245" s="613"/>
      <c r="K245" s="613"/>
      <c r="GI245" s="613"/>
      <c r="GJ245" s="613"/>
      <c r="GK245" s="613"/>
      <c r="GL245" s="613"/>
      <c r="GM245" s="613"/>
      <c r="GN245" s="613"/>
      <c r="GO245" s="613"/>
      <c r="GP245" s="613"/>
      <c r="GQ245" s="613"/>
      <c r="GR245" s="613"/>
      <c r="GS245" s="613"/>
      <c r="GT245" s="613"/>
      <c r="GU245" s="613"/>
      <c r="GV245" s="613"/>
      <c r="GW245" s="613"/>
      <c r="GX245" s="613"/>
      <c r="GY245" s="613"/>
      <c r="GZ245" s="613"/>
      <c r="HA245" s="613"/>
      <c r="HB245" s="613"/>
      <c r="HC245" s="613"/>
      <c r="HD245" s="613"/>
      <c r="HE245" s="613"/>
      <c r="HF245" s="613"/>
      <c r="HG245" s="613"/>
      <c r="HH245" s="613"/>
      <c r="HI245" s="613"/>
      <c r="HJ245" s="613"/>
      <c r="HK245" s="613"/>
      <c r="HL245" s="613"/>
      <c r="HM245" s="613"/>
      <c r="HN245" s="613"/>
    </row>
    <row r="246" s="606" customFormat="1" ht="18" customHeight="1" spans="1:8">
      <c r="A246" s="383" t="s">
        <v>182</v>
      </c>
      <c r="B246" s="321"/>
      <c r="C246" s="624">
        <f t="shared" ref="C246:H246" si="61">SUM(C247:C248)</f>
        <v>2483</v>
      </c>
      <c r="D246" s="355">
        <v>1</v>
      </c>
      <c r="E246" s="622">
        <f t="shared" si="60"/>
        <v>0.000402738622633911</v>
      </c>
      <c r="F246" s="355">
        <f t="shared" si="61"/>
        <v>30</v>
      </c>
      <c r="G246" s="635">
        <f t="shared" si="59"/>
        <v>-0.966666666666667</v>
      </c>
      <c r="H246" s="624">
        <f t="shared" si="61"/>
        <v>2482</v>
      </c>
    </row>
    <row r="247" s="606" customFormat="1" ht="18" customHeight="1" spans="1:8">
      <c r="A247" s="382" t="s">
        <v>183</v>
      </c>
      <c r="B247" s="321"/>
      <c r="C247" s="625">
        <f t="shared" ref="C247:C307" si="62">D247+H247</f>
        <v>0</v>
      </c>
      <c r="D247" s="257">
        <v>0</v>
      </c>
      <c r="E247" s="636"/>
      <c r="F247" s="257"/>
      <c r="G247" s="637"/>
      <c r="H247" s="638"/>
    </row>
    <row r="248" s="520" customFormat="1" ht="18" customHeight="1" spans="1:222">
      <c r="A248" s="382" t="s">
        <v>184</v>
      </c>
      <c r="B248" s="321"/>
      <c r="C248" s="625">
        <v>2483</v>
      </c>
      <c r="D248" s="257">
        <v>1</v>
      </c>
      <c r="E248" s="636">
        <f>D248/C248</f>
        <v>0.000402738622633911</v>
      </c>
      <c r="F248" s="257">
        <v>30</v>
      </c>
      <c r="G248" s="637">
        <f>D248/F248-1</f>
        <v>-0.966666666666667</v>
      </c>
      <c r="H248" s="612">
        <v>2482</v>
      </c>
      <c r="I248" s="606"/>
      <c r="J248" s="613"/>
      <c r="K248" s="613"/>
      <c r="GI248" s="613"/>
      <c r="GJ248" s="613"/>
      <c r="GK248" s="613"/>
      <c r="GL248" s="613"/>
      <c r="GM248" s="613"/>
      <c r="GN248" s="613"/>
      <c r="GO248" s="613"/>
      <c r="GP248" s="613"/>
      <c r="GQ248" s="613"/>
      <c r="GR248" s="613"/>
      <c r="GS248" s="613"/>
      <c r="GT248" s="613"/>
      <c r="GU248" s="613"/>
      <c r="GV248" s="613"/>
      <c r="GW248" s="613"/>
      <c r="GX248" s="613"/>
      <c r="GY248" s="613"/>
      <c r="GZ248" s="613"/>
      <c r="HA248" s="613"/>
      <c r="HB248" s="613"/>
      <c r="HC248" s="613"/>
      <c r="HD248" s="613"/>
      <c r="HE248" s="613"/>
      <c r="HF248" s="613"/>
      <c r="HG248" s="613"/>
      <c r="HH248" s="613"/>
      <c r="HI248" s="613"/>
      <c r="HJ248" s="613"/>
      <c r="HK248" s="613"/>
      <c r="HL248" s="613"/>
      <c r="HM248" s="613"/>
      <c r="HN248" s="613"/>
    </row>
    <row r="249" s="606" customFormat="1" ht="18" customHeight="1" spans="1:8">
      <c r="A249" s="383" t="s">
        <v>185</v>
      </c>
      <c r="B249" s="321"/>
      <c r="C249" s="624">
        <f t="shared" si="62"/>
        <v>0</v>
      </c>
      <c r="D249" s="355">
        <v>0</v>
      </c>
      <c r="E249" s="622"/>
      <c r="F249" s="355">
        <f>F250+F257+F260+F263+F269+F274+F276+F281+F287</f>
        <v>0</v>
      </c>
      <c r="G249" s="637"/>
      <c r="H249" s="624"/>
    </row>
    <row r="250" s="606" customFormat="1" ht="18" customHeight="1" spans="1:8">
      <c r="A250" s="383" t="s">
        <v>186</v>
      </c>
      <c r="B250" s="321"/>
      <c r="C250" s="624">
        <f t="shared" si="62"/>
        <v>0</v>
      </c>
      <c r="D250" s="355">
        <v>0</v>
      </c>
      <c r="E250" s="622"/>
      <c r="F250" s="355">
        <f>SUM(F251:F256)</f>
        <v>0</v>
      </c>
      <c r="G250" s="637"/>
      <c r="H250" s="624"/>
    </row>
    <row r="251" s="520" customFormat="1" ht="18" customHeight="1" spans="1:222">
      <c r="A251" s="382" t="s">
        <v>47</v>
      </c>
      <c r="B251" s="321"/>
      <c r="C251" s="625">
        <f t="shared" si="62"/>
        <v>0</v>
      </c>
      <c r="D251" s="257">
        <v>0</v>
      </c>
      <c r="E251" s="636"/>
      <c r="F251" s="257"/>
      <c r="G251" s="637"/>
      <c r="H251" s="612"/>
      <c r="I251" s="606"/>
      <c r="J251" s="613"/>
      <c r="K251" s="613"/>
      <c r="GI251" s="613"/>
      <c r="GJ251" s="613"/>
      <c r="GK251" s="613"/>
      <c r="GL251" s="613"/>
      <c r="GM251" s="613"/>
      <c r="GN251" s="613"/>
      <c r="GO251" s="613"/>
      <c r="GP251" s="613"/>
      <c r="GQ251" s="613"/>
      <c r="GR251" s="613"/>
      <c r="GS251" s="613"/>
      <c r="GT251" s="613"/>
      <c r="GU251" s="613"/>
      <c r="GV251" s="613"/>
      <c r="GW251" s="613"/>
      <c r="GX251" s="613"/>
      <c r="GY251" s="613"/>
      <c r="GZ251" s="613"/>
      <c r="HA251" s="613"/>
      <c r="HB251" s="613"/>
      <c r="HC251" s="613"/>
      <c r="HD251" s="613"/>
      <c r="HE251" s="613"/>
      <c r="HF251" s="613"/>
      <c r="HG251" s="613"/>
      <c r="HH251" s="613"/>
      <c r="HI251" s="613"/>
      <c r="HJ251" s="613"/>
      <c r="HK251" s="613"/>
      <c r="HL251" s="613"/>
      <c r="HM251" s="613"/>
      <c r="HN251" s="613"/>
    </row>
    <row r="252" s="520" customFormat="1" ht="18" customHeight="1" spans="1:222">
      <c r="A252" s="382" t="s">
        <v>48</v>
      </c>
      <c r="B252" s="321"/>
      <c r="C252" s="625">
        <f t="shared" si="62"/>
        <v>0</v>
      </c>
      <c r="D252" s="257">
        <v>0</v>
      </c>
      <c r="E252" s="636"/>
      <c r="F252" s="257"/>
      <c r="G252" s="637"/>
      <c r="H252" s="612"/>
      <c r="I252" s="606"/>
      <c r="J252" s="613"/>
      <c r="K252" s="613"/>
      <c r="GI252" s="613"/>
      <c r="GJ252" s="613"/>
      <c r="GK252" s="613"/>
      <c r="GL252" s="613"/>
      <c r="GM252" s="613"/>
      <c r="GN252" s="613"/>
      <c r="GO252" s="613"/>
      <c r="GP252" s="613"/>
      <c r="GQ252" s="613"/>
      <c r="GR252" s="613"/>
      <c r="GS252" s="613"/>
      <c r="GT252" s="613"/>
      <c r="GU252" s="613"/>
      <c r="GV252" s="613"/>
      <c r="GW252" s="613"/>
      <c r="GX252" s="613"/>
      <c r="GY252" s="613"/>
      <c r="GZ252" s="613"/>
      <c r="HA252" s="613"/>
      <c r="HB252" s="613"/>
      <c r="HC252" s="613"/>
      <c r="HD252" s="613"/>
      <c r="HE252" s="613"/>
      <c r="HF252" s="613"/>
      <c r="HG252" s="613"/>
      <c r="HH252" s="613"/>
      <c r="HI252" s="613"/>
      <c r="HJ252" s="613"/>
      <c r="HK252" s="613"/>
      <c r="HL252" s="613"/>
      <c r="HM252" s="613"/>
      <c r="HN252" s="613"/>
    </row>
    <row r="253" s="606" customFormat="1" ht="18" customHeight="1" spans="1:8">
      <c r="A253" s="382" t="s">
        <v>49</v>
      </c>
      <c r="B253" s="321"/>
      <c r="C253" s="625">
        <f t="shared" si="62"/>
        <v>0</v>
      </c>
      <c r="D253" s="257">
        <v>0</v>
      </c>
      <c r="E253" s="636"/>
      <c r="F253" s="257"/>
      <c r="G253" s="637"/>
      <c r="H253" s="638"/>
    </row>
    <row r="254" s="520" customFormat="1" ht="18" customHeight="1" spans="1:222">
      <c r="A254" s="382" t="s">
        <v>153</v>
      </c>
      <c r="B254" s="321"/>
      <c r="C254" s="625">
        <f t="shared" si="62"/>
        <v>0</v>
      </c>
      <c r="D254" s="257">
        <v>0</v>
      </c>
      <c r="E254" s="636"/>
      <c r="F254" s="257"/>
      <c r="G254" s="637"/>
      <c r="H254" s="612"/>
      <c r="I254" s="606"/>
      <c r="J254" s="613"/>
      <c r="K254" s="613"/>
      <c r="GI254" s="613"/>
      <c r="GJ254" s="613"/>
      <c r="GK254" s="613"/>
      <c r="GL254" s="613"/>
      <c r="GM254" s="613"/>
      <c r="GN254" s="613"/>
      <c r="GO254" s="613"/>
      <c r="GP254" s="613"/>
      <c r="GQ254" s="613"/>
      <c r="GR254" s="613"/>
      <c r="GS254" s="613"/>
      <c r="GT254" s="613"/>
      <c r="GU254" s="613"/>
      <c r="GV254" s="613"/>
      <c r="GW254" s="613"/>
      <c r="GX254" s="613"/>
      <c r="GY254" s="613"/>
      <c r="GZ254" s="613"/>
      <c r="HA254" s="613"/>
      <c r="HB254" s="613"/>
      <c r="HC254" s="613"/>
      <c r="HD254" s="613"/>
      <c r="HE254" s="613"/>
      <c r="HF254" s="613"/>
      <c r="HG254" s="613"/>
      <c r="HH254" s="613"/>
      <c r="HI254" s="613"/>
      <c r="HJ254" s="613"/>
      <c r="HK254" s="613"/>
      <c r="HL254" s="613"/>
      <c r="HM254" s="613"/>
      <c r="HN254" s="613"/>
    </row>
    <row r="255" s="520" customFormat="1" ht="18" customHeight="1" spans="1:222">
      <c r="A255" s="382" t="s">
        <v>56</v>
      </c>
      <c r="B255" s="321"/>
      <c r="C255" s="625">
        <f t="shared" si="62"/>
        <v>0</v>
      </c>
      <c r="D255" s="257">
        <v>0</v>
      </c>
      <c r="E255" s="636"/>
      <c r="F255" s="257"/>
      <c r="G255" s="637"/>
      <c r="H255" s="612"/>
      <c r="I255" s="606"/>
      <c r="J255" s="613"/>
      <c r="K255" s="613"/>
      <c r="GI255" s="613"/>
      <c r="GJ255" s="613"/>
      <c r="GK255" s="613"/>
      <c r="GL255" s="613"/>
      <c r="GM255" s="613"/>
      <c r="GN255" s="613"/>
      <c r="GO255" s="613"/>
      <c r="GP255" s="613"/>
      <c r="GQ255" s="613"/>
      <c r="GR255" s="613"/>
      <c r="GS255" s="613"/>
      <c r="GT255" s="613"/>
      <c r="GU255" s="613"/>
      <c r="GV255" s="613"/>
      <c r="GW255" s="613"/>
      <c r="GX255" s="613"/>
      <c r="GY255" s="613"/>
      <c r="GZ255" s="613"/>
      <c r="HA255" s="613"/>
      <c r="HB255" s="613"/>
      <c r="HC255" s="613"/>
      <c r="HD255" s="613"/>
      <c r="HE255" s="613"/>
      <c r="HF255" s="613"/>
      <c r="HG255" s="613"/>
      <c r="HH255" s="613"/>
      <c r="HI255" s="613"/>
      <c r="HJ255" s="613"/>
      <c r="HK255" s="613"/>
      <c r="HL255" s="613"/>
      <c r="HM255" s="613"/>
      <c r="HN255" s="613"/>
    </row>
    <row r="256" s="606" customFormat="1" ht="18" customHeight="1" spans="1:8">
      <c r="A256" s="382" t="s">
        <v>187</v>
      </c>
      <c r="B256" s="321"/>
      <c r="C256" s="625">
        <f t="shared" si="62"/>
        <v>0</v>
      </c>
      <c r="D256" s="257">
        <v>0</v>
      </c>
      <c r="E256" s="636"/>
      <c r="F256" s="257"/>
      <c r="G256" s="637"/>
      <c r="H256" s="638"/>
    </row>
    <row r="257" s="606" customFormat="1" ht="18" customHeight="1" spans="1:8">
      <c r="A257" s="383" t="s">
        <v>188</v>
      </c>
      <c r="B257" s="321"/>
      <c r="C257" s="624">
        <f t="shared" si="62"/>
        <v>0</v>
      </c>
      <c r="D257" s="355">
        <v>0</v>
      </c>
      <c r="E257" s="622"/>
      <c r="F257" s="355">
        <f>SUM(F258:F259)</f>
        <v>0</v>
      </c>
      <c r="G257" s="637"/>
      <c r="H257" s="624"/>
    </row>
    <row r="258" s="520" customFormat="1" ht="18" customHeight="1" spans="1:222">
      <c r="A258" s="382" t="s">
        <v>189</v>
      </c>
      <c r="B258" s="321"/>
      <c r="C258" s="625">
        <f t="shared" si="62"/>
        <v>0</v>
      </c>
      <c r="D258" s="257">
        <v>0</v>
      </c>
      <c r="E258" s="636"/>
      <c r="F258" s="257"/>
      <c r="G258" s="637"/>
      <c r="H258" s="612"/>
      <c r="I258" s="606"/>
      <c r="J258" s="613"/>
      <c r="K258" s="613"/>
      <c r="GI258" s="613"/>
      <c r="GJ258" s="613"/>
      <c r="GK258" s="613"/>
      <c r="GL258" s="613"/>
      <c r="GM258" s="613"/>
      <c r="GN258" s="613"/>
      <c r="GO258" s="613"/>
      <c r="GP258" s="613"/>
      <c r="GQ258" s="613"/>
      <c r="GR258" s="613"/>
      <c r="GS258" s="613"/>
      <c r="GT258" s="613"/>
      <c r="GU258" s="613"/>
      <c r="GV258" s="613"/>
      <c r="GW258" s="613"/>
      <c r="GX258" s="613"/>
      <c r="GY258" s="613"/>
      <c r="GZ258" s="613"/>
      <c r="HA258" s="613"/>
      <c r="HB258" s="613"/>
      <c r="HC258" s="613"/>
      <c r="HD258" s="613"/>
      <c r="HE258" s="613"/>
      <c r="HF258" s="613"/>
      <c r="HG258" s="613"/>
      <c r="HH258" s="613"/>
      <c r="HI258" s="613"/>
      <c r="HJ258" s="613"/>
      <c r="HK258" s="613"/>
      <c r="HL258" s="613"/>
      <c r="HM258" s="613"/>
      <c r="HN258" s="613"/>
    </row>
    <row r="259" s="520" customFormat="1" ht="18" customHeight="1" spans="1:222">
      <c r="A259" s="382" t="s">
        <v>190</v>
      </c>
      <c r="B259" s="321"/>
      <c r="C259" s="625">
        <f t="shared" si="62"/>
        <v>0</v>
      </c>
      <c r="D259" s="257">
        <v>0</v>
      </c>
      <c r="E259" s="636"/>
      <c r="F259" s="257"/>
      <c r="G259" s="637"/>
      <c r="H259" s="612"/>
      <c r="I259" s="606"/>
      <c r="J259" s="613"/>
      <c r="K259" s="613"/>
      <c r="GI259" s="613"/>
      <c r="GJ259" s="613"/>
      <c r="GK259" s="613"/>
      <c r="GL259" s="613"/>
      <c r="GM259" s="613"/>
      <c r="GN259" s="613"/>
      <c r="GO259" s="613"/>
      <c r="GP259" s="613"/>
      <c r="GQ259" s="613"/>
      <c r="GR259" s="613"/>
      <c r="GS259" s="613"/>
      <c r="GT259" s="613"/>
      <c r="GU259" s="613"/>
      <c r="GV259" s="613"/>
      <c r="GW259" s="613"/>
      <c r="GX259" s="613"/>
      <c r="GY259" s="613"/>
      <c r="GZ259" s="613"/>
      <c r="HA259" s="613"/>
      <c r="HB259" s="613"/>
      <c r="HC259" s="613"/>
      <c r="HD259" s="613"/>
      <c r="HE259" s="613"/>
      <c r="HF259" s="613"/>
      <c r="HG259" s="613"/>
      <c r="HH259" s="613"/>
      <c r="HI259" s="613"/>
      <c r="HJ259" s="613"/>
      <c r="HK259" s="613"/>
      <c r="HL259" s="613"/>
      <c r="HM259" s="613"/>
      <c r="HN259" s="613"/>
    </row>
    <row r="260" s="606" customFormat="1" ht="18" customHeight="1" spans="1:8">
      <c r="A260" s="383" t="s">
        <v>191</v>
      </c>
      <c r="B260" s="321"/>
      <c r="C260" s="624">
        <f t="shared" si="62"/>
        <v>0</v>
      </c>
      <c r="D260" s="355">
        <v>0</v>
      </c>
      <c r="E260" s="622"/>
      <c r="F260" s="355">
        <f>SUM(F261:F262)</f>
        <v>0</v>
      </c>
      <c r="G260" s="637"/>
      <c r="H260" s="624"/>
    </row>
    <row r="261" s="520" customFormat="1" ht="18" customHeight="1" spans="1:222">
      <c r="A261" s="382" t="s">
        <v>192</v>
      </c>
      <c r="B261" s="321"/>
      <c r="C261" s="625">
        <f t="shared" si="62"/>
        <v>0</v>
      </c>
      <c r="D261" s="257">
        <v>0</v>
      </c>
      <c r="E261" s="636"/>
      <c r="F261" s="257"/>
      <c r="G261" s="637"/>
      <c r="H261" s="612"/>
      <c r="I261" s="606"/>
      <c r="J261" s="613"/>
      <c r="K261" s="613"/>
      <c r="GI261" s="613"/>
      <c r="GJ261" s="613"/>
      <c r="GK261" s="613"/>
      <c r="GL261" s="613"/>
      <c r="GM261" s="613"/>
      <c r="GN261" s="613"/>
      <c r="GO261" s="613"/>
      <c r="GP261" s="613"/>
      <c r="GQ261" s="613"/>
      <c r="GR261" s="613"/>
      <c r="GS261" s="613"/>
      <c r="GT261" s="613"/>
      <c r="GU261" s="613"/>
      <c r="GV261" s="613"/>
      <c r="GW261" s="613"/>
      <c r="GX261" s="613"/>
      <c r="GY261" s="613"/>
      <c r="GZ261" s="613"/>
      <c r="HA261" s="613"/>
      <c r="HB261" s="613"/>
      <c r="HC261" s="613"/>
      <c r="HD261" s="613"/>
      <c r="HE261" s="613"/>
      <c r="HF261" s="613"/>
      <c r="HG261" s="613"/>
      <c r="HH261" s="613"/>
      <c r="HI261" s="613"/>
      <c r="HJ261" s="613"/>
      <c r="HK261" s="613"/>
      <c r="HL261" s="613"/>
      <c r="HM261" s="613"/>
      <c r="HN261" s="613"/>
    </row>
    <row r="262" s="520" customFormat="1" ht="18" customHeight="1" spans="1:222">
      <c r="A262" s="382" t="s">
        <v>193</v>
      </c>
      <c r="B262" s="321"/>
      <c r="C262" s="625">
        <f t="shared" si="62"/>
        <v>0</v>
      </c>
      <c r="D262" s="257">
        <v>0</v>
      </c>
      <c r="E262" s="636"/>
      <c r="F262" s="257"/>
      <c r="G262" s="637"/>
      <c r="H262" s="612"/>
      <c r="I262" s="606"/>
      <c r="J262" s="613"/>
      <c r="K262" s="613"/>
      <c r="GI262" s="613"/>
      <c r="GJ262" s="613"/>
      <c r="GK262" s="613"/>
      <c r="GL262" s="613"/>
      <c r="GM262" s="613"/>
      <c r="GN262" s="613"/>
      <c r="GO262" s="613"/>
      <c r="GP262" s="613"/>
      <c r="GQ262" s="613"/>
      <c r="GR262" s="613"/>
      <c r="GS262" s="613"/>
      <c r="GT262" s="613"/>
      <c r="GU262" s="613"/>
      <c r="GV262" s="613"/>
      <c r="GW262" s="613"/>
      <c r="GX262" s="613"/>
      <c r="GY262" s="613"/>
      <c r="GZ262" s="613"/>
      <c r="HA262" s="613"/>
      <c r="HB262" s="613"/>
      <c r="HC262" s="613"/>
      <c r="HD262" s="613"/>
      <c r="HE262" s="613"/>
      <c r="HF262" s="613"/>
      <c r="HG262" s="613"/>
      <c r="HH262" s="613"/>
      <c r="HI262" s="613"/>
      <c r="HJ262" s="613"/>
      <c r="HK262" s="613"/>
      <c r="HL262" s="613"/>
      <c r="HM262" s="613"/>
      <c r="HN262" s="613"/>
    </row>
    <row r="263" s="606" customFormat="1" ht="18" customHeight="1" spans="1:8">
      <c r="A263" s="383" t="s">
        <v>194</v>
      </c>
      <c r="B263" s="321"/>
      <c r="C263" s="624">
        <f t="shared" si="62"/>
        <v>0</v>
      </c>
      <c r="D263" s="355">
        <v>0</v>
      </c>
      <c r="E263" s="622"/>
      <c r="F263" s="355">
        <f>SUM(F264:F268)</f>
        <v>0</v>
      </c>
      <c r="G263" s="637"/>
      <c r="H263" s="624"/>
    </row>
    <row r="264" s="606" customFormat="1" ht="18" customHeight="1" spans="1:8">
      <c r="A264" s="382" t="s">
        <v>195</v>
      </c>
      <c r="B264" s="321"/>
      <c r="C264" s="625">
        <f t="shared" si="62"/>
        <v>0</v>
      </c>
      <c r="D264" s="257">
        <v>0</v>
      </c>
      <c r="E264" s="636"/>
      <c r="F264" s="257"/>
      <c r="G264" s="637"/>
      <c r="H264" s="638"/>
    </row>
    <row r="265" s="520" customFormat="1" ht="18" customHeight="1" spans="1:222">
      <c r="A265" s="382" t="s">
        <v>196</v>
      </c>
      <c r="B265" s="321"/>
      <c r="C265" s="625">
        <f t="shared" si="62"/>
        <v>0</v>
      </c>
      <c r="D265" s="257">
        <v>0</v>
      </c>
      <c r="E265" s="636"/>
      <c r="F265" s="257"/>
      <c r="G265" s="637"/>
      <c r="H265" s="612"/>
      <c r="I265" s="606"/>
      <c r="J265" s="613"/>
      <c r="K265" s="613"/>
      <c r="GI265" s="613"/>
      <c r="GJ265" s="613"/>
      <c r="GK265" s="613"/>
      <c r="GL265" s="613"/>
      <c r="GM265" s="613"/>
      <c r="GN265" s="613"/>
      <c r="GO265" s="613"/>
      <c r="GP265" s="613"/>
      <c r="GQ265" s="613"/>
      <c r="GR265" s="613"/>
      <c r="GS265" s="613"/>
      <c r="GT265" s="613"/>
      <c r="GU265" s="613"/>
      <c r="GV265" s="613"/>
      <c r="GW265" s="613"/>
      <c r="GX265" s="613"/>
      <c r="GY265" s="613"/>
      <c r="GZ265" s="613"/>
      <c r="HA265" s="613"/>
      <c r="HB265" s="613"/>
      <c r="HC265" s="613"/>
      <c r="HD265" s="613"/>
      <c r="HE265" s="613"/>
      <c r="HF265" s="613"/>
      <c r="HG265" s="613"/>
      <c r="HH265" s="613"/>
      <c r="HI265" s="613"/>
      <c r="HJ265" s="613"/>
      <c r="HK265" s="613"/>
      <c r="HL265" s="613"/>
      <c r="HM265" s="613"/>
      <c r="HN265" s="613"/>
    </row>
    <row r="266" s="606" customFormat="1" ht="18" customHeight="1" spans="1:8">
      <c r="A266" s="382" t="s">
        <v>197</v>
      </c>
      <c r="B266" s="321"/>
      <c r="C266" s="625">
        <f t="shared" si="62"/>
        <v>0</v>
      </c>
      <c r="D266" s="257">
        <v>0</v>
      </c>
      <c r="E266" s="636"/>
      <c r="F266" s="257"/>
      <c r="G266" s="637"/>
      <c r="H266" s="638"/>
    </row>
    <row r="267" s="520" customFormat="1" ht="18" customHeight="1" spans="1:222">
      <c r="A267" s="382" t="s">
        <v>198</v>
      </c>
      <c r="B267" s="321"/>
      <c r="C267" s="625">
        <f t="shared" si="62"/>
        <v>0</v>
      </c>
      <c r="D267" s="257">
        <v>0</v>
      </c>
      <c r="E267" s="636"/>
      <c r="F267" s="257"/>
      <c r="G267" s="637"/>
      <c r="H267" s="612"/>
      <c r="I267" s="606"/>
      <c r="J267" s="613"/>
      <c r="K267" s="613"/>
      <c r="GI267" s="613"/>
      <c r="GJ267" s="613"/>
      <c r="GK267" s="613"/>
      <c r="GL267" s="613"/>
      <c r="GM267" s="613"/>
      <c r="GN267" s="613"/>
      <c r="GO267" s="613"/>
      <c r="GP267" s="613"/>
      <c r="GQ267" s="613"/>
      <c r="GR267" s="613"/>
      <c r="GS267" s="613"/>
      <c r="GT267" s="613"/>
      <c r="GU267" s="613"/>
      <c r="GV267" s="613"/>
      <c r="GW267" s="613"/>
      <c r="GX267" s="613"/>
      <c r="GY267" s="613"/>
      <c r="GZ267" s="613"/>
      <c r="HA267" s="613"/>
      <c r="HB267" s="613"/>
      <c r="HC267" s="613"/>
      <c r="HD267" s="613"/>
      <c r="HE267" s="613"/>
      <c r="HF267" s="613"/>
      <c r="HG267" s="613"/>
      <c r="HH267" s="613"/>
      <c r="HI267" s="613"/>
      <c r="HJ267" s="613"/>
      <c r="HK267" s="613"/>
      <c r="HL267" s="613"/>
      <c r="HM267" s="613"/>
      <c r="HN267" s="613"/>
    </row>
    <row r="268" s="520" customFormat="1" ht="18" customHeight="1" spans="1:222">
      <c r="A268" s="382" t="s">
        <v>199</v>
      </c>
      <c r="B268" s="321"/>
      <c r="C268" s="625">
        <f t="shared" si="62"/>
        <v>0</v>
      </c>
      <c r="D268" s="257">
        <v>0</v>
      </c>
      <c r="E268" s="636"/>
      <c r="F268" s="257"/>
      <c r="G268" s="637"/>
      <c r="H268" s="612"/>
      <c r="I268" s="606"/>
      <c r="J268" s="613"/>
      <c r="K268" s="613"/>
      <c r="GI268" s="613"/>
      <c r="GJ268" s="613"/>
      <c r="GK268" s="613"/>
      <c r="GL268" s="613"/>
      <c r="GM268" s="613"/>
      <c r="GN268" s="613"/>
      <c r="GO268" s="613"/>
      <c r="GP268" s="613"/>
      <c r="GQ268" s="613"/>
      <c r="GR268" s="613"/>
      <c r="GS268" s="613"/>
      <c r="GT268" s="613"/>
      <c r="GU268" s="613"/>
      <c r="GV268" s="613"/>
      <c r="GW268" s="613"/>
      <c r="GX268" s="613"/>
      <c r="GY268" s="613"/>
      <c r="GZ268" s="613"/>
      <c r="HA268" s="613"/>
      <c r="HB268" s="613"/>
      <c r="HC268" s="613"/>
      <c r="HD268" s="613"/>
      <c r="HE268" s="613"/>
      <c r="HF268" s="613"/>
      <c r="HG268" s="613"/>
      <c r="HH268" s="613"/>
      <c r="HI268" s="613"/>
      <c r="HJ268" s="613"/>
      <c r="HK268" s="613"/>
      <c r="HL268" s="613"/>
      <c r="HM268" s="613"/>
      <c r="HN268" s="613"/>
    </row>
    <row r="269" s="606" customFormat="1" ht="18" customHeight="1" spans="1:8">
      <c r="A269" s="383" t="s">
        <v>200</v>
      </c>
      <c r="B269" s="321"/>
      <c r="C269" s="624">
        <f t="shared" si="62"/>
        <v>0</v>
      </c>
      <c r="D269" s="355">
        <v>0</v>
      </c>
      <c r="E269" s="622"/>
      <c r="F269" s="355">
        <f>SUM(F270:F273)</f>
        <v>0</v>
      </c>
      <c r="G269" s="637"/>
      <c r="H269" s="624"/>
    </row>
    <row r="270" s="520" customFormat="1" ht="18" customHeight="1" spans="1:222">
      <c r="A270" s="382" t="s">
        <v>201</v>
      </c>
      <c r="B270" s="321"/>
      <c r="C270" s="625">
        <f t="shared" si="62"/>
        <v>0</v>
      </c>
      <c r="D270" s="257">
        <v>0</v>
      </c>
      <c r="E270" s="636"/>
      <c r="F270" s="257"/>
      <c r="G270" s="637"/>
      <c r="H270" s="612"/>
      <c r="I270" s="606"/>
      <c r="J270" s="613"/>
      <c r="K270" s="613"/>
      <c r="GI270" s="613"/>
      <c r="GJ270" s="613"/>
      <c r="GK270" s="613"/>
      <c r="GL270" s="613"/>
      <c r="GM270" s="613"/>
      <c r="GN270" s="613"/>
      <c r="GO270" s="613"/>
      <c r="GP270" s="613"/>
      <c r="GQ270" s="613"/>
      <c r="GR270" s="613"/>
      <c r="GS270" s="613"/>
      <c r="GT270" s="613"/>
      <c r="GU270" s="613"/>
      <c r="GV270" s="613"/>
      <c r="GW270" s="613"/>
      <c r="GX270" s="613"/>
      <c r="GY270" s="613"/>
      <c r="GZ270" s="613"/>
      <c r="HA270" s="613"/>
      <c r="HB270" s="613"/>
      <c r="HC270" s="613"/>
      <c r="HD270" s="613"/>
      <c r="HE270" s="613"/>
      <c r="HF270" s="613"/>
      <c r="HG270" s="613"/>
      <c r="HH270" s="613"/>
      <c r="HI270" s="613"/>
      <c r="HJ270" s="613"/>
      <c r="HK270" s="613"/>
      <c r="HL270" s="613"/>
      <c r="HM270" s="613"/>
      <c r="HN270" s="613"/>
    </row>
    <row r="271" s="520" customFormat="1" ht="18" customHeight="1" spans="1:222">
      <c r="A271" s="382" t="s">
        <v>202</v>
      </c>
      <c r="B271" s="321"/>
      <c r="C271" s="625">
        <f t="shared" si="62"/>
        <v>0</v>
      </c>
      <c r="D271" s="257">
        <v>0</v>
      </c>
      <c r="E271" s="636"/>
      <c r="F271" s="257"/>
      <c r="G271" s="637"/>
      <c r="H271" s="612"/>
      <c r="I271" s="606"/>
      <c r="J271" s="613"/>
      <c r="K271" s="613"/>
      <c r="GI271" s="613"/>
      <c r="GJ271" s="613"/>
      <c r="GK271" s="613"/>
      <c r="GL271" s="613"/>
      <c r="GM271" s="613"/>
      <c r="GN271" s="613"/>
      <c r="GO271" s="613"/>
      <c r="GP271" s="613"/>
      <c r="GQ271" s="613"/>
      <c r="GR271" s="613"/>
      <c r="GS271" s="613"/>
      <c r="GT271" s="613"/>
      <c r="GU271" s="613"/>
      <c r="GV271" s="613"/>
      <c r="GW271" s="613"/>
      <c r="GX271" s="613"/>
      <c r="GY271" s="613"/>
      <c r="GZ271" s="613"/>
      <c r="HA271" s="613"/>
      <c r="HB271" s="613"/>
      <c r="HC271" s="613"/>
      <c r="HD271" s="613"/>
      <c r="HE271" s="613"/>
      <c r="HF271" s="613"/>
      <c r="HG271" s="613"/>
      <c r="HH271" s="613"/>
      <c r="HI271" s="613"/>
      <c r="HJ271" s="613"/>
      <c r="HK271" s="613"/>
      <c r="HL271" s="613"/>
      <c r="HM271" s="613"/>
      <c r="HN271" s="613"/>
    </row>
    <row r="272" s="520" customFormat="1" ht="18" customHeight="1" spans="1:222">
      <c r="A272" s="382" t="s">
        <v>203</v>
      </c>
      <c r="B272" s="321"/>
      <c r="C272" s="625">
        <f t="shared" si="62"/>
        <v>0</v>
      </c>
      <c r="D272" s="257">
        <v>0</v>
      </c>
      <c r="E272" s="636"/>
      <c r="F272" s="257"/>
      <c r="G272" s="637"/>
      <c r="H272" s="612"/>
      <c r="I272" s="606"/>
      <c r="J272" s="613"/>
      <c r="K272" s="613"/>
      <c r="GI272" s="613"/>
      <c r="GJ272" s="613"/>
      <c r="GK272" s="613"/>
      <c r="GL272" s="613"/>
      <c r="GM272" s="613"/>
      <c r="GN272" s="613"/>
      <c r="GO272" s="613"/>
      <c r="GP272" s="613"/>
      <c r="GQ272" s="613"/>
      <c r="GR272" s="613"/>
      <c r="GS272" s="613"/>
      <c r="GT272" s="613"/>
      <c r="GU272" s="613"/>
      <c r="GV272" s="613"/>
      <c r="GW272" s="613"/>
      <c r="GX272" s="613"/>
      <c r="GY272" s="613"/>
      <c r="GZ272" s="613"/>
      <c r="HA272" s="613"/>
      <c r="HB272" s="613"/>
      <c r="HC272" s="613"/>
      <c r="HD272" s="613"/>
      <c r="HE272" s="613"/>
      <c r="HF272" s="613"/>
      <c r="HG272" s="613"/>
      <c r="HH272" s="613"/>
      <c r="HI272" s="613"/>
      <c r="HJ272" s="613"/>
      <c r="HK272" s="613"/>
      <c r="HL272" s="613"/>
      <c r="HM272" s="613"/>
      <c r="HN272" s="613"/>
    </row>
    <row r="273" s="606" customFormat="1" ht="18" customHeight="1" spans="1:8">
      <c r="A273" s="382" t="s">
        <v>204</v>
      </c>
      <c r="B273" s="321"/>
      <c r="C273" s="625">
        <f t="shared" si="62"/>
        <v>0</v>
      </c>
      <c r="D273" s="257">
        <v>0</v>
      </c>
      <c r="E273" s="636"/>
      <c r="F273" s="257"/>
      <c r="G273" s="637"/>
      <c r="H273" s="638"/>
    </row>
    <row r="274" s="606" customFormat="1" ht="18" customHeight="1" spans="1:8">
      <c r="A274" s="383" t="s">
        <v>205</v>
      </c>
      <c r="B274" s="321"/>
      <c r="C274" s="624">
        <f t="shared" si="62"/>
        <v>0</v>
      </c>
      <c r="D274" s="355">
        <v>0</v>
      </c>
      <c r="E274" s="622"/>
      <c r="F274" s="355">
        <f>F275</f>
        <v>0</v>
      </c>
      <c r="G274" s="637"/>
      <c r="H274" s="624"/>
    </row>
    <row r="275" s="607" customFormat="1" ht="18" customHeight="1" spans="1:222">
      <c r="A275" s="382" t="s">
        <v>206</v>
      </c>
      <c r="B275" s="321"/>
      <c r="C275" s="625">
        <f t="shared" si="62"/>
        <v>0</v>
      </c>
      <c r="D275" s="257">
        <v>0</v>
      </c>
      <c r="E275" s="636"/>
      <c r="F275" s="257"/>
      <c r="G275" s="637"/>
      <c r="H275" s="612"/>
      <c r="I275" s="606"/>
      <c r="J275" s="613"/>
      <c r="K275" s="613"/>
      <c r="GI275" s="613"/>
      <c r="GJ275" s="613"/>
      <c r="GK275" s="613"/>
      <c r="GL275" s="613"/>
      <c r="GM275" s="613"/>
      <c r="GN275" s="613"/>
      <c r="GO275" s="613"/>
      <c r="GP275" s="613"/>
      <c r="GQ275" s="613"/>
      <c r="GR275" s="613"/>
      <c r="GS275" s="613"/>
      <c r="GT275" s="613"/>
      <c r="GU275" s="613"/>
      <c r="GV275" s="613"/>
      <c r="GW275" s="613"/>
      <c r="GX275" s="613"/>
      <c r="GY275" s="613"/>
      <c r="GZ275" s="613"/>
      <c r="HA275" s="613"/>
      <c r="HB275" s="613"/>
      <c r="HC275" s="613"/>
      <c r="HD275" s="613"/>
      <c r="HE275" s="613"/>
      <c r="HF275" s="613"/>
      <c r="HG275" s="613"/>
      <c r="HH275" s="613"/>
      <c r="HI275" s="613"/>
      <c r="HJ275" s="613"/>
      <c r="HK275" s="613"/>
      <c r="HL275" s="613"/>
      <c r="HM275" s="613"/>
      <c r="HN275" s="613"/>
    </row>
    <row r="276" s="606" customFormat="1" ht="18" customHeight="1" spans="1:8">
      <c r="A276" s="383" t="s">
        <v>207</v>
      </c>
      <c r="B276" s="321"/>
      <c r="C276" s="624">
        <f t="shared" si="62"/>
        <v>0</v>
      </c>
      <c r="D276" s="355">
        <v>0</v>
      </c>
      <c r="E276" s="622"/>
      <c r="F276" s="355">
        <f>SUM(F277:F280)</f>
        <v>0</v>
      </c>
      <c r="G276" s="637"/>
      <c r="H276" s="624"/>
    </row>
    <row r="277" s="520" customFormat="1" ht="18" customHeight="1" spans="1:222">
      <c r="A277" s="382" t="s">
        <v>208</v>
      </c>
      <c r="B277" s="321"/>
      <c r="C277" s="625">
        <f t="shared" si="62"/>
        <v>0</v>
      </c>
      <c r="D277" s="257">
        <v>0</v>
      </c>
      <c r="E277" s="636"/>
      <c r="F277" s="257"/>
      <c r="G277" s="637"/>
      <c r="H277" s="612"/>
      <c r="I277" s="606"/>
      <c r="J277" s="613"/>
      <c r="K277" s="613"/>
      <c r="GI277" s="613"/>
      <c r="GJ277" s="613"/>
      <c r="GK277" s="613"/>
      <c r="GL277" s="613"/>
      <c r="GM277" s="613"/>
      <c r="GN277" s="613"/>
      <c r="GO277" s="613"/>
      <c r="GP277" s="613"/>
      <c r="GQ277" s="613"/>
      <c r="GR277" s="613"/>
      <c r="GS277" s="613"/>
      <c r="GT277" s="613"/>
      <c r="GU277" s="613"/>
      <c r="GV277" s="613"/>
      <c r="GW277" s="613"/>
      <c r="GX277" s="613"/>
      <c r="GY277" s="613"/>
      <c r="GZ277" s="613"/>
      <c r="HA277" s="613"/>
      <c r="HB277" s="613"/>
      <c r="HC277" s="613"/>
      <c r="HD277" s="613"/>
      <c r="HE277" s="613"/>
      <c r="HF277" s="613"/>
      <c r="HG277" s="613"/>
      <c r="HH277" s="613"/>
      <c r="HI277" s="613"/>
      <c r="HJ277" s="613"/>
      <c r="HK277" s="613"/>
      <c r="HL277" s="613"/>
      <c r="HM277" s="613"/>
      <c r="HN277" s="613"/>
    </row>
    <row r="278" s="520" customFormat="1" ht="18" customHeight="1" spans="1:222">
      <c r="A278" s="382" t="s">
        <v>209</v>
      </c>
      <c r="B278" s="321"/>
      <c r="C278" s="625">
        <f t="shared" si="62"/>
        <v>0</v>
      </c>
      <c r="D278" s="257">
        <v>0</v>
      </c>
      <c r="E278" s="636"/>
      <c r="F278" s="257"/>
      <c r="G278" s="637"/>
      <c r="H278" s="612"/>
      <c r="I278" s="606"/>
      <c r="J278" s="613"/>
      <c r="K278" s="613"/>
      <c r="GI278" s="613"/>
      <c r="GJ278" s="613"/>
      <c r="GK278" s="613"/>
      <c r="GL278" s="613"/>
      <c r="GM278" s="613"/>
      <c r="GN278" s="613"/>
      <c r="GO278" s="613"/>
      <c r="GP278" s="613"/>
      <c r="GQ278" s="613"/>
      <c r="GR278" s="613"/>
      <c r="GS278" s="613"/>
      <c r="GT278" s="613"/>
      <c r="GU278" s="613"/>
      <c r="GV278" s="613"/>
      <c r="GW278" s="613"/>
      <c r="GX278" s="613"/>
      <c r="GY278" s="613"/>
      <c r="GZ278" s="613"/>
      <c r="HA278" s="613"/>
      <c r="HB278" s="613"/>
      <c r="HC278" s="613"/>
      <c r="HD278" s="613"/>
      <c r="HE278" s="613"/>
      <c r="HF278" s="613"/>
      <c r="HG278" s="613"/>
      <c r="HH278" s="613"/>
      <c r="HI278" s="613"/>
      <c r="HJ278" s="613"/>
      <c r="HK278" s="613"/>
      <c r="HL278" s="613"/>
      <c r="HM278" s="613"/>
      <c r="HN278" s="613"/>
    </row>
    <row r="279" s="606" customFormat="1" ht="18" customHeight="1" spans="1:198">
      <c r="A279" s="382" t="s">
        <v>210</v>
      </c>
      <c r="B279" s="321"/>
      <c r="C279" s="625">
        <f t="shared" si="62"/>
        <v>0</v>
      </c>
      <c r="D279" s="257">
        <v>0</v>
      </c>
      <c r="E279" s="636"/>
      <c r="F279" s="257"/>
      <c r="G279" s="637"/>
      <c r="H279" s="638"/>
      <c r="GP279" s="606">
        <f>SUM(A279:GO279)</f>
        <v>0</v>
      </c>
    </row>
    <row r="280" s="607" customFormat="1" ht="18" customHeight="1" spans="1:222">
      <c r="A280" s="382" t="s">
        <v>211</v>
      </c>
      <c r="B280" s="321"/>
      <c r="C280" s="625">
        <f t="shared" si="62"/>
        <v>0</v>
      </c>
      <c r="D280" s="257">
        <v>0</v>
      </c>
      <c r="E280" s="636"/>
      <c r="F280" s="257"/>
      <c r="G280" s="637"/>
      <c r="H280" s="612"/>
      <c r="I280" s="606"/>
      <c r="J280" s="613"/>
      <c r="K280" s="613"/>
      <c r="GI280" s="613"/>
      <c r="GJ280" s="613"/>
      <c r="GK280" s="613"/>
      <c r="GL280" s="613"/>
      <c r="GM280" s="613"/>
      <c r="GN280" s="613"/>
      <c r="GO280" s="613"/>
      <c r="GP280" s="613"/>
      <c r="GQ280" s="613"/>
      <c r="GR280" s="613"/>
      <c r="GS280" s="613"/>
      <c r="GT280" s="613"/>
      <c r="GU280" s="613"/>
      <c r="GV280" s="613"/>
      <c r="GW280" s="613"/>
      <c r="GX280" s="613"/>
      <c r="GY280" s="613"/>
      <c r="GZ280" s="613"/>
      <c r="HA280" s="613"/>
      <c r="HB280" s="613"/>
      <c r="HC280" s="613"/>
      <c r="HD280" s="613"/>
      <c r="HE280" s="613"/>
      <c r="HF280" s="613"/>
      <c r="HG280" s="613"/>
      <c r="HH280" s="613"/>
      <c r="HI280" s="613"/>
      <c r="HJ280" s="613"/>
      <c r="HK280" s="613"/>
      <c r="HL280" s="613"/>
      <c r="HM280" s="613"/>
      <c r="HN280" s="613"/>
    </row>
    <row r="281" s="606" customFormat="1" ht="18" customHeight="1" spans="1:8">
      <c r="A281" s="383" t="s">
        <v>212</v>
      </c>
      <c r="B281" s="321"/>
      <c r="C281" s="624">
        <f t="shared" si="62"/>
        <v>0</v>
      </c>
      <c r="D281" s="355">
        <v>0</v>
      </c>
      <c r="E281" s="622"/>
      <c r="F281" s="355">
        <f>SUM(F282:F286)</f>
        <v>0</v>
      </c>
      <c r="G281" s="637"/>
      <c r="H281" s="624"/>
    </row>
    <row r="282" s="520" customFormat="1" ht="18" customHeight="1" spans="1:222">
      <c r="A282" s="382" t="s">
        <v>47</v>
      </c>
      <c r="B282" s="321"/>
      <c r="C282" s="625">
        <f t="shared" si="62"/>
        <v>0</v>
      </c>
      <c r="D282" s="257">
        <v>0</v>
      </c>
      <c r="E282" s="636"/>
      <c r="F282" s="257"/>
      <c r="G282" s="637"/>
      <c r="H282" s="612"/>
      <c r="I282" s="606"/>
      <c r="J282" s="613"/>
      <c r="K282" s="613"/>
      <c r="GI282" s="613"/>
      <c r="GJ282" s="613"/>
      <c r="GK282" s="613"/>
      <c r="GL282" s="613"/>
      <c r="GM282" s="613"/>
      <c r="GN282" s="613"/>
      <c r="GO282" s="613"/>
      <c r="GP282" s="613"/>
      <c r="GQ282" s="613"/>
      <c r="GR282" s="613"/>
      <c r="GS282" s="613"/>
      <c r="GT282" s="613"/>
      <c r="GU282" s="613"/>
      <c r="GV282" s="613"/>
      <c r="GW282" s="613"/>
      <c r="GX282" s="613"/>
      <c r="GY282" s="613"/>
      <c r="GZ282" s="613"/>
      <c r="HA282" s="613"/>
      <c r="HB282" s="613"/>
      <c r="HC282" s="613"/>
      <c r="HD282" s="613"/>
      <c r="HE282" s="613"/>
      <c r="HF282" s="613"/>
      <c r="HG282" s="613"/>
      <c r="HH282" s="613"/>
      <c r="HI282" s="613"/>
      <c r="HJ282" s="613"/>
      <c r="HK282" s="613"/>
      <c r="HL282" s="613"/>
      <c r="HM282" s="613"/>
      <c r="HN282" s="613"/>
    </row>
    <row r="283" s="606" customFormat="1" ht="18" customHeight="1" spans="1:8">
      <c r="A283" s="382" t="s">
        <v>48</v>
      </c>
      <c r="B283" s="321"/>
      <c r="C283" s="625">
        <f t="shared" si="62"/>
        <v>0</v>
      </c>
      <c r="D283" s="257">
        <v>0</v>
      </c>
      <c r="E283" s="636"/>
      <c r="F283" s="257"/>
      <c r="G283" s="637"/>
      <c r="H283" s="638"/>
    </row>
    <row r="284" s="520" customFormat="1" ht="18" customHeight="1" spans="1:222">
      <c r="A284" s="382" t="s">
        <v>49</v>
      </c>
      <c r="B284" s="321"/>
      <c r="C284" s="625">
        <f t="shared" si="62"/>
        <v>0</v>
      </c>
      <c r="D284" s="257">
        <v>0</v>
      </c>
      <c r="E284" s="636"/>
      <c r="F284" s="257"/>
      <c r="G284" s="637"/>
      <c r="H284" s="612"/>
      <c r="I284" s="606"/>
      <c r="J284" s="613"/>
      <c r="K284" s="613"/>
      <c r="GI284" s="613"/>
      <c r="GJ284" s="613"/>
      <c r="GK284" s="613"/>
      <c r="GL284" s="613"/>
      <c r="GM284" s="613"/>
      <c r="GN284" s="613"/>
      <c r="GO284" s="613"/>
      <c r="GP284" s="613"/>
      <c r="GQ284" s="613"/>
      <c r="GR284" s="613"/>
      <c r="GS284" s="613"/>
      <c r="GT284" s="613"/>
      <c r="GU284" s="613"/>
      <c r="GV284" s="613"/>
      <c r="GW284" s="613"/>
      <c r="GX284" s="613"/>
      <c r="GY284" s="613"/>
      <c r="GZ284" s="613"/>
      <c r="HA284" s="613"/>
      <c r="HB284" s="613"/>
      <c r="HC284" s="613"/>
      <c r="HD284" s="613"/>
      <c r="HE284" s="613"/>
      <c r="HF284" s="613"/>
      <c r="HG284" s="613"/>
      <c r="HH284" s="613"/>
      <c r="HI284" s="613"/>
      <c r="HJ284" s="613"/>
      <c r="HK284" s="613"/>
      <c r="HL284" s="613"/>
      <c r="HM284" s="613"/>
      <c r="HN284" s="613"/>
    </row>
    <row r="285" s="606" customFormat="1" ht="18" customHeight="1" spans="1:8">
      <c r="A285" s="382" t="s">
        <v>56</v>
      </c>
      <c r="B285" s="321"/>
      <c r="C285" s="625">
        <f t="shared" si="62"/>
        <v>0</v>
      </c>
      <c r="D285" s="257">
        <v>0</v>
      </c>
      <c r="E285" s="636"/>
      <c r="F285" s="257"/>
      <c r="G285" s="637"/>
      <c r="H285" s="638"/>
    </row>
    <row r="286" s="607" customFormat="1" ht="18" customHeight="1" spans="1:222">
      <c r="A286" s="382" t="s">
        <v>213</v>
      </c>
      <c r="B286" s="321"/>
      <c r="C286" s="625">
        <f t="shared" si="62"/>
        <v>0</v>
      </c>
      <c r="D286" s="257">
        <v>0</v>
      </c>
      <c r="E286" s="636"/>
      <c r="F286" s="257"/>
      <c r="G286" s="637"/>
      <c r="H286" s="612"/>
      <c r="I286" s="606"/>
      <c r="J286" s="613"/>
      <c r="K286" s="613"/>
      <c r="GI286" s="613"/>
      <c r="GJ286" s="613"/>
      <c r="GK286" s="613"/>
      <c r="GL286" s="613"/>
      <c r="GM286" s="613"/>
      <c r="GN286" s="613"/>
      <c r="GO286" s="613"/>
      <c r="GP286" s="613"/>
      <c r="GQ286" s="613"/>
      <c r="GR286" s="613"/>
      <c r="GS286" s="613"/>
      <c r="GT286" s="613"/>
      <c r="GU286" s="613"/>
      <c r="GV286" s="613"/>
      <c r="GW286" s="613"/>
      <c r="GX286" s="613"/>
      <c r="GY286" s="613"/>
      <c r="GZ286" s="613"/>
      <c r="HA286" s="613"/>
      <c r="HB286" s="613"/>
      <c r="HC286" s="613"/>
      <c r="HD286" s="613"/>
      <c r="HE286" s="613"/>
      <c r="HF286" s="613"/>
      <c r="HG286" s="613"/>
      <c r="HH286" s="613"/>
      <c r="HI286" s="613"/>
      <c r="HJ286" s="613"/>
      <c r="HK286" s="613"/>
      <c r="HL286" s="613"/>
      <c r="HM286" s="613"/>
      <c r="HN286" s="613"/>
    </row>
    <row r="287" s="606" customFormat="1" ht="18" customHeight="1" spans="1:8">
      <c r="A287" s="383" t="s">
        <v>214</v>
      </c>
      <c r="B287" s="321"/>
      <c r="C287" s="624">
        <f t="shared" si="62"/>
        <v>0</v>
      </c>
      <c r="D287" s="355">
        <v>0</v>
      </c>
      <c r="E287" s="622"/>
      <c r="F287" s="355">
        <f t="shared" ref="F287:F292" si="63">F288</f>
        <v>0</v>
      </c>
      <c r="G287" s="637"/>
      <c r="H287" s="624"/>
    </row>
    <row r="288" s="607" customFormat="1" ht="18" customHeight="1" spans="1:222">
      <c r="A288" s="382" t="s">
        <v>215</v>
      </c>
      <c r="B288" s="321"/>
      <c r="C288" s="625">
        <f t="shared" si="62"/>
        <v>0</v>
      </c>
      <c r="D288" s="257">
        <v>0</v>
      </c>
      <c r="E288" s="636"/>
      <c r="F288" s="257"/>
      <c r="G288" s="637"/>
      <c r="H288" s="612"/>
      <c r="I288" s="606"/>
      <c r="J288" s="613"/>
      <c r="K288" s="613"/>
      <c r="GI288" s="613"/>
      <c r="GJ288" s="613"/>
      <c r="GK288" s="613"/>
      <c r="GL288" s="613"/>
      <c r="GM288" s="613"/>
      <c r="GN288" s="613"/>
      <c r="GO288" s="613"/>
      <c r="GP288" s="613"/>
      <c r="GQ288" s="613"/>
      <c r="GR288" s="613"/>
      <c r="GS288" s="613"/>
      <c r="GT288" s="613"/>
      <c r="GU288" s="613"/>
      <c r="GV288" s="613"/>
      <c r="GW288" s="613"/>
      <c r="GX288" s="613"/>
      <c r="GY288" s="613"/>
      <c r="GZ288" s="613"/>
      <c r="HA288" s="613"/>
      <c r="HB288" s="613"/>
      <c r="HC288" s="613"/>
      <c r="HD288" s="613"/>
      <c r="HE288" s="613"/>
      <c r="HF288" s="613"/>
      <c r="HG288" s="613"/>
      <c r="HH288" s="613"/>
      <c r="HI288" s="613"/>
      <c r="HJ288" s="613"/>
      <c r="HK288" s="613"/>
      <c r="HL288" s="613"/>
      <c r="HM288" s="613"/>
      <c r="HN288" s="613"/>
    </row>
    <row r="289" s="606" customFormat="1" ht="18" customHeight="1" spans="1:8">
      <c r="A289" s="383" t="s">
        <v>216</v>
      </c>
      <c r="B289" s="321"/>
      <c r="C289" s="624">
        <f t="shared" si="62"/>
        <v>0</v>
      </c>
      <c r="D289" s="355">
        <v>0</v>
      </c>
      <c r="E289" s="622"/>
      <c r="F289" s="355">
        <f>SUM(F290,F292,F294,F296,F306)</f>
        <v>0</v>
      </c>
      <c r="G289" s="637"/>
      <c r="H289" s="624"/>
    </row>
    <row r="290" s="606" customFormat="1" ht="18" customHeight="1" spans="1:8">
      <c r="A290" s="383" t="s">
        <v>217</v>
      </c>
      <c r="B290" s="321"/>
      <c r="C290" s="624">
        <f t="shared" si="62"/>
        <v>0</v>
      </c>
      <c r="D290" s="355">
        <v>0</v>
      </c>
      <c r="E290" s="622"/>
      <c r="F290" s="355">
        <f t="shared" si="63"/>
        <v>0</v>
      </c>
      <c r="G290" s="637"/>
      <c r="H290" s="624"/>
    </row>
    <row r="291" s="607" customFormat="1" ht="18" customHeight="1" spans="1:222">
      <c r="A291" s="382" t="s">
        <v>218</v>
      </c>
      <c r="B291" s="321"/>
      <c r="C291" s="625">
        <f t="shared" si="62"/>
        <v>0</v>
      </c>
      <c r="D291" s="257">
        <v>0</v>
      </c>
      <c r="E291" s="636"/>
      <c r="F291" s="257"/>
      <c r="G291" s="637"/>
      <c r="H291" s="612"/>
      <c r="I291" s="606"/>
      <c r="J291" s="613"/>
      <c r="K291" s="613"/>
      <c r="GI291" s="613"/>
      <c r="GJ291" s="613"/>
      <c r="GK291" s="613"/>
      <c r="GL291" s="613"/>
      <c r="GM291" s="613"/>
      <c r="GN291" s="613"/>
      <c r="GO291" s="613"/>
      <c r="GP291" s="613"/>
      <c r="GQ291" s="613"/>
      <c r="GR291" s="613"/>
      <c r="GS291" s="613"/>
      <c r="GT291" s="613"/>
      <c r="GU291" s="613"/>
      <c r="GV291" s="613"/>
      <c r="GW291" s="613"/>
      <c r="GX291" s="613"/>
      <c r="GY291" s="613"/>
      <c r="GZ291" s="613"/>
      <c r="HA291" s="613"/>
      <c r="HB291" s="613"/>
      <c r="HC291" s="613"/>
      <c r="HD291" s="613"/>
      <c r="HE291" s="613"/>
      <c r="HF291" s="613"/>
      <c r="HG291" s="613"/>
      <c r="HH291" s="613"/>
      <c r="HI291" s="613"/>
      <c r="HJ291" s="613"/>
      <c r="HK291" s="613"/>
      <c r="HL291" s="613"/>
      <c r="HM291" s="613"/>
      <c r="HN291" s="613"/>
    </row>
    <row r="292" s="606" customFormat="1" ht="18" customHeight="1" spans="1:8">
      <c r="A292" s="383" t="s">
        <v>219</v>
      </c>
      <c r="B292" s="321"/>
      <c r="C292" s="624">
        <f t="shared" si="62"/>
        <v>0</v>
      </c>
      <c r="D292" s="355">
        <v>0</v>
      </c>
      <c r="E292" s="622"/>
      <c r="F292" s="355">
        <f t="shared" si="63"/>
        <v>0</v>
      </c>
      <c r="G292" s="637"/>
      <c r="H292" s="624"/>
    </row>
    <row r="293" s="606" customFormat="1" ht="18" customHeight="1" spans="1:8">
      <c r="A293" s="382" t="s">
        <v>220</v>
      </c>
      <c r="B293" s="321"/>
      <c r="C293" s="625">
        <f t="shared" si="62"/>
        <v>0</v>
      </c>
      <c r="D293" s="257">
        <v>0</v>
      </c>
      <c r="E293" s="636"/>
      <c r="F293" s="257"/>
      <c r="G293" s="637"/>
      <c r="H293" s="638"/>
    </row>
    <row r="294" s="606" customFormat="1" ht="18" customHeight="1" spans="1:8">
      <c r="A294" s="383" t="s">
        <v>221</v>
      </c>
      <c r="B294" s="321"/>
      <c r="C294" s="624">
        <f t="shared" si="62"/>
        <v>0</v>
      </c>
      <c r="D294" s="355">
        <v>0</v>
      </c>
      <c r="E294" s="622"/>
      <c r="F294" s="355">
        <f>F295</f>
        <v>0</v>
      </c>
      <c r="G294" s="637"/>
      <c r="H294" s="624"/>
    </row>
    <row r="295" s="606" customFormat="1" ht="18" customHeight="1" spans="1:8">
      <c r="A295" s="382" t="s">
        <v>222</v>
      </c>
      <c r="B295" s="321"/>
      <c r="C295" s="625">
        <f t="shared" si="62"/>
        <v>0</v>
      </c>
      <c r="D295" s="257">
        <v>0</v>
      </c>
      <c r="E295" s="636"/>
      <c r="F295" s="257"/>
      <c r="G295" s="637"/>
      <c r="H295" s="638"/>
    </row>
    <row r="296" s="606" customFormat="1" ht="18" customHeight="1" spans="1:8">
      <c r="A296" s="383" t="s">
        <v>223</v>
      </c>
      <c r="B296" s="321"/>
      <c r="C296" s="624">
        <f t="shared" si="62"/>
        <v>0</v>
      </c>
      <c r="D296" s="355">
        <v>0</v>
      </c>
      <c r="E296" s="622"/>
      <c r="F296" s="355">
        <f>SUM(F297:F305)</f>
        <v>0</v>
      </c>
      <c r="G296" s="637"/>
      <c r="H296" s="624"/>
    </row>
    <row r="297" s="606" customFormat="1" ht="18" customHeight="1" spans="1:8">
      <c r="A297" s="382" t="s">
        <v>224</v>
      </c>
      <c r="B297" s="321"/>
      <c r="C297" s="625">
        <f t="shared" si="62"/>
        <v>0</v>
      </c>
      <c r="D297" s="257">
        <v>0</v>
      </c>
      <c r="E297" s="636"/>
      <c r="F297" s="257"/>
      <c r="G297" s="637"/>
      <c r="H297" s="638"/>
    </row>
    <row r="298" s="520" customFormat="1" ht="18" customHeight="1" spans="1:222">
      <c r="A298" s="382" t="s">
        <v>225</v>
      </c>
      <c r="B298" s="321"/>
      <c r="C298" s="625">
        <f t="shared" si="62"/>
        <v>0</v>
      </c>
      <c r="D298" s="257">
        <v>0</v>
      </c>
      <c r="E298" s="636"/>
      <c r="F298" s="257"/>
      <c r="G298" s="637"/>
      <c r="H298" s="612"/>
      <c r="I298" s="606"/>
      <c r="J298" s="613"/>
      <c r="K298" s="613"/>
      <c r="GI298" s="613"/>
      <c r="GJ298" s="613"/>
      <c r="GK298" s="613"/>
      <c r="GL298" s="613"/>
      <c r="GM298" s="613"/>
      <c r="GN298" s="613"/>
      <c r="GO298" s="613"/>
      <c r="GP298" s="613"/>
      <c r="GQ298" s="613"/>
      <c r="GR298" s="613"/>
      <c r="GS298" s="613"/>
      <c r="GT298" s="613"/>
      <c r="GU298" s="613"/>
      <c r="GV298" s="613"/>
      <c r="GW298" s="613"/>
      <c r="GX298" s="613"/>
      <c r="GY298" s="613"/>
      <c r="GZ298" s="613"/>
      <c r="HA298" s="613"/>
      <c r="HB298" s="613"/>
      <c r="HC298" s="613"/>
      <c r="HD298" s="613"/>
      <c r="HE298" s="613"/>
      <c r="HF298" s="613"/>
      <c r="HG298" s="613"/>
      <c r="HH298" s="613"/>
      <c r="HI298" s="613"/>
      <c r="HJ298" s="613"/>
      <c r="HK298" s="613"/>
      <c r="HL298" s="613"/>
      <c r="HM298" s="613"/>
      <c r="HN298" s="613"/>
    </row>
    <row r="299" s="606" customFormat="1" ht="18" customHeight="1" spans="1:8">
      <c r="A299" s="382" t="s">
        <v>226</v>
      </c>
      <c r="B299" s="321"/>
      <c r="C299" s="625">
        <f t="shared" si="62"/>
        <v>0</v>
      </c>
      <c r="D299" s="257">
        <v>0</v>
      </c>
      <c r="E299" s="636"/>
      <c r="F299" s="257"/>
      <c r="G299" s="637"/>
      <c r="H299" s="638"/>
    </row>
    <row r="300" s="520" customFormat="1" ht="18" customHeight="1" spans="1:222">
      <c r="A300" s="382" t="s">
        <v>227</v>
      </c>
      <c r="B300" s="321"/>
      <c r="C300" s="625">
        <f t="shared" si="62"/>
        <v>0</v>
      </c>
      <c r="D300" s="257">
        <v>0</v>
      </c>
      <c r="E300" s="636"/>
      <c r="F300" s="257"/>
      <c r="G300" s="637"/>
      <c r="H300" s="612"/>
      <c r="I300" s="606"/>
      <c r="J300" s="613"/>
      <c r="K300" s="613"/>
      <c r="GI300" s="613"/>
      <c r="GJ300" s="613"/>
      <c r="GK300" s="613"/>
      <c r="GL300" s="613"/>
      <c r="GM300" s="613"/>
      <c r="GN300" s="613"/>
      <c r="GO300" s="613"/>
      <c r="GP300" s="613"/>
      <c r="GQ300" s="613"/>
      <c r="GR300" s="613"/>
      <c r="GS300" s="613"/>
      <c r="GT300" s="613"/>
      <c r="GU300" s="613"/>
      <c r="GV300" s="613"/>
      <c r="GW300" s="613"/>
      <c r="GX300" s="613"/>
      <c r="GY300" s="613"/>
      <c r="GZ300" s="613"/>
      <c r="HA300" s="613"/>
      <c r="HB300" s="613"/>
      <c r="HC300" s="613"/>
      <c r="HD300" s="613"/>
      <c r="HE300" s="613"/>
      <c r="HF300" s="613"/>
      <c r="HG300" s="613"/>
      <c r="HH300" s="613"/>
      <c r="HI300" s="613"/>
      <c r="HJ300" s="613"/>
      <c r="HK300" s="613"/>
      <c r="HL300" s="613"/>
      <c r="HM300" s="613"/>
      <c r="HN300" s="613"/>
    </row>
    <row r="301" s="520" customFormat="1" ht="18" customHeight="1" spans="1:222">
      <c r="A301" s="382" t="s">
        <v>228</v>
      </c>
      <c r="B301" s="321"/>
      <c r="C301" s="625">
        <f t="shared" si="62"/>
        <v>0</v>
      </c>
      <c r="D301" s="257">
        <v>0</v>
      </c>
      <c r="E301" s="636"/>
      <c r="F301" s="257"/>
      <c r="G301" s="637"/>
      <c r="H301" s="612"/>
      <c r="I301" s="606"/>
      <c r="J301" s="613"/>
      <c r="K301" s="613"/>
      <c r="GI301" s="613"/>
      <c r="GJ301" s="613"/>
      <c r="GK301" s="613"/>
      <c r="GL301" s="613"/>
      <c r="GM301" s="613"/>
      <c r="GN301" s="613"/>
      <c r="GO301" s="613"/>
      <c r="GP301" s="613"/>
      <c r="GQ301" s="613"/>
      <c r="GR301" s="613"/>
      <c r="GS301" s="613"/>
      <c r="GT301" s="613"/>
      <c r="GU301" s="613"/>
      <c r="GV301" s="613"/>
      <c r="GW301" s="613"/>
      <c r="GX301" s="613"/>
      <c r="GY301" s="613"/>
      <c r="GZ301" s="613"/>
      <c r="HA301" s="613"/>
      <c r="HB301" s="613"/>
      <c r="HC301" s="613"/>
      <c r="HD301" s="613"/>
      <c r="HE301" s="613"/>
      <c r="HF301" s="613"/>
      <c r="HG301" s="613"/>
      <c r="HH301" s="613"/>
      <c r="HI301" s="613"/>
      <c r="HJ301" s="613"/>
      <c r="HK301" s="613"/>
      <c r="HL301" s="613"/>
      <c r="HM301" s="613"/>
      <c r="HN301" s="613"/>
    </row>
    <row r="302" s="520" customFormat="1" ht="18" customHeight="1" spans="1:222">
      <c r="A302" s="382" t="s">
        <v>229</v>
      </c>
      <c r="B302" s="321"/>
      <c r="C302" s="625">
        <f t="shared" si="62"/>
        <v>0</v>
      </c>
      <c r="D302" s="257">
        <v>0</v>
      </c>
      <c r="E302" s="636"/>
      <c r="F302" s="257"/>
      <c r="G302" s="637"/>
      <c r="H302" s="612"/>
      <c r="I302" s="606"/>
      <c r="J302" s="613"/>
      <c r="K302" s="613"/>
      <c r="GI302" s="613"/>
      <c r="GJ302" s="613"/>
      <c r="GK302" s="613"/>
      <c r="GL302" s="613"/>
      <c r="GM302" s="613"/>
      <c r="GN302" s="613"/>
      <c r="GO302" s="613"/>
      <c r="GP302" s="613"/>
      <c r="GQ302" s="613"/>
      <c r="GR302" s="613"/>
      <c r="GS302" s="613"/>
      <c r="GT302" s="613"/>
      <c r="GU302" s="613"/>
      <c r="GV302" s="613"/>
      <c r="GW302" s="613"/>
      <c r="GX302" s="613"/>
      <c r="GY302" s="613"/>
      <c r="GZ302" s="613"/>
      <c r="HA302" s="613"/>
      <c r="HB302" s="613"/>
      <c r="HC302" s="613"/>
      <c r="HD302" s="613"/>
      <c r="HE302" s="613"/>
      <c r="HF302" s="613"/>
      <c r="HG302" s="613"/>
      <c r="HH302" s="613"/>
      <c r="HI302" s="613"/>
      <c r="HJ302" s="613"/>
      <c r="HK302" s="613"/>
      <c r="HL302" s="613"/>
      <c r="HM302" s="613"/>
      <c r="HN302" s="613"/>
    </row>
    <row r="303" s="520" customFormat="1" ht="18" customHeight="1" spans="1:222">
      <c r="A303" s="382" t="s">
        <v>230</v>
      </c>
      <c r="B303" s="321"/>
      <c r="C303" s="625">
        <f t="shared" si="62"/>
        <v>0</v>
      </c>
      <c r="D303" s="257">
        <v>0</v>
      </c>
      <c r="E303" s="636"/>
      <c r="F303" s="257"/>
      <c r="G303" s="637"/>
      <c r="H303" s="612"/>
      <c r="I303" s="606"/>
      <c r="J303" s="613"/>
      <c r="K303" s="613"/>
      <c r="GI303" s="613"/>
      <c r="GJ303" s="613"/>
      <c r="GK303" s="613"/>
      <c r="GL303" s="613"/>
      <c r="GM303" s="613"/>
      <c r="GN303" s="613"/>
      <c r="GO303" s="613"/>
      <c r="GP303" s="613"/>
      <c r="GQ303" s="613"/>
      <c r="GR303" s="613"/>
      <c r="GS303" s="613"/>
      <c r="GT303" s="613"/>
      <c r="GU303" s="613"/>
      <c r="GV303" s="613"/>
      <c r="GW303" s="613"/>
      <c r="GX303" s="613"/>
      <c r="GY303" s="613"/>
      <c r="GZ303" s="613"/>
      <c r="HA303" s="613"/>
      <c r="HB303" s="613"/>
      <c r="HC303" s="613"/>
      <c r="HD303" s="613"/>
      <c r="HE303" s="613"/>
      <c r="HF303" s="613"/>
      <c r="HG303" s="613"/>
      <c r="HH303" s="613"/>
      <c r="HI303" s="613"/>
      <c r="HJ303" s="613"/>
      <c r="HK303" s="613"/>
      <c r="HL303" s="613"/>
      <c r="HM303" s="613"/>
      <c r="HN303" s="613"/>
    </row>
    <row r="304" s="520" customFormat="1" ht="18" customHeight="1" spans="1:222">
      <c r="A304" s="382" t="s">
        <v>231</v>
      </c>
      <c r="B304" s="321"/>
      <c r="C304" s="625">
        <f t="shared" si="62"/>
        <v>0</v>
      </c>
      <c r="D304" s="257">
        <v>0</v>
      </c>
      <c r="E304" s="636"/>
      <c r="F304" s="257"/>
      <c r="G304" s="637"/>
      <c r="H304" s="612"/>
      <c r="I304" s="606"/>
      <c r="J304" s="613"/>
      <c r="K304" s="613"/>
      <c r="GI304" s="613"/>
      <c r="GJ304" s="613"/>
      <c r="GK304" s="613"/>
      <c r="GL304" s="613"/>
      <c r="GM304" s="613"/>
      <c r="GN304" s="613"/>
      <c r="GO304" s="613"/>
      <c r="GP304" s="613"/>
      <c r="GQ304" s="613"/>
      <c r="GR304" s="613"/>
      <c r="GS304" s="613"/>
      <c r="GT304" s="613"/>
      <c r="GU304" s="613"/>
      <c r="GV304" s="613"/>
      <c r="GW304" s="613"/>
      <c r="GX304" s="613"/>
      <c r="GY304" s="613"/>
      <c r="GZ304" s="613"/>
      <c r="HA304" s="613"/>
      <c r="HB304" s="613"/>
      <c r="HC304" s="613"/>
      <c r="HD304" s="613"/>
      <c r="HE304" s="613"/>
      <c r="HF304" s="613"/>
      <c r="HG304" s="613"/>
      <c r="HH304" s="613"/>
      <c r="HI304" s="613"/>
      <c r="HJ304" s="613"/>
      <c r="HK304" s="613"/>
      <c r="HL304" s="613"/>
      <c r="HM304" s="613"/>
      <c r="HN304" s="613"/>
    </row>
    <row r="305" s="607" customFormat="1" ht="18" customHeight="1" spans="1:222">
      <c r="A305" s="382" t="s">
        <v>232</v>
      </c>
      <c r="B305" s="321"/>
      <c r="C305" s="625">
        <f t="shared" si="62"/>
        <v>0</v>
      </c>
      <c r="D305" s="257">
        <v>0</v>
      </c>
      <c r="E305" s="636"/>
      <c r="F305" s="257"/>
      <c r="G305" s="637"/>
      <c r="H305" s="612"/>
      <c r="I305" s="606"/>
      <c r="J305" s="613"/>
      <c r="K305" s="613"/>
      <c r="GI305" s="613"/>
      <c r="GJ305" s="613"/>
      <c r="GK305" s="613"/>
      <c r="GL305" s="613"/>
      <c r="GM305" s="613"/>
      <c r="GN305" s="613"/>
      <c r="GO305" s="613"/>
      <c r="GP305" s="613"/>
      <c r="GQ305" s="613"/>
      <c r="GR305" s="613"/>
      <c r="GS305" s="613"/>
      <c r="GT305" s="613"/>
      <c r="GU305" s="613"/>
      <c r="GV305" s="613"/>
      <c r="GW305" s="613"/>
      <c r="GX305" s="613"/>
      <c r="GY305" s="613"/>
      <c r="GZ305" s="613"/>
      <c r="HA305" s="613"/>
      <c r="HB305" s="613"/>
      <c r="HC305" s="613"/>
      <c r="HD305" s="613"/>
      <c r="HE305" s="613"/>
      <c r="HF305" s="613"/>
      <c r="HG305" s="613"/>
      <c r="HH305" s="613"/>
      <c r="HI305" s="613"/>
      <c r="HJ305" s="613"/>
      <c r="HK305" s="613"/>
      <c r="HL305" s="613"/>
      <c r="HM305" s="613"/>
      <c r="HN305" s="613"/>
    </row>
    <row r="306" s="606" customFormat="1" ht="18" customHeight="1" spans="1:8">
      <c r="A306" s="383" t="s">
        <v>233</v>
      </c>
      <c r="B306" s="321"/>
      <c r="C306" s="624">
        <f t="shared" si="62"/>
        <v>0</v>
      </c>
      <c r="D306" s="355">
        <v>0</v>
      </c>
      <c r="E306" s="622"/>
      <c r="F306" s="355">
        <f>F307</f>
        <v>0</v>
      </c>
      <c r="G306" s="637"/>
      <c r="H306" s="624"/>
    </row>
    <row r="307" s="606" customFormat="1" ht="18" customHeight="1" spans="1:8">
      <c r="A307" s="382" t="s">
        <v>234</v>
      </c>
      <c r="B307" s="321"/>
      <c r="C307" s="625">
        <f t="shared" si="62"/>
        <v>0</v>
      </c>
      <c r="D307" s="257">
        <v>0</v>
      </c>
      <c r="E307" s="636"/>
      <c r="F307" s="257"/>
      <c r="G307" s="637"/>
      <c r="H307" s="638"/>
    </row>
    <row r="308" s="606" customFormat="1" ht="18" customHeight="1" spans="1:8">
      <c r="A308" s="383" t="s">
        <v>235</v>
      </c>
      <c r="B308" s="321">
        <v>2254</v>
      </c>
      <c r="C308" s="624">
        <f t="shared" ref="C308:H308" si="64">C309+C312+C323+C330+C338+C347+C363+C373+C383+C391+C397</f>
        <v>2210</v>
      </c>
      <c r="D308" s="355">
        <v>2051</v>
      </c>
      <c r="E308" s="622">
        <f t="shared" ref="E308:E314" si="65">D308/C308</f>
        <v>0.928054298642534</v>
      </c>
      <c r="F308" s="355">
        <f t="shared" si="64"/>
        <v>1933</v>
      </c>
      <c r="G308" s="635">
        <f t="shared" ref="G308:G313" si="66">D308/F308-1</f>
        <v>0.0610450077599587</v>
      </c>
      <c r="H308" s="624">
        <f t="shared" si="64"/>
        <v>159</v>
      </c>
    </row>
    <row r="309" s="606" customFormat="1" ht="18" customHeight="1" spans="1:8">
      <c r="A309" s="383" t="s">
        <v>236</v>
      </c>
      <c r="B309" s="321"/>
      <c r="C309" s="624">
        <f t="shared" ref="C309:C311" si="67">D309+H309</f>
        <v>0</v>
      </c>
      <c r="D309" s="355">
        <v>0</v>
      </c>
      <c r="E309" s="622"/>
      <c r="F309" s="355">
        <f>SUM(F310:F311)</f>
        <v>0</v>
      </c>
      <c r="G309" s="637"/>
      <c r="H309" s="624">
        <f>SUM(H310)</f>
        <v>0</v>
      </c>
    </row>
    <row r="310" s="606" customFormat="1" ht="18" customHeight="1" spans="1:8">
      <c r="A310" s="382" t="s">
        <v>237</v>
      </c>
      <c r="B310" s="321"/>
      <c r="C310" s="625">
        <f t="shared" si="67"/>
        <v>0</v>
      </c>
      <c r="D310" s="257">
        <v>0</v>
      </c>
      <c r="E310" s="636"/>
      <c r="F310" s="257"/>
      <c r="G310" s="637"/>
      <c r="H310" s="638"/>
    </row>
    <row r="311" s="606" customFormat="1" ht="18" customHeight="1" spans="1:8">
      <c r="A311" s="382" t="s">
        <v>238</v>
      </c>
      <c r="B311" s="321"/>
      <c r="C311" s="625">
        <f t="shared" si="67"/>
        <v>0</v>
      </c>
      <c r="D311" s="257">
        <v>0</v>
      </c>
      <c r="E311" s="636"/>
      <c r="F311" s="257"/>
      <c r="G311" s="637"/>
      <c r="H311" s="638"/>
    </row>
    <row r="312" s="606" customFormat="1" ht="18" customHeight="1" spans="1:8">
      <c r="A312" s="383" t="s">
        <v>239</v>
      </c>
      <c r="B312" s="321">
        <v>1120</v>
      </c>
      <c r="C312" s="624">
        <f>SUM(C313:C314)</f>
        <v>1000</v>
      </c>
      <c r="D312" s="355">
        <v>989</v>
      </c>
      <c r="E312" s="622">
        <f t="shared" si="65"/>
        <v>0.989</v>
      </c>
      <c r="F312" s="355">
        <f>SUM(F313:F322)</f>
        <v>70</v>
      </c>
      <c r="G312" s="635">
        <f t="shared" si="66"/>
        <v>13.1285714285714</v>
      </c>
      <c r="H312" s="624">
        <f>SUM(H313:H322)</f>
        <v>11</v>
      </c>
    </row>
    <row r="313" s="520" customFormat="1" ht="18" customHeight="1" spans="1:222">
      <c r="A313" s="382" t="s">
        <v>47</v>
      </c>
      <c r="B313" s="320">
        <v>1120</v>
      </c>
      <c r="C313" s="625">
        <v>980</v>
      </c>
      <c r="D313" s="257">
        <v>980</v>
      </c>
      <c r="E313" s="636">
        <f t="shared" si="65"/>
        <v>1</v>
      </c>
      <c r="F313" s="257">
        <v>46</v>
      </c>
      <c r="G313" s="637">
        <f t="shared" si="66"/>
        <v>20.304347826087</v>
      </c>
      <c r="H313" s="612"/>
      <c r="I313" s="606"/>
      <c r="J313" s="613"/>
      <c r="K313" s="613"/>
      <c r="GI313" s="613"/>
      <c r="GJ313" s="613"/>
      <c r="GK313" s="613"/>
      <c r="GL313" s="613"/>
      <c r="GM313" s="613"/>
      <c r="GN313" s="613"/>
      <c r="GO313" s="613"/>
      <c r="GP313" s="613"/>
      <c r="GQ313" s="613"/>
      <c r="GR313" s="613"/>
      <c r="GS313" s="613"/>
      <c r="GT313" s="613"/>
      <c r="GU313" s="613"/>
      <c r="GV313" s="613"/>
      <c r="GW313" s="613"/>
      <c r="GX313" s="613"/>
      <c r="GY313" s="613"/>
      <c r="GZ313" s="613"/>
      <c r="HA313" s="613"/>
      <c r="HB313" s="613"/>
      <c r="HC313" s="613"/>
      <c r="HD313" s="613"/>
      <c r="HE313" s="613"/>
      <c r="HF313" s="613"/>
      <c r="HG313" s="613"/>
      <c r="HH313" s="613"/>
      <c r="HI313" s="613"/>
      <c r="HJ313" s="613"/>
      <c r="HK313" s="613"/>
      <c r="HL313" s="613"/>
      <c r="HM313" s="613"/>
      <c r="HN313" s="613"/>
    </row>
    <row r="314" s="520" customFormat="1" ht="18" customHeight="1" spans="1:222">
      <c r="A314" s="382" t="s">
        <v>48</v>
      </c>
      <c r="B314" s="321"/>
      <c r="C314" s="625">
        <v>20</v>
      </c>
      <c r="D314" s="257">
        <v>9</v>
      </c>
      <c r="E314" s="636">
        <f t="shared" si="65"/>
        <v>0.45</v>
      </c>
      <c r="F314" s="257"/>
      <c r="G314" s="637"/>
      <c r="H314" s="612">
        <v>11</v>
      </c>
      <c r="I314" s="606"/>
      <c r="J314" s="613"/>
      <c r="K314" s="613"/>
      <c r="GI314" s="613"/>
      <c r="GJ314" s="613"/>
      <c r="GK314" s="613"/>
      <c r="GL314" s="613"/>
      <c r="GM314" s="613"/>
      <c r="GN314" s="613"/>
      <c r="GO314" s="613"/>
      <c r="GP314" s="613"/>
      <c r="GQ314" s="613"/>
      <c r="GR314" s="613"/>
      <c r="GS314" s="613"/>
      <c r="GT314" s="613"/>
      <c r="GU314" s="613"/>
      <c r="GV314" s="613"/>
      <c r="GW314" s="613"/>
      <c r="GX314" s="613"/>
      <c r="GY314" s="613"/>
      <c r="GZ314" s="613"/>
      <c r="HA314" s="613"/>
      <c r="HB314" s="613"/>
      <c r="HC314" s="613"/>
      <c r="HD314" s="613"/>
      <c r="HE314" s="613"/>
      <c r="HF314" s="613"/>
      <c r="HG314" s="613"/>
      <c r="HH314" s="613"/>
      <c r="HI314" s="613"/>
      <c r="HJ314" s="613"/>
      <c r="HK314" s="613"/>
      <c r="HL314" s="613"/>
      <c r="HM314" s="613"/>
      <c r="HN314" s="613"/>
    </row>
    <row r="315" s="520" customFormat="1" ht="18" customHeight="1" spans="1:222">
      <c r="A315" s="382" t="s">
        <v>49</v>
      </c>
      <c r="B315" s="321"/>
      <c r="C315" s="625">
        <f t="shared" ref="C315:C329" si="68">D315+H315</f>
        <v>0</v>
      </c>
      <c r="D315" s="257">
        <v>0</v>
      </c>
      <c r="E315" s="636"/>
      <c r="F315" s="257"/>
      <c r="G315" s="637"/>
      <c r="H315" s="612"/>
      <c r="I315" s="606"/>
      <c r="J315" s="613"/>
      <c r="K315" s="613"/>
      <c r="GI315" s="613"/>
      <c r="GJ315" s="613"/>
      <c r="GK315" s="613"/>
      <c r="GL315" s="613"/>
      <c r="GM315" s="613"/>
      <c r="GN315" s="613"/>
      <c r="GO315" s="613"/>
      <c r="GP315" s="613"/>
      <c r="GQ315" s="613"/>
      <c r="GR315" s="613"/>
      <c r="GS315" s="613"/>
      <c r="GT315" s="613"/>
      <c r="GU315" s="613"/>
      <c r="GV315" s="613"/>
      <c r="GW315" s="613"/>
      <c r="GX315" s="613"/>
      <c r="GY315" s="613"/>
      <c r="GZ315" s="613"/>
      <c r="HA315" s="613"/>
      <c r="HB315" s="613"/>
      <c r="HC315" s="613"/>
      <c r="HD315" s="613"/>
      <c r="HE315" s="613"/>
      <c r="HF315" s="613"/>
      <c r="HG315" s="613"/>
      <c r="HH315" s="613"/>
      <c r="HI315" s="613"/>
      <c r="HJ315" s="613"/>
      <c r="HK315" s="613"/>
      <c r="HL315" s="613"/>
      <c r="HM315" s="613"/>
      <c r="HN315" s="613"/>
    </row>
    <row r="316" s="520" customFormat="1" ht="18" customHeight="1" spans="1:222">
      <c r="A316" s="639" t="s">
        <v>88</v>
      </c>
      <c r="B316" s="321"/>
      <c r="C316" s="625">
        <f t="shared" si="68"/>
        <v>0</v>
      </c>
      <c r="D316" s="376">
        <v>0</v>
      </c>
      <c r="E316" s="636"/>
      <c r="F316" s="376"/>
      <c r="G316" s="637"/>
      <c r="H316" s="612"/>
      <c r="I316" s="606"/>
      <c r="J316" s="613"/>
      <c r="K316" s="613"/>
      <c r="GI316" s="613"/>
      <c r="GJ316" s="613"/>
      <c r="GK316" s="613"/>
      <c r="GL316" s="613"/>
      <c r="GM316" s="613"/>
      <c r="GN316" s="613"/>
      <c r="GO316" s="613"/>
      <c r="GP316" s="613"/>
      <c r="GQ316" s="613"/>
      <c r="GR316" s="613"/>
      <c r="GS316" s="613"/>
      <c r="GT316" s="613"/>
      <c r="GU316" s="613"/>
      <c r="GV316" s="613"/>
      <c r="GW316" s="613"/>
      <c r="GX316" s="613"/>
      <c r="GY316" s="613"/>
      <c r="GZ316" s="613"/>
      <c r="HA316" s="613"/>
      <c r="HB316" s="613"/>
      <c r="HC316" s="613"/>
      <c r="HD316" s="613"/>
      <c r="HE316" s="613"/>
      <c r="HF316" s="613"/>
      <c r="HG316" s="613"/>
      <c r="HH316" s="613"/>
      <c r="HI316" s="613"/>
      <c r="HJ316" s="613"/>
      <c r="HK316" s="613"/>
      <c r="HL316" s="613"/>
      <c r="HM316" s="613"/>
      <c r="HN316" s="613"/>
    </row>
    <row r="317" s="520" customFormat="1" ht="18" customHeight="1" spans="1:222">
      <c r="A317" s="382" t="s">
        <v>240</v>
      </c>
      <c r="B317" s="321"/>
      <c r="C317" s="625">
        <f t="shared" si="68"/>
        <v>0</v>
      </c>
      <c r="D317" s="257">
        <v>0</v>
      </c>
      <c r="E317" s="636"/>
      <c r="F317" s="257"/>
      <c r="G317" s="637"/>
      <c r="H317" s="612"/>
      <c r="I317" s="606"/>
      <c r="J317" s="613"/>
      <c r="K317" s="613"/>
      <c r="GI317" s="613"/>
      <c r="GJ317" s="613"/>
      <c r="GK317" s="613"/>
      <c r="GL317" s="613"/>
      <c r="GM317" s="613"/>
      <c r="GN317" s="613"/>
      <c r="GO317" s="613"/>
      <c r="GP317" s="613"/>
      <c r="GQ317" s="613"/>
      <c r="GR317" s="613"/>
      <c r="GS317" s="613"/>
      <c r="GT317" s="613"/>
      <c r="GU317" s="613"/>
      <c r="GV317" s="613"/>
      <c r="GW317" s="613"/>
      <c r="GX317" s="613"/>
      <c r="GY317" s="613"/>
      <c r="GZ317" s="613"/>
      <c r="HA317" s="613"/>
      <c r="HB317" s="613"/>
      <c r="HC317" s="613"/>
      <c r="HD317" s="613"/>
      <c r="HE317" s="613"/>
      <c r="HF317" s="613"/>
      <c r="HG317" s="613"/>
      <c r="HH317" s="613"/>
      <c r="HI317" s="613"/>
      <c r="HJ317" s="613"/>
      <c r="HK317" s="613"/>
      <c r="HL317" s="613"/>
      <c r="HM317" s="613"/>
      <c r="HN317" s="613"/>
    </row>
    <row r="318" s="520" customFormat="1" ht="18" customHeight="1" spans="1:222">
      <c r="A318" s="382" t="s">
        <v>241</v>
      </c>
      <c r="B318" s="321"/>
      <c r="C318" s="625">
        <f t="shared" si="68"/>
        <v>0</v>
      </c>
      <c r="D318" s="257">
        <v>0</v>
      </c>
      <c r="E318" s="636"/>
      <c r="F318" s="257"/>
      <c r="G318" s="637"/>
      <c r="H318" s="612"/>
      <c r="I318" s="606"/>
      <c r="J318" s="613"/>
      <c r="K318" s="613"/>
      <c r="GI318" s="613"/>
      <c r="GJ318" s="613"/>
      <c r="GK318" s="613"/>
      <c r="GL318" s="613"/>
      <c r="GM318" s="613"/>
      <c r="GN318" s="613"/>
      <c r="GO318" s="613"/>
      <c r="GP318" s="613"/>
      <c r="GQ318" s="613"/>
      <c r="GR318" s="613"/>
      <c r="GS318" s="613"/>
      <c r="GT318" s="613"/>
      <c r="GU318" s="613"/>
      <c r="GV318" s="613"/>
      <c r="GW318" s="613"/>
      <c r="GX318" s="613"/>
      <c r="GY318" s="613"/>
      <c r="GZ318" s="613"/>
      <c r="HA318" s="613"/>
      <c r="HB318" s="613"/>
      <c r="HC318" s="613"/>
      <c r="HD318" s="613"/>
      <c r="HE318" s="613"/>
      <c r="HF318" s="613"/>
      <c r="HG318" s="613"/>
      <c r="HH318" s="613"/>
      <c r="HI318" s="613"/>
      <c r="HJ318" s="613"/>
      <c r="HK318" s="613"/>
      <c r="HL318" s="613"/>
      <c r="HM318" s="613"/>
      <c r="HN318" s="613"/>
    </row>
    <row r="319" s="520" customFormat="1" ht="18" customHeight="1" spans="1:222">
      <c r="A319" s="382" t="s">
        <v>242</v>
      </c>
      <c r="B319" s="321"/>
      <c r="C319" s="625">
        <f t="shared" si="68"/>
        <v>0</v>
      </c>
      <c r="D319" s="257">
        <v>0</v>
      </c>
      <c r="E319" s="636"/>
      <c r="F319" s="257">
        <v>24</v>
      </c>
      <c r="G319" s="637"/>
      <c r="H319" s="612"/>
      <c r="I319" s="606"/>
      <c r="J319" s="613"/>
      <c r="K319" s="613"/>
      <c r="GI319" s="613"/>
      <c r="GJ319" s="613"/>
      <c r="GK319" s="613"/>
      <c r="GL319" s="613"/>
      <c r="GM319" s="613"/>
      <c r="GN319" s="613"/>
      <c r="GO319" s="613"/>
      <c r="GP319" s="613"/>
      <c r="GQ319" s="613"/>
      <c r="GR319" s="613"/>
      <c r="GS319" s="613"/>
      <c r="GT319" s="613"/>
      <c r="GU319" s="613"/>
      <c r="GV319" s="613"/>
      <c r="GW319" s="613"/>
      <c r="GX319" s="613"/>
      <c r="GY319" s="613"/>
      <c r="GZ319" s="613"/>
      <c r="HA319" s="613"/>
      <c r="HB319" s="613"/>
      <c r="HC319" s="613"/>
      <c r="HD319" s="613"/>
      <c r="HE319" s="613"/>
      <c r="HF319" s="613"/>
      <c r="HG319" s="613"/>
      <c r="HH319" s="613"/>
      <c r="HI319" s="613"/>
      <c r="HJ319" s="613"/>
      <c r="HK319" s="613"/>
      <c r="HL319" s="613"/>
      <c r="HM319" s="613"/>
      <c r="HN319" s="613"/>
    </row>
    <row r="320" s="520" customFormat="1" ht="18" customHeight="1" spans="1:222">
      <c r="A320" s="382" t="s">
        <v>243</v>
      </c>
      <c r="B320" s="321"/>
      <c r="C320" s="625">
        <f t="shared" si="68"/>
        <v>0</v>
      </c>
      <c r="D320" s="257">
        <v>0</v>
      </c>
      <c r="E320" s="636"/>
      <c r="F320" s="257"/>
      <c r="G320" s="637"/>
      <c r="H320" s="612"/>
      <c r="I320" s="606"/>
      <c r="J320" s="613"/>
      <c r="K320" s="613"/>
      <c r="GI320" s="613"/>
      <c r="GJ320" s="613"/>
      <c r="GK320" s="613"/>
      <c r="GL320" s="613"/>
      <c r="GM320" s="613"/>
      <c r="GN320" s="613"/>
      <c r="GO320" s="613"/>
      <c r="GP320" s="613"/>
      <c r="GQ320" s="613"/>
      <c r="GR320" s="613"/>
      <c r="GS320" s="613"/>
      <c r="GT320" s="613"/>
      <c r="GU320" s="613"/>
      <c r="GV320" s="613"/>
      <c r="GW320" s="613"/>
      <c r="GX320" s="613"/>
      <c r="GY320" s="613"/>
      <c r="GZ320" s="613"/>
      <c r="HA320" s="613"/>
      <c r="HB320" s="613"/>
      <c r="HC320" s="613"/>
      <c r="HD320" s="613"/>
      <c r="HE320" s="613"/>
      <c r="HF320" s="613"/>
      <c r="HG320" s="613"/>
      <c r="HH320" s="613"/>
      <c r="HI320" s="613"/>
      <c r="HJ320" s="613"/>
      <c r="HK320" s="613"/>
      <c r="HL320" s="613"/>
      <c r="HM320" s="613"/>
      <c r="HN320" s="613"/>
    </row>
    <row r="321" s="607" customFormat="1" ht="18" customHeight="1" spans="1:222">
      <c r="A321" s="382" t="s">
        <v>56</v>
      </c>
      <c r="B321" s="321"/>
      <c r="C321" s="625">
        <f t="shared" si="68"/>
        <v>0</v>
      </c>
      <c r="D321" s="257">
        <v>0</v>
      </c>
      <c r="E321" s="636"/>
      <c r="F321" s="257"/>
      <c r="G321" s="637"/>
      <c r="H321" s="612"/>
      <c r="I321" s="606"/>
      <c r="J321" s="613"/>
      <c r="K321" s="613"/>
      <c r="GI321" s="613"/>
      <c r="GJ321" s="613"/>
      <c r="GK321" s="613"/>
      <c r="GL321" s="613"/>
      <c r="GM321" s="613"/>
      <c r="GN321" s="613"/>
      <c r="GO321" s="613"/>
      <c r="GP321" s="613"/>
      <c r="GQ321" s="613"/>
      <c r="GR321" s="613"/>
      <c r="GS321" s="613"/>
      <c r="GT321" s="613"/>
      <c r="GU321" s="613"/>
      <c r="GV321" s="613"/>
      <c r="GW321" s="613"/>
      <c r="GX321" s="613"/>
      <c r="GY321" s="613"/>
      <c r="GZ321" s="613"/>
      <c r="HA321" s="613"/>
      <c r="HB321" s="613"/>
      <c r="HC321" s="613"/>
      <c r="HD321" s="613"/>
      <c r="HE321" s="613"/>
      <c r="HF321" s="613"/>
      <c r="HG321" s="613"/>
      <c r="HH321" s="613"/>
      <c r="HI321" s="613"/>
      <c r="HJ321" s="613"/>
      <c r="HK321" s="613"/>
      <c r="HL321" s="613"/>
      <c r="HM321" s="613"/>
      <c r="HN321" s="613"/>
    </row>
    <row r="322" s="606" customFormat="1" ht="18" customHeight="1" spans="1:8">
      <c r="A322" s="382" t="s">
        <v>244</v>
      </c>
      <c r="B322" s="321"/>
      <c r="C322" s="625">
        <f t="shared" si="68"/>
        <v>0</v>
      </c>
      <c r="D322" s="257">
        <v>0</v>
      </c>
      <c r="E322" s="636"/>
      <c r="F322" s="257"/>
      <c r="G322" s="637"/>
      <c r="H322" s="638"/>
    </row>
    <row r="323" s="606" customFormat="1" ht="18" customHeight="1" spans="1:8">
      <c r="A323" s="383" t="s">
        <v>245</v>
      </c>
      <c r="B323" s="321"/>
      <c r="C323" s="624">
        <f t="shared" si="68"/>
        <v>0</v>
      </c>
      <c r="D323" s="355">
        <v>0</v>
      </c>
      <c r="E323" s="622"/>
      <c r="F323" s="355">
        <f>SUM(F324:F329)</f>
        <v>0</v>
      </c>
      <c r="G323" s="637"/>
      <c r="H323" s="624"/>
    </row>
    <row r="324" s="520" customFormat="1" ht="18" customHeight="1" spans="1:222">
      <c r="A324" s="382" t="s">
        <v>47</v>
      </c>
      <c r="B324" s="321"/>
      <c r="C324" s="625">
        <f t="shared" si="68"/>
        <v>0</v>
      </c>
      <c r="D324" s="257">
        <v>0</v>
      </c>
      <c r="E324" s="636"/>
      <c r="F324" s="257"/>
      <c r="G324" s="637"/>
      <c r="H324" s="612"/>
      <c r="I324" s="606"/>
      <c r="J324" s="613"/>
      <c r="K324" s="613"/>
      <c r="GI324" s="613"/>
      <c r="GJ324" s="613"/>
      <c r="GK324" s="613"/>
      <c r="GL324" s="613"/>
      <c r="GM324" s="613"/>
      <c r="GN324" s="613"/>
      <c r="GO324" s="613"/>
      <c r="GP324" s="613"/>
      <c r="GQ324" s="613"/>
      <c r="GR324" s="613"/>
      <c r="GS324" s="613"/>
      <c r="GT324" s="613"/>
      <c r="GU324" s="613"/>
      <c r="GV324" s="613"/>
      <c r="GW324" s="613"/>
      <c r="GX324" s="613"/>
      <c r="GY324" s="613"/>
      <c r="GZ324" s="613"/>
      <c r="HA324" s="613"/>
      <c r="HB324" s="613"/>
      <c r="HC324" s="613"/>
      <c r="HD324" s="613"/>
      <c r="HE324" s="613"/>
      <c r="HF324" s="613"/>
      <c r="HG324" s="613"/>
      <c r="HH324" s="613"/>
      <c r="HI324" s="613"/>
      <c r="HJ324" s="613"/>
      <c r="HK324" s="613"/>
      <c r="HL324" s="613"/>
      <c r="HM324" s="613"/>
      <c r="HN324" s="613"/>
    </row>
    <row r="325" s="520" customFormat="1" ht="18" customHeight="1" spans="1:222">
      <c r="A325" s="382" t="s">
        <v>48</v>
      </c>
      <c r="B325" s="321"/>
      <c r="C325" s="625">
        <f t="shared" si="68"/>
        <v>0</v>
      </c>
      <c r="D325" s="257">
        <v>0</v>
      </c>
      <c r="E325" s="636"/>
      <c r="F325" s="257"/>
      <c r="G325" s="637"/>
      <c r="H325" s="612"/>
      <c r="I325" s="606"/>
      <c r="J325" s="613"/>
      <c r="K325" s="613"/>
      <c r="GI325" s="613"/>
      <c r="GJ325" s="613"/>
      <c r="GK325" s="613"/>
      <c r="GL325" s="613"/>
      <c r="GM325" s="613"/>
      <c r="GN325" s="613"/>
      <c r="GO325" s="613"/>
      <c r="GP325" s="613"/>
      <c r="GQ325" s="613"/>
      <c r="GR325" s="613"/>
      <c r="GS325" s="613"/>
      <c r="GT325" s="613"/>
      <c r="GU325" s="613"/>
      <c r="GV325" s="613"/>
      <c r="GW325" s="613"/>
      <c r="GX325" s="613"/>
      <c r="GY325" s="613"/>
      <c r="GZ325" s="613"/>
      <c r="HA325" s="613"/>
      <c r="HB325" s="613"/>
      <c r="HC325" s="613"/>
      <c r="HD325" s="613"/>
      <c r="HE325" s="613"/>
      <c r="HF325" s="613"/>
      <c r="HG325" s="613"/>
      <c r="HH325" s="613"/>
      <c r="HI325" s="613"/>
      <c r="HJ325" s="613"/>
      <c r="HK325" s="613"/>
      <c r="HL325" s="613"/>
      <c r="HM325" s="613"/>
      <c r="HN325" s="613"/>
    </row>
    <row r="326" s="520" customFormat="1" ht="18" customHeight="1" spans="1:222">
      <c r="A326" s="382" t="s">
        <v>49</v>
      </c>
      <c r="B326" s="321"/>
      <c r="C326" s="625">
        <f t="shared" si="68"/>
        <v>0</v>
      </c>
      <c r="D326" s="257">
        <v>0</v>
      </c>
      <c r="E326" s="636"/>
      <c r="F326" s="257"/>
      <c r="G326" s="637"/>
      <c r="H326" s="612"/>
      <c r="I326" s="606"/>
      <c r="J326" s="613"/>
      <c r="K326" s="613"/>
      <c r="GI326" s="613"/>
      <c r="GJ326" s="613"/>
      <c r="GK326" s="613"/>
      <c r="GL326" s="613"/>
      <c r="GM326" s="613"/>
      <c r="GN326" s="613"/>
      <c r="GO326" s="613"/>
      <c r="GP326" s="613"/>
      <c r="GQ326" s="613"/>
      <c r="GR326" s="613"/>
      <c r="GS326" s="613"/>
      <c r="GT326" s="613"/>
      <c r="GU326" s="613"/>
      <c r="GV326" s="613"/>
      <c r="GW326" s="613"/>
      <c r="GX326" s="613"/>
      <c r="GY326" s="613"/>
      <c r="GZ326" s="613"/>
      <c r="HA326" s="613"/>
      <c r="HB326" s="613"/>
      <c r="HC326" s="613"/>
      <c r="HD326" s="613"/>
      <c r="HE326" s="613"/>
      <c r="HF326" s="613"/>
      <c r="HG326" s="613"/>
      <c r="HH326" s="613"/>
      <c r="HI326" s="613"/>
      <c r="HJ326" s="613"/>
      <c r="HK326" s="613"/>
      <c r="HL326" s="613"/>
      <c r="HM326" s="613"/>
      <c r="HN326" s="613"/>
    </row>
    <row r="327" s="520" customFormat="1" ht="18" customHeight="1" spans="1:222">
      <c r="A327" s="382" t="s">
        <v>246</v>
      </c>
      <c r="B327" s="321"/>
      <c r="C327" s="625">
        <f t="shared" si="68"/>
        <v>0</v>
      </c>
      <c r="D327" s="257">
        <v>0</v>
      </c>
      <c r="E327" s="636"/>
      <c r="F327" s="257"/>
      <c r="G327" s="637"/>
      <c r="H327" s="612"/>
      <c r="I327" s="606"/>
      <c r="J327" s="613"/>
      <c r="K327" s="613"/>
      <c r="GI327" s="613"/>
      <c r="GJ327" s="613"/>
      <c r="GK327" s="613"/>
      <c r="GL327" s="613"/>
      <c r="GM327" s="613"/>
      <c r="GN327" s="613"/>
      <c r="GO327" s="613"/>
      <c r="GP327" s="613"/>
      <c r="GQ327" s="613"/>
      <c r="GR327" s="613"/>
      <c r="GS327" s="613"/>
      <c r="GT327" s="613"/>
      <c r="GU327" s="613"/>
      <c r="GV327" s="613"/>
      <c r="GW327" s="613"/>
      <c r="GX327" s="613"/>
      <c r="GY327" s="613"/>
      <c r="GZ327" s="613"/>
      <c r="HA327" s="613"/>
      <c r="HB327" s="613"/>
      <c r="HC327" s="613"/>
      <c r="HD327" s="613"/>
      <c r="HE327" s="613"/>
      <c r="HF327" s="613"/>
      <c r="HG327" s="613"/>
      <c r="HH327" s="613"/>
      <c r="HI327" s="613"/>
      <c r="HJ327" s="613"/>
      <c r="HK327" s="613"/>
      <c r="HL327" s="613"/>
      <c r="HM327" s="613"/>
      <c r="HN327" s="613"/>
    </row>
    <row r="328" s="606" customFormat="1" ht="18" customHeight="1" spans="1:8">
      <c r="A328" s="382" t="s">
        <v>56</v>
      </c>
      <c r="B328" s="321"/>
      <c r="C328" s="625">
        <f t="shared" si="68"/>
        <v>0</v>
      </c>
      <c r="D328" s="257">
        <v>0</v>
      </c>
      <c r="E328" s="636"/>
      <c r="F328" s="257"/>
      <c r="G328" s="637"/>
      <c r="H328" s="638"/>
    </row>
    <row r="329" s="520" customFormat="1" ht="18" customHeight="1" spans="1:222">
      <c r="A329" s="382" t="s">
        <v>247</v>
      </c>
      <c r="B329" s="321"/>
      <c r="C329" s="625">
        <f t="shared" si="68"/>
        <v>0</v>
      </c>
      <c r="D329" s="257">
        <v>0</v>
      </c>
      <c r="E329" s="636"/>
      <c r="F329" s="257"/>
      <c r="G329" s="637"/>
      <c r="H329" s="612"/>
      <c r="I329" s="606"/>
      <c r="J329" s="613"/>
      <c r="K329" s="613"/>
      <c r="GI329" s="613"/>
      <c r="GJ329" s="613"/>
      <c r="GK329" s="613"/>
      <c r="GL329" s="613"/>
      <c r="GM329" s="613"/>
      <c r="GN329" s="613"/>
      <c r="GO329" s="613"/>
      <c r="GP329" s="613"/>
      <c r="GQ329" s="613"/>
      <c r="GR329" s="613"/>
      <c r="GS329" s="613"/>
      <c r="GT329" s="613"/>
      <c r="GU329" s="613"/>
      <c r="GV329" s="613"/>
      <c r="GW329" s="613"/>
      <c r="GX329" s="613"/>
      <c r="GY329" s="613"/>
      <c r="GZ329" s="613"/>
      <c r="HA329" s="613"/>
      <c r="HB329" s="613"/>
      <c r="HC329" s="613"/>
      <c r="HD329" s="613"/>
      <c r="HE329" s="613"/>
      <c r="HF329" s="613"/>
      <c r="HG329" s="613"/>
      <c r="HH329" s="613"/>
      <c r="HI329" s="613"/>
      <c r="HJ329" s="613"/>
      <c r="HK329" s="613"/>
      <c r="HL329" s="613"/>
      <c r="HM329" s="613"/>
      <c r="HN329" s="613"/>
    </row>
    <row r="330" s="606" customFormat="1" ht="18" customHeight="1" spans="1:8">
      <c r="A330" s="383" t="s">
        <v>248</v>
      </c>
      <c r="B330" s="321">
        <v>215</v>
      </c>
      <c r="C330" s="624">
        <f t="shared" ref="C330:H330" si="69">SUM(C331:C337)</f>
        <v>174</v>
      </c>
      <c r="D330" s="355">
        <v>174</v>
      </c>
      <c r="E330" s="622">
        <f>D330/C330</f>
        <v>1</v>
      </c>
      <c r="F330" s="355">
        <f t="shared" si="69"/>
        <v>498</v>
      </c>
      <c r="G330" s="635">
        <f>D330/F330-1</f>
        <v>-0.650602409638554</v>
      </c>
      <c r="H330" s="624">
        <f t="shared" si="69"/>
        <v>0</v>
      </c>
    </row>
    <row r="331" s="520" customFormat="1" ht="18" customHeight="1" spans="1:222">
      <c r="A331" s="382" t="s">
        <v>47</v>
      </c>
      <c r="B331" s="320">
        <v>215</v>
      </c>
      <c r="C331" s="625">
        <v>174</v>
      </c>
      <c r="D331" s="257">
        <v>174</v>
      </c>
      <c r="E331" s="636">
        <f>D331/C331</f>
        <v>1</v>
      </c>
      <c r="F331" s="257">
        <v>383</v>
      </c>
      <c r="G331" s="637">
        <f>D331/F331-1</f>
        <v>-0.545691906005222</v>
      </c>
      <c r="H331" s="612"/>
      <c r="I331" s="606"/>
      <c r="J331" s="613"/>
      <c r="K331" s="613"/>
      <c r="GI331" s="613"/>
      <c r="GJ331" s="613"/>
      <c r="GK331" s="613"/>
      <c r="GL331" s="613"/>
      <c r="GM331" s="613"/>
      <c r="GN331" s="613"/>
      <c r="GO331" s="613"/>
      <c r="GP331" s="613"/>
      <c r="GQ331" s="613"/>
      <c r="GR331" s="613"/>
      <c r="GS331" s="613"/>
      <c r="GT331" s="613"/>
      <c r="GU331" s="613"/>
      <c r="GV331" s="613"/>
      <c r="GW331" s="613"/>
      <c r="GX331" s="613"/>
      <c r="GY331" s="613"/>
      <c r="GZ331" s="613"/>
      <c r="HA331" s="613"/>
      <c r="HB331" s="613"/>
      <c r="HC331" s="613"/>
      <c r="HD331" s="613"/>
      <c r="HE331" s="613"/>
      <c r="HF331" s="613"/>
      <c r="HG331" s="613"/>
      <c r="HH331" s="613"/>
      <c r="HI331" s="613"/>
      <c r="HJ331" s="613"/>
      <c r="HK331" s="613"/>
      <c r="HL331" s="613"/>
      <c r="HM331" s="613"/>
      <c r="HN331" s="613"/>
    </row>
    <row r="332" s="520" customFormat="1" ht="18" customHeight="1" spans="1:222">
      <c r="A332" s="382" t="s">
        <v>48</v>
      </c>
      <c r="B332" s="321"/>
      <c r="C332" s="625">
        <f t="shared" ref="C332:C337" si="70">D332+H332</f>
        <v>0</v>
      </c>
      <c r="D332" s="257">
        <v>0</v>
      </c>
      <c r="E332" s="636"/>
      <c r="F332" s="257">
        <v>92</v>
      </c>
      <c r="G332" s="637"/>
      <c r="H332" s="612"/>
      <c r="I332" s="606"/>
      <c r="J332" s="613"/>
      <c r="K332" s="613"/>
      <c r="GI332" s="613"/>
      <c r="GJ332" s="613"/>
      <c r="GK332" s="613"/>
      <c r="GL332" s="613"/>
      <c r="GM332" s="613"/>
      <c r="GN332" s="613"/>
      <c r="GO332" s="613"/>
      <c r="GP332" s="613"/>
      <c r="GQ332" s="613"/>
      <c r="GR332" s="613"/>
      <c r="GS332" s="613"/>
      <c r="GT332" s="613"/>
      <c r="GU332" s="613"/>
      <c r="GV332" s="613"/>
      <c r="GW332" s="613"/>
      <c r="GX332" s="613"/>
      <c r="GY332" s="613"/>
      <c r="GZ332" s="613"/>
      <c r="HA332" s="613"/>
      <c r="HB332" s="613"/>
      <c r="HC332" s="613"/>
      <c r="HD332" s="613"/>
      <c r="HE332" s="613"/>
      <c r="HF332" s="613"/>
      <c r="HG332" s="613"/>
      <c r="HH332" s="613"/>
      <c r="HI332" s="613"/>
      <c r="HJ332" s="613"/>
      <c r="HK332" s="613"/>
      <c r="HL332" s="613"/>
      <c r="HM332" s="613"/>
      <c r="HN332" s="613"/>
    </row>
    <row r="333" s="520" customFormat="1" ht="18" customHeight="1" spans="1:222">
      <c r="A333" s="382" t="s">
        <v>49</v>
      </c>
      <c r="B333" s="321"/>
      <c r="C333" s="625">
        <f t="shared" si="70"/>
        <v>0</v>
      </c>
      <c r="D333" s="257">
        <v>0</v>
      </c>
      <c r="E333" s="636"/>
      <c r="F333" s="257"/>
      <c r="G333" s="637"/>
      <c r="H333" s="612"/>
      <c r="I333" s="606"/>
      <c r="J333" s="613"/>
      <c r="K333" s="613"/>
      <c r="GI333" s="613"/>
      <c r="GJ333" s="613"/>
      <c r="GK333" s="613"/>
      <c r="GL333" s="613"/>
      <c r="GM333" s="613"/>
      <c r="GN333" s="613"/>
      <c r="GO333" s="613"/>
      <c r="GP333" s="613"/>
      <c r="GQ333" s="613"/>
      <c r="GR333" s="613"/>
      <c r="GS333" s="613"/>
      <c r="GT333" s="613"/>
      <c r="GU333" s="613"/>
      <c r="GV333" s="613"/>
      <c r="GW333" s="613"/>
      <c r="GX333" s="613"/>
      <c r="GY333" s="613"/>
      <c r="GZ333" s="613"/>
      <c r="HA333" s="613"/>
      <c r="HB333" s="613"/>
      <c r="HC333" s="613"/>
      <c r="HD333" s="613"/>
      <c r="HE333" s="613"/>
      <c r="HF333" s="613"/>
      <c r="HG333" s="613"/>
      <c r="HH333" s="613"/>
      <c r="HI333" s="613"/>
      <c r="HJ333" s="613"/>
      <c r="HK333" s="613"/>
      <c r="HL333" s="613"/>
      <c r="HM333" s="613"/>
      <c r="HN333" s="613"/>
    </row>
    <row r="334" s="520" customFormat="1" ht="18" customHeight="1" spans="1:222">
      <c r="A334" s="382" t="s">
        <v>249</v>
      </c>
      <c r="B334" s="321"/>
      <c r="C334" s="625">
        <f t="shared" si="70"/>
        <v>0</v>
      </c>
      <c r="D334" s="257">
        <v>0</v>
      </c>
      <c r="E334" s="636"/>
      <c r="F334" s="257"/>
      <c r="G334" s="637"/>
      <c r="H334" s="612"/>
      <c r="I334" s="606"/>
      <c r="J334" s="613"/>
      <c r="K334" s="613"/>
      <c r="GI334" s="613"/>
      <c r="GJ334" s="613"/>
      <c r="GK334" s="613"/>
      <c r="GL334" s="613"/>
      <c r="GM334" s="613"/>
      <c r="GN334" s="613"/>
      <c r="GO334" s="613"/>
      <c r="GP334" s="613"/>
      <c r="GQ334" s="613"/>
      <c r="GR334" s="613"/>
      <c r="GS334" s="613"/>
      <c r="GT334" s="613"/>
      <c r="GU334" s="613"/>
      <c r="GV334" s="613"/>
      <c r="GW334" s="613"/>
      <c r="GX334" s="613"/>
      <c r="GY334" s="613"/>
      <c r="GZ334" s="613"/>
      <c r="HA334" s="613"/>
      <c r="HB334" s="613"/>
      <c r="HC334" s="613"/>
      <c r="HD334" s="613"/>
      <c r="HE334" s="613"/>
      <c r="HF334" s="613"/>
      <c r="HG334" s="613"/>
      <c r="HH334" s="613"/>
      <c r="HI334" s="613"/>
      <c r="HJ334" s="613"/>
      <c r="HK334" s="613"/>
      <c r="HL334" s="613"/>
      <c r="HM334" s="613"/>
      <c r="HN334" s="613"/>
    </row>
    <row r="335" s="520" customFormat="1" ht="18" customHeight="1" spans="1:222">
      <c r="A335" s="382" t="s">
        <v>250</v>
      </c>
      <c r="B335" s="321"/>
      <c r="C335" s="625">
        <f t="shared" si="70"/>
        <v>0</v>
      </c>
      <c r="D335" s="257">
        <v>0</v>
      </c>
      <c r="E335" s="636"/>
      <c r="F335" s="257"/>
      <c r="G335" s="637"/>
      <c r="H335" s="612"/>
      <c r="I335" s="606"/>
      <c r="J335" s="613"/>
      <c r="K335" s="613"/>
      <c r="GI335" s="613"/>
      <c r="GJ335" s="613"/>
      <c r="GK335" s="613"/>
      <c r="GL335" s="613"/>
      <c r="GM335" s="613"/>
      <c r="GN335" s="613"/>
      <c r="GO335" s="613"/>
      <c r="GP335" s="613"/>
      <c r="GQ335" s="613"/>
      <c r="GR335" s="613"/>
      <c r="GS335" s="613"/>
      <c r="GT335" s="613"/>
      <c r="GU335" s="613"/>
      <c r="GV335" s="613"/>
      <c r="GW335" s="613"/>
      <c r="GX335" s="613"/>
      <c r="GY335" s="613"/>
      <c r="GZ335" s="613"/>
      <c r="HA335" s="613"/>
      <c r="HB335" s="613"/>
      <c r="HC335" s="613"/>
      <c r="HD335" s="613"/>
      <c r="HE335" s="613"/>
      <c r="HF335" s="613"/>
      <c r="HG335" s="613"/>
      <c r="HH335" s="613"/>
      <c r="HI335" s="613"/>
      <c r="HJ335" s="613"/>
      <c r="HK335" s="613"/>
      <c r="HL335" s="613"/>
      <c r="HM335" s="613"/>
      <c r="HN335" s="613"/>
    </row>
    <row r="336" s="606" customFormat="1" ht="18" customHeight="1" spans="1:8">
      <c r="A336" s="382" t="s">
        <v>56</v>
      </c>
      <c r="B336" s="321"/>
      <c r="C336" s="625">
        <f t="shared" si="70"/>
        <v>0</v>
      </c>
      <c r="D336" s="257">
        <v>0</v>
      </c>
      <c r="E336" s="636"/>
      <c r="F336" s="257">
        <v>13</v>
      </c>
      <c r="G336" s="637"/>
      <c r="H336" s="638"/>
    </row>
    <row r="337" s="520" customFormat="1" ht="18" customHeight="1" spans="1:222">
      <c r="A337" s="382" t="s">
        <v>251</v>
      </c>
      <c r="B337" s="321"/>
      <c r="C337" s="625">
        <f t="shared" si="70"/>
        <v>0</v>
      </c>
      <c r="D337" s="257">
        <v>0</v>
      </c>
      <c r="E337" s="636"/>
      <c r="F337" s="257">
        <v>10</v>
      </c>
      <c r="G337" s="637"/>
      <c r="H337" s="612"/>
      <c r="I337" s="606"/>
      <c r="J337" s="613"/>
      <c r="K337" s="613"/>
      <c r="GI337" s="613"/>
      <c r="GJ337" s="613"/>
      <c r="GK337" s="613"/>
      <c r="GL337" s="613"/>
      <c r="GM337" s="613"/>
      <c r="GN337" s="613"/>
      <c r="GO337" s="613"/>
      <c r="GP337" s="613"/>
      <c r="GQ337" s="613"/>
      <c r="GR337" s="613"/>
      <c r="GS337" s="613"/>
      <c r="GT337" s="613"/>
      <c r="GU337" s="613"/>
      <c r="GV337" s="613"/>
      <c r="GW337" s="613"/>
      <c r="GX337" s="613"/>
      <c r="GY337" s="613"/>
      <c r="GZ337" s="613"/>
      <c r="HA337" s="613"/>
      <c r="HB337" s="613"/>
      <c r="HC337" s="613"/>
      <c r="HD337" s="613"/>
      <c r="HE337" s="613"/>
      <c r="HF337" s="613"/>
      <c r="HG337" s="613"/>
      <c r="HH337" s="613"/>
      <c r="HI337" s="613"/>
      <c r="HJ337" s="613"/>
      <c r="HK337" s="613"/>
      <c r="HL337" s="613"/>
      <c r="HM337" s="613"/>
      <c r="HN337" s="613"/>
    </row>
    <row r="338" s="606" customFormat="1" ht="18" customHeight="1" spans="1:8">
      <c r="A338" s="383" t="s">
        <v>252</v>
      </c>
      <c r="B338" s="321">
        <v>266</v>
      </c>
      <c r="C338" s="624">
        <f t="shared" ref="C338:H338" si="71">SUM(C339:C346)</f>
        <v>261</v>
      </c>
      <c r="D338" s="355">
        <v>261</v>
      </c>
      <c r="E338" s="622">
        <f>D338/C338</f>
        <v>1</v>
      </c>
      <c r="F338" s="355">
        <f t="shared" si="71"/>
        <v>776</v>
      </c>
      <c r="G338" s="635">
        <f>D338/F338-1</f>
        <v>-0.663659793814433</v>
      </c>
      <c r="H338" s="624">
        <f t="shared" si="71"/>
        <v>0</v>
      </c>
    </row>
    <row r="339" s="520" customFormat="1" ht="18" customHeight="1" spans="1:222">
      <c r="A339" s="382" t="s">
        <v>47</v>
      </c>
      <c r="B339" s="320">
        <v>266</v>
      </c>
      <c r="C339" s="625">
        <v>261</v>
      </c>
      <c r="D339" s="257">
        <v>261</v>
      </c>
      <c r="E339" s="636">
        <f>D339/C339</f>
        <v>1</v>
      </c>
      <c r="F339" s="257">
        <v>632</v>
      </c>
      <c r="G339" s="637">
        <f>D339/F339-1</f>
        <v>-0.587025316455696</v>
      </c>
      <c r="H339" s="612"/>
      <c r="I339" s="606"/>
      <c r="J339" s="613"/>
      <c r="K339" s="613"/>
      <c r="GI339" s="613"/>
      <c r="GJ339" s="613"/>
      <c r="GK339" s="613"/>
      <c r="GL339" s="613"/>
      <c r="GM339" s="613"/>
      <c r="GN339" s="613"/>
      <c r="GO339" s="613"/>
      <c r="GP339" s="613"/>
      <c r="GQ339" s="613"/>
      <c r="GR339" s="613"/>
      <c r="GS339" s="613"/>
      <c r="GT339" s="613"/>
      <c r="GU339" s="613"/>
      <c r="GV339" s="613"/>
      <c r="GW339" s="613"/>
      <c r="GX339" s="613"/>
      <c r="GY339" s="613"/>
      <c r="GZ339" s="613"/>
      <c r="HA339" s="613"/>
      <c r="HB339" s="613"/>
      <c r="HC339" s="613"/>
      <c r="HD339" s="613"/>
      <c r="HE339" s="613"/>
      <c r="HF339" s="613"/>
      <c r="HG339" s="613"/>
      <c r="HH339" s="613"/>
      <c r="HI339" s="613"/>
      <c r="HJ339" s="613"/>
      <c r="HK339" s="613"/>
      <c r="HL339" s="613"/>
      <c r="HM339" s="613"/>
      <c r="HN339" s="613"/>
    </row>
    <row r="340" s="520" customFormat="1" ht="18" customHeight="1" spans="1:222">
      <c r="A340" s="382" t="s">
        <v>48</v>
      </c>
      <c r="B340" s="321"/>
      <c r="C340" s="625">
        <f t="shared" ref="C340:C346" si="72">D340+H340</f>
        <v>0</v>
      </c>
      <c r="D340" s="257">
        <v>0</v>
      </c>
      <c r="E340" s="636"/>
      <c r="F340" s="257">
        <v>144</v>
      </c>
      <c r="G340" s="637"/>
      <c r="H340" s="612"/>
      <c r="I340" s="606"/>
      <c r="J340" s="613"/>
      <c r="K340" s="613"/>
      <c r="GI340" s="613"/>
      <c r="GJ340" s="613"/>
      <c r="GK340" s="613"/>
      <c r="GL340" s="613"/>
      <c r="GM340" s="613"/>
      <c r="GN340" s="613"/>
      <c r="GO340" s="613"/>
      <c r="GP340" s="613"/>
      <c r="GQ340" s="613"/>
      <c r="GR340" s="613"/>
      <c r="GS340" s="613"/>
      <c r="GT340" s="613"/>
      <c r="GU340" s="613"/>
      <c r="GV340" s="613"/>
      <c r="GW340" s="613"/>
      <c r="GX340" s="613"/>
      <c r="GY340" s="613"/>
      <c r="GZ340" s="613"/>
      <c r="HA340" s="613"/>
      <c r="HB340" s="613"/>
      <c r="HC340" s="613"/>
      <c r="HD340" s="613"/>
      <c r="HE340" s="613"/>
      <c r="HF340" s="613"/>
      <c r="HG340" s="613"/>
      <c r="HH340" s="613"/>
      <c r="HI340" s="613"/>
      <c r="HJ340" s="613"/>
      <c r="HK340" s="613"/>
      <c r="HL340" s="613"/>
      <c r="HM340" s="613"/>
      <c r="HN340" s="613"/>
    </row>
    <row r="341" s="520" customFormat="1" ht="18" customHeight="1" spans="1:222">
      <c r="A341" s="382" t="s">
        <v>49</v>
      </c>
      <c r="B341" s="321"/>
      <c r="C341" s="625">
        <f t="shared" si="72"/>
        <v>0</v>
      </c>
      <c r="D341" s="257">
        <v>0</v>
      </c>
      <c r="E341" s="636"/>
      <c r="F341" s="257"/>
      <c r="G341" s="637"/>
      <c r="H341" s="612"/>
      <c r="I341" s="606"/>
      <c r="J341" s="613"/>
      <c r="K341" s="613"/>
      <c r="GI341" s="613"/>
      <c r="GJ341" s="613"/>
      <c r="GK341" s="613"/>
      <c r="GL341" s="613"/>
      <c r="GM341" s="613"/>
      <c r="GN341" s="613"/>
      <c r="GO341" s="613"/>
      <c r="GP341" s="613"/>
      <c r="GQ341" s="613"/>
      <c r="GR341" s="613"/>
      <c r="GS341" s="613"/>
      <c r="GT341" s="613"/>
      <c r="GU341" s="613"/>
      <c r="GV341" s="613"/>
      <c r="GW341" s="613"/>
      <c r="GX341" s="613"/>
      <c r="GY341" s="613"/>
      <c r="GZ341" s="613"/>
      <c r="HA341" s="613"/>
      <c r="HB341" s="613"/>
      <c r="HC341" s="613"/>
      <c r="HD341" s="613"/>
      <c r="HE341" s="613"/>
      <c r="HF341" s="613"/>
      <c r="HG341" s="613"/>
      <c r="HH341" s="613"/>
      <c r="HI341" s="613"/>
      <c r="HJ341" s="613"/>
      <c r="HK341" s="613"/>
      <c r="HL341" s="613"/>
      <c r="HM341" s="613"/>
      <c r="HN341" s="613"/>
    </row>
    <row r="342" s="520" customFormat="1" ht="18" customHeight="1" spans="1:222">
      <c r="A342" s="382" t="s">
        <v>253</v>
      </c>
      <c r="B342" s="321"/>
      <c r="C342" s="625">
        <f t="shared" si="72"/>
        <v>0</v>
      </c>
      <c r="D342" s="257">
        <v>0</v>
      </c>
      <c r="E342" s="636"/>
      <c r="F342" s="257"/>
      <c r="G342" s="637"/>
      <c r="H342" s="612"/>
      <c r="I342" s="606"/>
      <c r="J342" s="613"/>
      <c r="K342" s="613"/>
      <c r="GI342" s="613"/>
      <c r="GJ342" s="613"/>
      <c r="GK342" s="613"/>
      <c r="GL342" s="613"/>
      <c r="GM342" s="613"/>
      <c r="GN342" s="613"/>
      <c r="GO342" s="613"/>
      <c r="GP342" s="613"/>
      <c r="GQ342" s="613"/>
      <c r="GR342" s="613"/>
      <c r="GS342" s="613"/>
      <c r="GT342" s="613"/>
      <c r="GU342" s="613"/>
      <c r="GV342" s="613"/>
      <c r="GW342" s="613"/>
      <c r="GX342" s="613"/>
      <c r="GY342" s="613"/>
      <c r="GZ342" s="613"/>
      <c r="HA342" s="613"/>
      <c r="HB342" s="613"/>
      <c r="HC342" s="613"/>
      <c r="HD342" s="613"/>
      <c r="HE342" s="613"/>
      <c r="HF342" s="613"/>
      <c r="HG342" s="613"/>
      <c r="HH342" s="613"/>
      <c r="HI342" s="613"/>
      <c r="HJ342" s="613"/>
      <c r="HK342" s="613"/>
      <c r="HL342" s="613"/>
      <c r="HM342" s="613"/>
      <c r="HN342" s="613"/>
    </row>
    <row r="343" s="520" customFormat="1" ht="18" customHeight="1" spans="1:222">
      <c r="A343" s="382" t="s">
        <v>254</v>
      </c>
      <c r="B343" s="321"/>
      <c r="C343" s="625">
        <f t="shared" si="72"/>
        <v>0</v>
      </c>
      <c r="D343" s="257">
        <v>0</v>
      </c>
      <c r="E343" s="636"/>
      <c r="F343" s="257"/>
      <c r="G343" s="637"/>
      <c r="H343" s="612"/>
      <c r="I343" s="606"/>
      <c r="J343" s="613"/>
      <c r="K343" s="613"/>
      <c r="GI343" s="613"/>
      <c r="GJ343" s="613"/>
      <c r="GK343" s="613"/>
      <c r="GL343" s="613"/>
      <c r="GM343" s="613"/>
      <c r="GN343" s="613"/>
      <c r="GO343" s="613"/>
      <c r="GP343" s="613"/>
      <c r="GQ343" s="613"/>
      <c r="GR343" s="613"/>
      <c r="GS343" s="613"/>
      <c r="GT343" s="613"/>
      <c r="GU343" s="613"/>
      <c r="GV343" s="613"/>
      <c r="GW343" s="613"/>
      <c r="GX343" s="613"/>
      <c r="GY343" s="613"/>
      <c r="GZ343" s="613"/>
      <c r="HA343" s="613"/>
      <c r="HB343" s="613"/>
      <c r="HC343" s="613"/>
      <c r="HD343" s="613"/>
      <c r="HE343" s="613"/>
      <c r="HF343" s="613"/>
      <c r="HG343" s="613"/>
      <c r="HH343" s="613"/>
      <c r="HI343" s="613"/>
      <c r="HJ343" s="613"/>
      <c r="HK343" s="613"/>
      <c r="HL343" s="613"/>
      <c r="HM343" s="613"/>
      <c r="HN343" s="613"/>
    </row>
    <row r="344" s="606" customFormat="1" ht="18" customHeight="1" spans="1:8">
      <c r="A344" s="382" t="s">
        <v>255</v>
      </c>
      <c r="B344" s="321"/>
      <c r="C344" s="625">
        <f t="shared" si="72"/>
        <v>0</v>
      </c>
      <c r="D344" s="257">
        <v>0</v>
      </c>
      <c r="E344" s="636"/>
      <c r="F344" s="257"/>
      <c r="G344" s="637"/>
      <c r="H344" s="638"/>
    </row>
    <row r="345" s="606" customFormat="1" ht="18" customHeight="1" spans="1:8">
      <c r="A345" s="382" t="s">
        <v>56</v>
      </c>
      <c r="B345" s="321"/>
      <c r="C345" s="625">
        <f t="shared" si="72"/>
        <v>0</v>
      </c>
      <c r="D345" s="257">
        <v>0</v>
      </c>
      <c r="E345" s="636"/>
      <c r="F345" s="257"/>
      <c r="G345" s="637"/>
      <c r="H345" s="638"/>
    </row>
    <row r="346" s="520" customFormat="1" ht="18" customHeight="1" spans="1:222">
      <c r="A346" s="382" t="s">
        <v>256</v>
      </c>
      <c r="B346" s="321"/>
      <c r="C346" s="625">
        <f t="shared" si="72"/>
        <v>0</v>
      </c>
      <c r="D346" s="257">
        <v>0</v>
      </c>
      <c r="E346" s="636"/>
      <c r="F346" s="257"/>
      <c r="G346" s="637"/>
      <c r="H346" s="612"/>
      <c r="I346" s="606"/>
      <c r="J346" s="613"/>
      <c r="K346" s="613"/>
      <c r="GI346" s="613"/>
      <c r="GJ346" s="613"/>
      <c r="GK346" s="613"/>
      <c r="GL346" s="613"/>
      <c r="GM346" s="613"/>
      <c r="GN346" s="613"/>
      <c r="GO346" s="613"/>
      <c r="GP346" s="613"/>
      <c r="GQ346" s="613"/>
      <c r="GR346" s="613"/>
      <c r="GS346" s="613"/>
      <c r="GT346" s="613"/>
      <c r="GU346" s="613"/>
      <c r="GV346" s="613"/>
      <c r="GW346" s="613"/>
      <c r="GX346" s="613"/>
      <c r="GY346" s="613"/>
      <c r="GZ346" s="613"/>
      <c r="HA346" s="613"/>
      <c r="HB346" s="613"/>
      <c r="HC346" s="613"/>
      <c r="HD346" s="613"/>
      <c r="HE346" s="613"/>
      <c r="HF346" s="613"/>
      <c r="HG346" s="613"/>
      <c r="HH346" s="613"/>
      <c r="HI346" s="613"/>
      <c r="HJ346" s="613"/>
      <c r="HK346" s="613"/>
      <c r="HL346" s="613"/>
      <c r="HM346" s="613"/>
      <c r="HN346" s="613"/>
    </row>
    <row r="347" s="606" customFormat="1" ht="18" customHeight="1" spans="1:8">
      <c r="A347" s="383" t="s">
        <v>257</v>
      </c>
      <c r="B347" s="321">
        <v>653</v>
      </c>
      <c r="C347" s="624">
        <f t="shared" ref="C347:H347" si="73">SUM(C348:C362)</f>
        <v>722</v>
      </c>
      <c r="D347" s="355">
        <v>600</v>
      </c>
      <c r="E347" s="622">
        <f>D347/C347</f>
        <v>0.831024930747922</v>
      </c>
      <c r="F347" s="355">
        <f t="shared" si="73"/>
        <v>579</v>
      </c>
      <c r="G347" s="635">
        <f>D347/F347-1</f>
        <v>0.0362694300518134</v>
      </c>
      <c r="H347" s="624">
        <f t="shared" si="73"/>
        <v>122</v>
      </c>
    </row>
    <row r="348" s="520" customFormat="1" ht="18" customHeight="1" spans="1:222">
      <c r="A348" s="382" t="s">
        <v>47</v>
      </c>
      <c r="B348" s="320">
        <v>614</v>
      </c>
      <c r="C348" s="625">
        <v>536</v>
      </c>
      <c r="D348" s="257">
        <v>536</v>
      </c>
      <c r="E348" s="636">
        <f>D348/C348</f>
        <v>1</v>
      </c>
      <c r="F348" s="257">
        <v>479</v>
      </c>
      <c r="G348" s="637">
        <f>D348/F348-1</f>
        <v>0.118997912317328</v>
      </c>
      <c r="H348" s="612"/>
      <c r="I348" s="606"/>
      <c r="J348" s="613"/>
      <c r="K348" s="613"/>
      <c r="GI348" s="613"/>
      <c r="GJ348" s="613"/>
      <c r="GK348" s="613"/>
      <c r="GL348" s="613"/>
      <c r="GM348" s="613"/>
      <c r="GN348" s="613"/>
      <c r="GO348" s="613"/>
      <c r="GP348" s="613"/>
      <c r="GQ348" s="613"/>
      <c r="GR348" s="613"/>
      <c r="GS348" s="613"/>
      <c r="GT348" s="613"/>
      <c r="GU348" s="613"/>
      <c r="GV348" s="613"/>
      <c r="GW348" s="613"/>
      <c r="GX348" s="613"/>
      <c r="GY348" s="613"/>
      <c r="GZ348" s="613"/>
      <c r="HA348" s="613"/>
      <c r="HB348" s="613"/>
      <c r="HC348" s="613"/>
      <c r="HD348" s="613"/>
      <c r="HE348" s="613"/>
      <c r="HF348" s="613"/>
      <c r="HG348" s="613"/>
      <c r="HH348" s="613"/>
      <c r="HI348" s="613"/>
      <c r="HJ348" s="613"/>
      <c r="HK348" s="613"/>
      <c r="HL348" s="613"/>
      <c r="HM348" s="613"/>
      <c r="HN348" s="613"/>
    </row>
    <row r="349" s="520" customFormat="1" spans="1:222">
      <c r="A349" s="382" t="s">
        <v>48</v>
      </c>
      <c r="B349" s="320"/>
      <c r="C349" s="625">
        <f t="shared" ref="C349:C356" si="74">D349+H349</f>
        <v>0</v>
      </c>
      <c r="D349" s="257">
        <v>0</v>
      </c>
      <c r="E349" s="636"/>
      <c r="F349" s="257">
        <v>48</v>
      </c>
      <c r="G349" s="637"/>
      <c r="H349" s="612"/>
      <c r="I349" s="606"/>
      <c r="J349" s="613"/>
      <c r="K349" s="613"/>
      <c r="GI349" s="613"/>
      <c r="GJ349" s="613"/>
      <c r="GK349" s="613"/>
      <c r="GL349" s="613"/>
      <c r="GM349" s="613"/>
      <c r="GN349" s="613"/>
      <c r="GO349" s="613"/>
      <c r="GP349" s="613"/>
      <c r="GQ349" s="613"/>
      <c r="GR349" s="613"/>
      <c r="GS349" s="613"/>
      <c r="GT349" s="613"/>
      <c r="GU349" s="613"/>
      <c r="GV349" s="613"/>
      <c r="GW349" s="613"/>
      <c r="GX349" s="613"/>
      <c r="GY349" s="613"/>
      <c r="GZ349" s="613"/>
      <c r="HA349" s="613"/>
      <c r="HB349" s="613"/>
      <c r="HC349" s="613"/>
      <c r="HD349" s="613"/>
      <c r="HE349" s="613"/>
      <c r="HF349" s="613"/>
      <c r="HG349" s="613"/>
      <c r="HH349" s="613"/>
      <c r="HI349" s="613"/>
      <c r="HJ349" s="613"/>
      <c r="HK349" s="613"/>
      <c r="HL349" s="613"/>
      <c r="HM349" s="613"/>
      <c r="HN349" s="613"/>
    </row>
    <row r="350" s="520" customFormat="1" spans="1:222">
      <c r="A350" s="382" t="s">
        <v>49</v>
      </c>
      <c r="B350" s="320"/>
      <c r="C350" s="625">
        <f t="shared" si="74"/>
        <v>0</v>
      </c>
      <c r="D350" s="257">
        <v>0</v>
      </c>
      <c r="E350" s="636"/>
      <c r="F350" s="257"/>
      <c r="G350" s="637"/>
      <c r="H350" s="612"/>
      <c r="I350" s="606"/>
      <c r="J350" s="613"/>
      <c r="K350" s="613"/>
      <c r="GI350" s="613"/>
      <c r="GJ350" s="613"/>
      <c r="GK350" s="613"/>
      <c r="GL350" s="613"/>
      <c r="GM350" s="613"/>
      <c r="GN350" s="613"/>
      <c r="GO350" s="613"/>
      <c r="GP350" s="613"/>
      <c r="GQ350" s="613"/>
      <c r="GR350" s="613"/>
      <c r="GS350" s="613"/>
      <c r="GT350" s="613"/>
      <c r="GU350" s="613"/>
      <c r="GV350" s="613"/>
      <c r="GW350" s="613"/>
      <c r="GX350" s="613"/>
      <c r="GY350" s="613"/>
      <c r="GZ350" s="613"/>
      <c r="HA350" s="613"/>
      <c r="HB350" s="613"/>
      <c r="HC350" s="613"/>
      <c r="HD350" s="613"/>
      <c r="HE350" s="613"/>
      <c r="HF350" s="613"/>
      <c r="HG350" s="613"/>
      <c r="HH350" s="613"/>
      <c r="HI350" s="613"/>
      <c r="HJ350" s="613"/>
      <c r="HK350" s="613"/>
      <c r="HL350" s="613"/>
      <c r="HM350" s="613"/>
      <c r="HN350" s="613"/>
    </row>
    <row r="351" s="606" customFormat="1" spans="1:8">
      <c r="A351" s="382" t="s">
        <v>258</v>
      </c>
      <c r="B351" s="320"/>
      <c r="C351" s="625">
        <f t="shared" si="74"/>
        <v>0</v>
      </c>
      <c r="D351" s="257">
        <v>0</v>
      </c>
      <c r="E351" s="636"/>
      <c r="F351" s="257"/>
      <c r="G351" s="637"/>
      <c r="H351" s="638"/>
    </row>
    <row r="352" s="606" customFormat="1" spans="1:8">
      <c r="A352" s="382" t="s">
        <v>259</v>
      </c>
      <c r="B352" s="320"/>
      <c r="C352" s="625">
        <f t="shared" si="74"/>
        <v>0</v>
      </c>
      <c r="D352" s="257">
        <v>0</v>
      </c>
      <c r="E352" s="636"/>
      <c r="F352" s="257"/>
      <c r="G352" s="637"/>
      <c r="H352" s="638"/>
    </row>
    <row r="353" s="520" customFormat="1" spans="1:222">
      <c r="A353" s="382" t="s">
        <v>260</v>
      </c>
      <c r="B353" s="320"/>
      <c r="C353" s="625">
        <f t="shared" si="74"/>
        <v>0</v>
      </c>
      <c r="D353" s="257">
        <v>0</v>
      </c>
      <c r="E353" s="636"/>
      <c r="F353" s="257"/>
      <c r="G353" s="637"/>
      <c r="H353" s="612"/>
      <c r="I353" s="606"/>
      <c r="J353" s="613"/>
      <c r="K353" s="613"/>
      <c r="GI353" s="613"/>
      <c r="GJ353" s="613"/>
      <c r="GK353" s="613"/>
      <c r="GL353" s="613"/>
      <c r="GM353" s="613"/>
      <c r="GN353" s="613"/>
      <c r="GO353" s="613"/>
      <c r="GP353" s="613"/>
      <c r="GQ353" s="613"/>
      <c r="GR353" s="613"/>
      <c r="GS353" s="613"/>
      <c r="GT353" s="613"/>
      <c r="GU353" s="613"/>
      <c r="GV353" s="613"/>
      <c r="GW353" s="613"/>
      <c r="GX353" s="613"/>
      <c r="GY353" s="613"/>
      <c r="GZ353" s="613"/>
      <c r="HA353" s="613"/>
      <c r="HB353" s="613"/>
      <c r="HC353" s="613"/>
      <c r="HD353" s="613"/>
      <c r="HE353" s="613"/>
      <c r="HF353" s="613"/>
      <c r="HG353" s="613"/>
      <c r="HH353" s="613"/>
      <c r="HI353" s="613"/>
      <c r="HJ353" s="613"/>
      <c r="HK353" s="613"/>
      <c r="HL353" s="613"/>
      <c r="HM353" s="613"/>
      <c r="HN353" s="613"/>
    </row>
    <row r="354" s="520" customFormat="1" spans="1:222">
      <c r="A354" s="382" t="s">
        <v>261</v>
      </c>
      <c r="B354" s="320"/>
      <c r="C354" s="625">
        <f t="shared" si="74"/>
        <v>0</v>
      </c>
      <c r="D354" s="257">
        <v>0</v>
      </c>
      <c r="E354" s="636"/>
      <c r="F354" s="257">
        <v>4</v>
      </c>
      <c r="G354" s="637"/>
      <c r="H354" s="612"/>
      <c r="I354" s="606"/>
      <c r="J354" s="613"/>
      <c r="K354" s="613"/>
      <c r="GI354" s="613"/>
      <c r="GJ354" s="613"/>
      <c r="GK354" s="613"/>
      <c r="GL354" s="613"/>
      <c r="GM354" s="613"/>
      <c r="GN354" s="613"/>
      <c r="GO354" s="613"/>
      <c r="GP354" s="613"/>
      <c r="GQ354" s="613"/>
      <c r="GR354" s="613"/>
      <c r="GS354" s="613"/>
      <c r="GT354" s="613"/>
      <c r="GU354" s="613"/>
      <c r="GV354" s="613"/>
      <c r="GW354" s="613"/>
      <c r="GX354" s="613"/>
      <c r="GY354" s="613"/>
      <c r="GZ354" s="613"/>
      <c r="HA354" s="613"/>
      <c r="HB354" s="613"/>
      <c r="HC354" s="613"/>
      <c r="HD354" s="613"/>
      <c r="HE354" s="613"/>
      <c r="HF354" s="613"/>
      <c r="HG354" s="613"/>
      <c r="HH354" s="613"/>
      <c r="HI354" s="613"/>
      <c r="HJ354" s="613"/>
      <c r="HK354" s="613"/>
      <c r="HL354" s="613"/>
      <c r="HM354" s="613"/>
      <c r="HN354" s="613"/>
    </row>
    <row r="355" s="520" customFormat="1" spans="1:222">
      <c r="A355" s="382" t="s">
        <v>262</v>
      </c>
      <c r="B355" s="320"/>
      <c r="C355" s="625">
        <f t="shared" si="74"/>
        <v>0</v>
      </c>
      <c r="D355" s="257">
        <v>0</v>
      </c>
      <c r="E355" s="636"/>
      <c r="F355" s="257"/>
      <c r="G355" s="637"/>
      <c r="H355" s="612"/>
      <c r="I355" s="606"/>
      <c r="J355" s="613"/>
      <c r="K355" s="613"/>
      <c r="GI355" s="613"/>
      <c r="GJ355" s="613"/>
      <c r="GK355" s="613"/>
      <c r="GL355" s="613"/>
      <c r="GM355" s="613"/>
      <c r="GN355" s="613"/>
      <c r="GO355" s="613"/>
      <c r="GP355" s="613"/>
      <c r="GQ355" s="613"/>
      <c r="GR355" s="613"/>
      <c r="GS355" s="613"/>
      <c r="GT355" s="613"/>
      <c r="GU355" s="613"/>
      <c r="GV355" s="613"/>
      <c r="GW355" s="613"/>
      <c r="GX355" s="613"/>
      <c r="GY355" s="613"/>
      <c r="GZ355" s="613"/>
      <c r="HA355" s="613"/>
      <c r="HB355" s="613"/>
      <c r="HC355" s="613"/>
      <c r="HD355" s="613"/>
      <c r="HE355" s="613"/>
      <c r="HF355" s="613"/>
      <c r="HG355" s="613"/>
      <c r="HH355" s="613"/>
      <c r="HI355" s="613"/>
      <c r="HJ355" s="613"/>
      <c r="HK355" s="613"/>
      <c r="HL355" s="613"/>
      <c r="HM355" s="613"/>
      <c r="HN355" s="613"/>
    </row>
    <row r="356" s="520" customFormat="1" spans="1:222">
      <c r="A356" s="382" t="s">
        <v>263</v>
      </c>
      <c r="B356" s="320"/>
      <c r="C356" s="625">
        <f t="shared" si="74"/>
        <v>0</v>
      </c>
      <c r="D356" s="257"/>
      <c r="E356" s="636"/>
      <c r="F356" s="257"/>
      <c r="G356" s="637"/>
      <c r="H356" s="612"/>
      <c r="I356" s="606"/>
      <c r="J356" s="613"/>
      <c r="K356" s="613"/>
      <c r="GI356" s="613"/>
      <c r="GJ356" s="613"/>
      <c r="GK356" s="613"/>
      <c r="GL356" s="613"/>
      <c r="GM356" s="613"/>
      <c r="GN356" s="613"/>
      <c r="GO356" s="613"/>
      <c r="GP356" s="613"/>
      <c r="GQ356" s="613"/>
      <c r="GR356" s="613"/>
      <c r="GS356" s="613"/>
      <c r="GT356" s="613"/>
      <c r="GU356" s="613"/>
      <c r="GV356" s="613"/>
      <c r="GW356" s="613"/>
      <c r="GX356" s="613"/>
      <c r="GY356" s="613"/>
      <c r="GZ356" s="613"/>
      <c r="HA356" s="613"/>
      <c r="HB356" s="613"/>
      <c r="HC356" s="613"/>
      <c r="HD356" s="613"/>
      <c r="HE356" s="613"/>
      <c r="HF356" s="613"/>
      <c r="HG356" s="613"/>
      <c r="HH356" s="613"/>
      <c r="HI356" s="613"/>
      <c r="HJ356" s="613"/>
      <c r="HK356" s="613"/>
      <c r="HL356" s="613"/>
      <c r="HM356" s="613"/>
      <c r="HN356" s="613"/>
    </row>
    <row r="357" s="520" customFormat="1" spans="1:222">
      <c r="A357" s="382" t="s">
        <v>264</v>
      </c>
      <c r="B357" s="320">
        <v>2</v>
      </c>
      <c r="C357" s="625">
        <v>1</v>
      </c>
      <c r="D357" s="257">
        <v>1</v>
      </c>
      <c r="E357" s="636">
        <f>D357/C357</f>
        <v>1</v>
      </c>
      <c r="F357" s="257">
        <v>1</v>
      </c>
      <c r="G357" s="637">
        <f t="shared" ref="G357:G362" si="75">D357/F357-1</f>
        <v>0</v>
      </c>
      <c r="H357" s="612"/>
      <c r="I357" s="606"/>
      <c r="J357" s="613"/>
      <c r="K357" s="613"/>
      <c r="GI357" s="613"/>
      <c r="GJ357" s="613"/>
      <c r="GK357" s="613"/>
      <c r="GL357" s="613"/>
      <c r="GM357" s="613"/>
      <c r="GN357" s="613"/>
      <c r="GO357" s="613"/>
      <c r="GP357" s="613"/>
      <c r="GQ357" s="613"/>
      <c r="GR357" s="613"/>
      <c r="GS357" s="613"/>
      <c r="GT357" s="613"/>
      <c r="GU357" s="613"/>
      <c r="GV357" s="613"/>
      <c r="GW357" s="613"/>
      <c r="GX357" s="613"/>
      <c r="GY357" s="613"/>
      <c r="GZ357" s="613"/>
      <c r="HA357" s="613"/>
      <c r="HB357" s="613"/>
      <c r="HC357" s="613"/>
      <c r="HD357" s="613"/>
      <c r="HE357" s="613"/>
      <c r="HF357" s="613"/>
      <c r="HG357" s="613"/>
      <c r="HH357" s="613"/>
      <c r="HI357" s="613"/>
      <c r="HJ357" s="613"/>
      <c r="HK357" s="613"/>
      <c r="HL357" s="613"/>
      <c r="HM357" s="613"/>
      <c r="HN357" s="613"/>
    </row>
    <row r="358" s="520" customFormat="1" spans="1:222">
      <c r="A358" s="324" t="s">
        <v>265</v>
      </c>
      <c r="B358" s="320"/>
      <c r="C358" s="625">
        <f t="shared" ref="C358:C360" si="76">D358+H358</f>
        <v>0</v>
      </c>
      <c r="D358" s="257"/>
      <c r="E358" s="636"/>
      <c r="F358" s="257"/>
      <c r="G358" s="637"/>
      <c r="H358" s="612"/>
      <c r="I358" s="606"/>
      <c r="J358" s="613"/>
      <c r="K358" s="613"/>
      <c r="GI358" s="613"/>
      <c r="GJ358" s="613"/>
      <c r="GK358" s="613"/>
      <c r="GL358" s="613"/>
      <c r="GM358" s="613"/>
      <c r="GN358" s="613"/>
      <c r="GO358" s="613"/>
      <c r="GP358" s="613"/>
      <c r="GQ358" s="613"/>
      <c r="GR358" s="613"/>
      <c r="GS358" s="613"/>
      <c r="GT358" s="613"/>
      <c r="GU358" s="613"/>
      <c r="GV358" s="613"/>
      <c r="GW358" s="613"/>
      <c r="GX358" s="613"/>
      <c r="GY358" s="613"/>
      <c r="GZ358" s="613"/>
      <c r="HA358" s="613"/>
      <c r="HB358" s="613"/>
      <c r="HC358" s="613"/>
      <c r="HD358" s="613"/>
      <c r="HE358" s="613"/>
      <c r="HF358" s="613"/>
      <c r="HG358" s="613"/>
      <c r="HH358" s="613"/>
      <c r="HI358" s="613"/>
      <c r="HJ358" s="613"/>
      <c r="HK358" s="613"/>
      <c r="HL358" s="613"/>
      <c r="HM358" s="613"/>
      <c r="HN358" s="613"/>
    </row>
    <row r="359" s="520" customFormat="1" spans="1:222">
      <c r="A359" s="324" t="s">
        <v>266</v>
      </c>
      <c r="B359" s="320"/>
      <c r="C359" s="625">
        <f t="shared" si="76"/>
        <v>0</v>
      </c>
      <c r="D359" s="378">
        <v>0</v>
      </c>
      <c r="E359" s="636"/>
      <c r="F359" s="378"/>
      <c r="G359" s="637"/>
      <c r="H359" s="612"/>
      <c r="I359" s="606"/>
      <c r="J359" s="613"/>
      <c r="K359" s="613"/>
      <c r="GI359" s="613"/>
      <c r="GJ359" s="613"/>
      <c r="GK359" s="613"/>
      <c r="GL359" s="613"/>
      <c r="GM359" s="613"/>
      <c r="GN359" s="613"/>
      <c r="GO359" s="613"/>
      <c r="GP359" s="613"/>
      <c r="GQ359" s="613"/>
      <c r="GR359" s="613"/>
      <c r="GS359" s="613"/>
      <c r="GT359" s="613"/>
      <c r="GU359" s="613"/>
      <c r="GV359" s="613"/>
      <c r="GW359" s="613"/>
      <c r="GX359" s="613"/>
      <c r="GY359" s="613"/>
      <c r="GZ359" s="613"/>
      <c r="HA359" s="613"/>
      <c r="HB359" s="613"/>
      <c r="HC359" s="613"/>
      <c r="HD359" s="613"/>
      <c r="HE359" s="613"/>
      <c r="HF359" s="613"/>
      <c r="HG359" s="613"/>
      <c r="HH359" s="613"/>
      <c r="HI359" s="613"/>
      <c r="HJ359" s="613"/>
      <c r="HK359" s="613"/>
      <c r="HL359" s="613"/>
      <c r="HM359" s="613"/>
      <c r="HN359" s="613"/>
    </row>
    <row r="360" s="520" customFormat="1" spans="1:222">
      <c r="A360" s="382" t="s">
        <v>88</v>
      </c>
      <c r="B360" s="320"/>
      <c r="C360" s="625">
        <f t="shared" si="76"/>
        <v>0</v>
      </c>
      <c r="D360" s="257">
        <v>0</v>
      </c>
      <c r="E360" s="636"/>
      <c r="F360" s="257"/>
      <c r="G360" s="637"/>
      <c r="H360" s="612"/>
      <c r="I360" s="606"/>
      <c r="J360" s="613"/>
      <c r="K360" s="613"/>
      <c r="GI360" s="613"/>
      <c r="GJ360" s="613"/>
      <c r="GK360" s="613"/>
      <c r="GL360" s="613"/>
      <c r="GM360" s="613"/>
      <c r="GN360" s="613"/>
      <c r="GO360" s="613"/>
      <c r="GP360" s="613"/>
      <c r="GQ360" s="613"/>
      <c r="GR360" s="613"/>
      <c r="GS360" s="613"/>
      <c r="GT360" s="613"/>
      <c r="GU360" s="613"/>
      <c r="GV360" s="613"/>
      <c r="GW360" s="613"/>
      <c r="GX360" s="613"/>
      <c r="GY360" s="613"/>
      <c r="GZ360" s="613"/>
      <c r="HA360" s="613"/>
      <c r="HB360" s="613"/>
      <c r="HC360" s="613"/>
      <c r="HD360" s="613"/>
      <c r="HE360" s="613"/>
      <c r="HF360" s="613"/>
      <c r="HG360" s="613"/>
      <c r="HH360" s="613"/>
      <c r="HI360" s="613"/>
      <c r="HJ360" s="613"/>
      <c r="HK360" s="613"/>
      <c r="HL360" s="613"/>
      <c r="HM360" s="613"/>
      <c r="HN360" s="613"/>
    </row>
    <row r="361" s="607" customFormat="1" spans="1:222">
      <c r="A361" s="382" t="s">
        <v>56</v>
      </c>
      <c r="B361" s="320">
        <v>37</v>
      </c>
      <c r="C361" s="625">
        <v>46</v>
      </c>
      <c r="D361" s="257">
        <v>46</v>
      </c>
      <c r="E361" s="636">
        <f>D361/C361</f>
        <v>1</v>
      </c>
      <c r="F361" s="257">
        <v>26</v>
      </c>
      <c r="G361" s="637">
        <f t="shared" si="75"/>
        <v>0.769230769230769</v>
      </c>
      <c r="H361" s="612"/>
      <c r="I361" s="606"/>
      <c r="J361" s="613"/>
      <c r="K361" s="613"/>
      <c r="GI361" s="613"/>
      <c r="GJ361" s="613"/>
      <c r="GK361" s="613"/>
      <c r="GL361" s="613"/>
      <c r="GM361" s="613"/>
      <c r="GN361" s="613"/>
      <c r="GO361" s="613"/>
      <c r="GP361" s="613"/>
      <c r="GQ361" s="613"/>
      <c r="GR361" s="613"/>
      <c r="GS361" s="613"/>
      <c r="GT361" s="613"/>
      <c r="GU361" s="613"/>
      <c r="GV361" s="613"/>
      <c r="GW361" s="613"/>
      <c r="GX361" s="613"/>
      <c r="GY361" s="613"/>
      <c r="GZ361" s="613"/>
      <c r="HA361" s="613"/>
      <c r="HB361" s="613"/>
      <c r="HC361" s="613"/>
      <c r="HD361" s="613"/>
      <c r="HE361" s="613"/>
      <c r="HF361" s="613"/>
      <c r="HG361" s="613"/>
      <c r="HH361" s="613"/>
      <c r="HI361" s="613"/>
      <c r="HJ361" s="613"/>
      <c r="HK361" s="613"/>
      <c r="HL361" s="613"/>
      <c r="HM361" s="613"/>
      <c r="HN361" s="613"/>
    </row>
    <row r="362" spans="1:9">
      <c r="A362" s="382" t="s">
        <v>267</v>
      </c>
      <c r="B362" s="321"/>
      <c r="C362" s="625">
        <v>139</v>
      </c>
      <c r="D362" s="257">
        <v>17</v>
      </c>
      <c r="E362" s="636"/>
      <c r="F362" s="257">
        <v>21</v>
      </c>
      <c r="G362" s="637">
        <f t="shared" si="75"/>
        <v>-0.19047619047619</v>
      </c>
      <c r="H362" s="612">
        <v>122</v>
      </c>
      <c r="I362" s="606"/>
    </row>
    <row r="363" s="606" customFormat="1" ht="18" customHeight="1" spans="1:198">
      <c r="A363" s="383" t="s">
        <v>268</v>
      </c>
      <c r="B363" s="321"/>
      <c r="C363" s="624">
        <f t="shared" ref="C363:C396" si="77">D363+H363</f>
        <v>0</v>
      </c>
      <c r="D363" s="355">
        <v>0</v>
      </c>
      <c r="E363" s="622"/>
      <c r="F363" s="355">
        <f>SUM(F364:F372)</f>
        <v>0</v>
      </c>
      <c r="G363" s="637"/>
      <c r="H363" s="624">
        <f>SUM(H364:H372)</f>
        <v>0</v>
      </c>
      <c r="GP363" s="606">
        <f>SUM(A363:GO363)</f>
        <v>0</v>
      </c>
    </row>
    <row r="364" spans="1:9">
      <c r="A364" s="382" t="s">
        <v>47</v>
      </c>
      <c r="B364" s="321"/>
      <c r="C364" s="625">
        <f t="shared" si="77"/>
        <v>0</v>
      </c>
      <c r="D364" s="257">
        <v>0</v>
      </c>
      <c r="E364" s="636"/>
      <c r="F364" s="257"/>
      <c r="G364" s="637"/>
      <c r="I364" s="606"/>
    </row>
    <row r="365" spans="1:9">
      <c r="A365" s="382" t="s">
        <v>48</v>
      </c>
      <c r="B365" s="321"/>
      <c r="C365" s="625">
        <f t="shared" si="77"/>
        <v>0</v>
      </c>
      <c r="D365" s="257">
        <v>0</v>
      </c>
      <c r="E365" s="636"/>
      <c r="F365" s="257"/>
      <c r="G365" s="637"/>
      <c r="I365" s="606"/>
    </row>
    <row r="366" spans="1:9">
      <c r="A366" s="382" t="s">
        <v>49</v>
      </c>
      <c r="B366" s="321"/>
      <c r="C366" s="625">
        <f t="shared" si="77"/>
        <v>0</v>
      </c>
      <c r="D366" s="257">
        <v>0</v>
      </c>
      <c r="E366" s="636"/>
      <c r="F366" s="257"/>
      <c r="G366" s="637"/>
      <c r="I366" s="606"/>
    </row>
    <row r="367" spans="1:9">
      <c r="A367" s="382" t="s">
        <v>269</v>
      </c>
      <c r="B367" s="321"/>
      <c r="C367" s="625">
        <f t="shared" si="77"/>
        <v>0</v>
      </c>
      <c r="D367" s="257">
        <v>0</v>
      </c>
      <c r="E367" s="636"/>
      <c r="F367" s="257"/>
      <c r="G367" s="637"/>
      <c r="I367" s="606"/>
    </row>
    <row r="368" spans="1:9">
      <c r="A368" s="382" t="s">
        <v>270</v>
      </c>
      <c r="B368" s="321"/>
      <c r="C368" s="625">
        <f t="shared" si="77"/>
        <v>0</v>
      </c>
      <c r="D368" s="257">
        <v>0</v>
      </c>
      <c r="E368" s="636"/>
      <c r="F368" s="257"/>
      <c r="G368" s="637"/>
      <c r="I368" s="606"/>
    </row>
    <row r="369" spans="1:9">
      <c r="A369" s="382" t="s">
        <v>271</v>
      </c>
      <c r="B369" s="321"/>
      <c r="C369" s="625">
        <f t="shared" si="77"/>
        <v>0</v>
      </c>
      <c r="D369" s="257">
        <v>0</v>
      </c>
      <c r="E369" s="636"/>
      <c r="F369" s="257"/>
      <c r="G369" s="637"/>
      <c r="I369" s="606"/>
    </row>
    <row r="370" spans="1:9">
      <c r="A370" s="382" t="s">
        <v>88</v>
      </c>
      <c r="B370" s="321"/>
      <c r="C370" s="625">
        <f t="shared" si="77"/>
        <v>0</v>
      </c>
      <c r="D370" s="257">
        <v>0</v>
      </c>
      <c r="E370" s="636"/>
      <c r="F370" s="257"/>
      <c r="G370" s="637"/>
      <c r="I370" s="606"/>
    </row>
    <row r="371" s="607" customFormat="1" spans="1:222">
      <c r="A371" s="382" t="s">
        <v>56</v>
      </c>
      <c r="B371" s="321"/>
      <c r="C371" s="625">
        <f t="shared" si="77"/>
        <v>0</v>
      </c>
      <c r="D371" s="257">
        <v>0</v>
      </c>
      <c r="E371" s="636"/>
      <c r="F371" s="257"/>
      <c r="G371" s="637"/>
      <c r="H371" s="612"/>
      <c r="I371" s="606"/>
      <c r="J371" s="613"/>
      <c r="K371" s="613"/>
      <c r="GI371" s="613"/>
      <c r="GJ371" s="613"/>
      <c r="GK371" s="613"/>
      <c r="GL371" s="613"/>
      <c r="GM371" s="613"/>
      <c r="GN371" s="613"/>
      <c r="GO371" s="613"/>
      <c r="GP371" s="613"/>
      <c r="GQ371" s="613"/>
      <c r="GR371" s="613"/>
      <c r="GS371" s="613"/>
      <c r="GT371" s="613"/>
      <c r="GU371" s="613"/>
      <c r="GV371" s="613"/>
      <c r="GW371" s="613"/>
      <c r="GX371" s="613"/>
      <c r="GY371" s="613"/>
      <c r="GZ371" s="613"/>
      <c r="HA371" s="613"/>
      <c r="HB371" s="613"/>
      <c r="HC371" s="613"/>
      <c r="HD371" s="613"/>
      <c r="HE371" s="613"/>
      <c r="HF371" s="613"/>
      <c r="HG371" s="613"/>
      <c r="HH371" s="613"/>
      <c r="HI371" s="613"/>
      <c r="HJ371" s="613"/>
      <c r="HK371" s="613"/>
      <c r="HL371" s="613"/>
      <c r="HM371" s="613"/>
      <c r="HN371" s="613"/>
    </row>
    <row r="372" s="606" customFormat="1" spans="1:8">
      <c r="A372" s="382" t="s">
        <v>272</v>
      </c>
      <c r="B372" s="321"/>
      <c r="C372" s="625">
        <f t="shared" si="77"/>
        <v>0</v>
      </c>
      <c r="D372" s="257">
        <v>0</v>
      </c>
      <c r="E372" s="636"/>
      <c r="F372" s="257"/>
      <c r="G372" s="637"/>
      <c r="H372" s="638"/>
    </row>
    <row r="373" s="606" customFormat="1" ht="18" customHeight="1" spans="1:8">
      <c r="A373" s="383" t="s">
        <v>273</v>
      </c>
      <c r="B373" s="321"/>
      <c r="C373" s="624">
        <f t="shared" si="77"/>
        <v>0</v>
      </c>
      <c r="D373" s="355">
        <v>0</v>
      </c>
      <c r="E373" s="622"/>
      <c r="F373" s="355">
        <f>SUM(F374:F382)</f>
        <v>0</v>
      </c>
      <c r="G373" s="637"/>
      <c r="H373" s="624">
        <f>SUM(H374:H382)</f>
        <v>0</v>
      </c>
    </row>
    <row r="374" spans="1:9">
      <c r="A374" s="382" t="s">
        <v>47</v>
      </c>
      <c r="B374" s="321"/>
      <c r="C374" s="625">
        <f t="shared" si="77"/>
        <v>0</v>
      </c>
      <c r="D374" s="257">
        <v>0</v>
      </c>
      <c r="E374" s="636"/>
      <c r="F374" s="257"/>
      <c r="G374" s="637"/>
      <c r="I374" s="606"/>
    </row>
    <row r="375" spans="1:9">
      <c r="A375" s="382" t="s">
        <v>48</v>
      </c>
      <c r="B375" s="321"/>
      <c r="C375" s="625">
        <f t="shared" si="77"/>
        <v>0</v>
      </c>
      <c r="D375" s="257">
        <v>0</v>
      </c>
      <c r="E375" s="636"/>
      <c r="F375" s="257"/>
      <c r="G375" s="637"/>
      <c r="I375" s="606"/>
    </row>
    <row r="376" spans="1:9">
      <c r="A376" s="382" t="s">
        <v>49</v>
      </c>
      <c r="B376" s="321"/>
      <c r="C376" s="625">
        <f t="shared" si="77"/>
        <v>0</v>
      </c>
      <c r="D376" s="257">
        <v>0</v>
      </c>
      <c r="E376" s="636"/>
      <c r="F376" s="257"/>
      <c r="G376" s="637"/>
      <c r="I376" s="606"/>
    </row>
    <row r="377" spans="1:9">
      <c r="A377" s="382" t="s">
        <v>274</v>
      </c>
      <c r="B377" s="321"/>
      <c r="C377" s="625">
        <f t="shared" si="77"/>
        <v>0</v>
      </c>
      <c r="D377" s="257">
        <v>0</v>
      </c>
      <c r="E377" s="636"/>
      <c r="F377" s="257"/>
      <c r="G377" s="637"/>
      <c r="I377" s="606"/>
    </row>
    <row r="378" spans="1:9">
      <c r="A378" s="382" t="s">
        <v>275</v>
      </c>
      <c r="B378" s="321"/>
      <c r="C378" s="625">
        <f t="shared" si="77"/>
        <v>0</v>
      </c>
      <c r="D378" s="257">
        <v>0</v>
      </c>
      <c r="E378" s="636"/>
      <c r="F378" s="257"/>
      <c r="G378" s="637"/>
      <c r="I378" s="606"/>
    </row>
    <row r="379" spans="1:9">
      <c r="A379" s="382" t="s">
        <v>276</v>
      </c>
      <c r="B379" s="321"/>
      <c r="C379" s="625">
        <f t="shared" si="77"/>
        <v>0</v>
      </c>
      <c r="D379" s="257">
        <v>0</v>
      </c>
      <c r="E379" s="636"/>
      <c r="F379" s="257"/>
      <c r="G379" s="637"/>
      <c r="I379" s="606"/>
    </row>
    <row r="380" spans="1:9">
      <c r="A380" s="382" t="s">
        <v>88</v>
      </c>
      <c r="B380" s="321"/>
      <c r="C380" s="625">
        <f t="shared" si="77"/>
        <v>0</v>
      </c>
      <c r="D380" s="257">
        <v>0</v>
      </c>
      <c r="E380" s="636"/>
      <c r="F380" s="257"/>
      <c r="G380" s="637"/>
      <c r="I380" s="606"/>
    </row>
    <row r="381" s="607" customFormat="1" spans="1:222">
      <c r="A381" s="382" t="s">
        <v>56</v>
      </c>
      <c r="B381" s="321"/>
      <c r="C381" s="625">
        <f t="shared" si="77"/>
        <v>0</v>
      </c>
      <c r="D381" s="257">
        <v>0</v>
      </c>
      <c r="E381" s="636"/>
      <c r="F381" s="257"/>
      <c r="G381" s="637"/>
      <c r="H381" s="612"/>
      <c r="I381" s="606"/>
      <c r="J381" s="613"/>
      <c r="K381" s="613"/>
      <c r="GI381" s="613"/>
      <c r="GJ381" s="613"/>
      <c r="GK381" s="613"/>
      <c r="GL381" s="613"/>
      <c r="GM381" s="613"/>
      <c r="GN381" s="613"/>
      <c r="GO381" s="613"/>
      <c r="GP381" s="613"/>
      <c r="GQ381" s="613"/>
      <c r="GR381" s="613"/>
      <c r="GS381" s="613"/>
      <c r="GT381" s="613"/>
      <c r="GU381" s="613"/>
      <c r="GV381" s="613"/>
      <c r="GW381" s="613"/>
      <c r="GX381" s="613"/>
      <c r="GY381" s="613"/>
      <c r="GZ381" s="613"/>
      <c r="HA381" s="613"/>
      <c r="HB381" s="613"/>
      <c r="HC381" s="613"/>
      <c r="HD381" s="613"/>
      <c r="HE381" s="613"/>
      <c r="HF381" s="613"/>
      <c r="HG381" s="613"/>
      <c r="HH381" s="613"/>
      <c r="HI381" s="613"/>
      <c r="HJ381" s="613"/>
      <c r="HK381" s="613"/>
      <c r="HL381" s="613"/>
      <c r="HM381" s="613"/>
      <c r="HN381" s="613"/>
    </row>
    <row r="382" spans="1:9">
      <c r="A382" s="382" t="s">
        <v>277</v>
      </c>
      <c r="B382" s="321"/>
      <c r="C382" s="625">
        <f t="shared" si="77"/>
        <v>0</v>
      </c>
      <c r="D382" s="257">
        <v>0</v>
      </c>
      <c r="E382" s="636"/>
      <c r="F382" s="257"/>
      <c r="G382" s="637"/>
      <c r="I382" s="606"/>
    </row>
    <row r="383" s="606" customFormat="1" ht="18" customHeight="1" spans="1:8">
      <c r="A383" s="383" t="s">
        <v>278</v>
      </c>
      <c r="B383" s="321"/>
      <c r="C383" s="624">
        <f t="shared" si="77"/>
        <v>0</v>
      </c>
      <c r="D383" s="372">
        <v>0</v>
      </c>
      <c r="E383" s="622"/>
      <c r="F383" s="372">
        <f>SUM(F384:F390)</f>
        <v>0</v>
      </c>
      <c r="G383" s="637"/>
      <c r="H383" s="624">
        <f>SUM(H384:H390)</f>
        <v>0</v>
      </c>
    </row>
    <row r="384" spans="1:9">
      <c r="A384" s="382" t="s">
        <v>47</v>
      </c>
      <c r="B384" s="321"/>
      <c r="C384" s="625">
        <f t="shared" si="77"/>
        <v>0</v>
      </c>
      <c r="D384" s="257">
        <v>0</v>
      </c>
      <c r="E384" s="636"/>
      <c r="F384" s="257"/>
      <c r="G384" s="637"/>
      <c r="I384" s="606"/>
    </row>
    <row r="385" spans="1:9">
      <c r="A385" s="382" t="s">
        <v>48</v>
      </c>
      <c r="B385" s="321"/>
      <c r="C385" s="625">
        <f t="shared" si="77"/>
        <v>0</v>
      </c>
      <c r="D385" s="257">
        <v>0</v>
      </c>
      <c r="E385" s="636"/>
      <c r="F385" s="257"/>
      <c r="G385" s="637"/>
      <c r="I385" s="606"/>
    </row>
    <row r="386" s="606" customFormat="1" spans="1:8">
      <c r="A386" s="382" t="s">
        <v>49</v>
      </c>
      <c r="B386" s="321"/>
      <c r="C386" s="625">
        <f t="shared" si="77"/>
        <v>0</v>
      </c>
      <c r="D386" s="257">
        <v>0</v>
      </c>
      <c r="E386" s="636"/>
      <c r="F386" s="257"/>
      <c r="G386" s="637"/>
      <c r="H386" s="638"/>
    </row>
    <row r="387" spans="1:9">
      <c r="A387" s="382" t="s">
        <v>279</v>
      </c>
      <c r="B387" s="321"/>
      <c r="C387" s="625">
        <f t="shared" si="77"/>
        <v>0</v>
      </c>
      <c r="D387" s="257">
        <v>0</v>
      </c>
      <c r="E387" s="636"/>
      <c r="F387" s="257"/>
      <c r="G387" s="637"/>
      <c r="I387" s="606"/>
    </row>
    <row r="388" spans="1:9">
      <c r="A388" s="382" t="s">
        <v>280</v>
      </c>
      <c r="B388" s="321"/>
      <c r="C388" s="625">
        <f t="shared" si="77"/>
        <v>0</v>
      </c>
      <c r="D388" s="257">
        <v>0</v>
      </c>
      <c r="E388" s="636"/>
      <c r="F388" s="257"/>
      <c r="G388" s="637"/>
      <c r="I388" s="606"/>
    </row>
    <row r="389" s="607" customFormat="1" spans="1:222">
      <c r="A389" s="382" t="s">
        <v>56</v>
      </c>
      <c r="B389" s="321"/>
      <c r="C389" s="625">
        <f t="shared" si="77"/>
        <v>0</v>
      </c>
      <c r="D389" s="257">
        <v>0</v>
      </c>
      <c r="E389" s="636"/>
      <c r="F389" s="257"/>
      <c r="G389" s="637"/>
      <c r="H389" s="612"/>
      <c r="I389" s="606"/>
      <c r="J389" s="613"/>
      <c r="K389" s="613"/>
      <c r="GI389" s="613"/>
      <c r="GJ389" s="613"/>
      <c r="GK389" s="613"/>
      <c r="GL389" s="613"/>
      <c r="GM389" s="613"/>
      <c r="GN389" s="613"/>
      <c r="GO389" s="613"/>
      <c r="GP389" s="613"/>
      <c r="GQ389" s="613"/>
      <c r="GR389" s="613"/>
      <c r="GS389" s="613"/>
      <c r="GT389" s="613"/>
      <c r="GU389" s="613"/>
      <c r="GV389" s="613"/>
      <c r="GW389" s="613"/>
      <c r="GX389" s="613"/>
      <c r="GY389" s="613"/>
      <c r="GZ389" s="613"/>
      <c r="HA389" s="613"/>
      <c r="HB389" s="613"/>
      <c r="HC389" s="613"/>
      <c r="HD389" s="613"/>
      <c r="HE389" s="613"/>
      <c r="HF389" s="613"/>
      <c r="HG389" s="613"/>
      <c r="HH389" s="613"/>
      <c r="HI389" s="613"/>
      <c r="HJ389" s="613"/>
      <c r="HK389" s="613"/>
      <c r="HL389" s="613"/>
      <c r="HM389" s="613"/>
      <c r="HN389" s="613"/>
    </row>
    <row r="390" spans="1:9">
      <c r="A390" s="382" t="s">
        <v>281</v>
      </c>
      <c r="B390" s="321"/>
      <c r="C390" s="625">
        <f t="shared" si="77"/>
        <v>0</v>
      </c>
      <c r="D390" s="257">
        <v>0</v>
      </c>
      <c r="E390" s="636"/>
      <c r="F390" s="257"/>
      <c r="G390" s="637"/>
      <c r="I390" s="606"/>
    </row>
    <row r="391" s="606" customFormat="1" ht="18" customHeight="1" spans="1:8">
      <c r="A391" s="383" t="s">
        <v>282</v>
      </c>
      <c r="B391" s="321"/>
      <c r="C391" s="624">
        <f t="shared" si="77"/>
        <v>0</v>
      </c>
      <c r="D391" s="355">
        <v>0</v>
      </c>
      <c r="E391" s="622"/>
      <c r="F391" s="355">
        <f>SUM(F392:F396)</f>
        <v>0</v>
      </c>
      <c r="G391" s="637"/>
      <c r="H391" s="624"/>
    </row>
    <row r="392" spans="1:9">
      <c r="A392" s="382" t="s">
        <v>47</v>
      </c>
      <c r="B392" s="321"/>
      <c r="C392" s="625">
        <f t="shared" si="77"/>
        <v>0</v>
      </c>
      <c r="D392" s="257">
        <v>0</v>
      </c>
      <c r="E392" s="636"/>
      <c r="F392" s="257"/>
      <c r="G392" s="637"/>
      <c r="I392" s="606"/>
    </row>
    <row r="393" spans="1:9">
      <c r="A393" s="382" t="s">
        <v>48</v>
      </c>
      <c r="B393" s="321"/>
      <c r="C393" s="625">
        <f t="shared" si="77"/>
        <v>0</v>
      </c>
      <c r="D393" s="257">
        <v>0</v>
      </c>
      <c r="E393" s="636"/>
      <c r="F393" s="257"/>
      <c r="G393" s="637"/>
      <c r="I393" s="606"/>
    </row>
    <row r="394" spans="1:9">
      <c r="A394" s="382" t="s">
        <v>88</v>
      </c>
      <c r="B394" s="321"/>
      <c r="C394" s="625">
        <f t="shared" si="77"/>
        <v>0</v>
      </c>
      <c r="D394" s="257">
        <v>0</v>
      </c>
      <c r="E394" s="636"/>
      <c r="F394" s="257"/>
      <c r="G394" s="637"/>
      <c r="I394" s="606"/>
    </row>
    <row r="395" s="606" customFormat="1" spans="1:8">
      <c r="A395" s="382" t="s">
        <v>283</v>
      </c>
      <c r="B395" s="321"/>
      <c r="C395" s="625">
        <f t="shared" si="77"/>
        <v>0</v>
      </c>
      <c r="D395" s="257">
        <v>0</v>
      </c>
      <c r="E395" s="636"/>
      <c r="F395" s="257"/>
      <c r="G395" s="637"/>
      <c r="H395" s="638"/>
    </row>
    <row r="396" s="520" customFormat="1" spans="1:222">
      <c r="A396" s="382" t="s">
        <v>284</v>
      </c>
      <c r="B396" s="321"/>
      <c r="C396" s="625">
        <f t="shared" si="77"/>
        <v>0</v>
      </c>
      <c r="D396" s="257">
        <v>0</v>
      </c>
      <c r="E396" s="636"/>
      <c r="F396" s="257"/>
      <c r="G396" s="637"/>
      <c r="H396" s="612"/>
      <c r="I396" s="606"/>
      <c r="J396" s="613"/>
      <c r="K396" s="613"/>
      <c r="GI396" s="613"/>
      <c r="GJ396" s="613"/>
      <c r="GK396" s="613"/>
      <c r="GL396" s="613"/>
      <c r="GM396" s="613"/>
      <c r="GN396" s="613"/>
      <c r="GO396" s="613"/>
      <c r="GP396" s="613"/>
      <c r="GQ396" s="613"/>
      <c r="GR396" s="613"/>
      <c r="GS396" s="613"/>
      <c r="GT396" s="613"/>
      <c r="GU396" s="613"/>
      <c r="GV396" s="613"/>
      <c r="GW396" s="613"/>
      <c r="GX396" s="613"/>
      <c r="GY396" s="613"/>
      <c r="GZ396" s="613"/>
      <c r="HA396" s="613"/>
      <c r="HB396" s="613"/>
      <c r="HC396" s="613"/>
      <c r="HD396" s="613"/>
      <c r="HE396" s="613"/>
      <c r="HF396" s="613"/>
      <c r="HG396" s="613"/>
      <c r="HH396" s="613"/>
      <c r="HI396" s="613"/>
      <c r="HJ396" s="613"/>
      <c r="HK396" s="613"/>
      <c r="HL396" s="613"/>
      <c r="HM396" s="613"/>
      <c r="HN396" s="613"/>
    </row>
    <row r="397" s="606" customFormat="1" ht="18" customHeight="1" spans="1:8">
      <c r="A397" s="383" t="s">
        <v>285</v>
      </c>
      <c r="B397" s="321"/>
      <c r="C397" s="624">
        <f>C399</f>
        <v>53</v>
      </c>
      <c r="D397" s="355">
        <v>27</v>
      </c>
      <c r="E397" s="622"/>
      <c r="F397" s="355">
        <f>SUM(F398:F399)</f>
        <v>10</v>
      </c>
      <c r="G397" s="635">
        <f t="shared" ref="G397:G402" si="78">D397/F397-1</f>
        <v>1.7</v>
      </c>
      <c r="H397" s="624">
        <f>SUM(H398:H399)</f>
        <v>26</v>
      </c>
    </row>
    <row r="398" s="606" customFormat="1" ht="18" customHeight="1" spans="1:8">
      <c r="A398" s="382" t="s">
        <v>286</v>
      </c>
      <c r="B398" s="321"/>
      <c r="C398" s="625">
        <f>D398+H398</f>
        <v>0</v>
      </c>
      <c r="D398" s="257">
        <v>0</v>
      </c>
      <c r="E398" s="636"/>
      <c r="F398" s="257">
        <v>10</v>
      </c>
      <c r="G398" s="637"/>
      <c r="H398" s="638"/>
    </row>
    <row r="399" s="520" customFormat="1" ht="18" customHeight="1" spans="1:222">
      <c r="A399" s="382" t="s">
        <v>287</v>
      </c>
      <c r="B399" s="321"/>
      <c r="C399" s="625">
        <v>53</v>
      </c>
      <c r="D399" s="257">
        <v>27</v>
      </c>
      <c r="E399" s="636">
        <f t="shared" ref="E399:E402" si="79">D399/C399</f>
        <v>0.509433962264151</v>
      </c>
      <c r="F399" s="257"/>
      <c r="G399" s="637"/>
      <c r="H399" s="612">
        <v>26</v>
      </c>
      <c r="I399" s="606"/>
      <c r="J399" s="613"/>
      <c r="K399" s="613"/>
      <c r="GI399" s="613"/>
      <c r="GJ399" s="613"/>
      <c r="GK399" s="613"/>
      <c r="GL399" s="613"/>
      <c r="GM399" s="613"/>
      <c r="GN399" s="613"/>
      <c r="GO399" s="613"/>
      <c r="GP399" s="613"/>
      <c r="GQ399" s="613"/>
      <c r="GR399" s="613"/>
      <c r="GS399" s="613"/>
      <c r="GT399" s="613"/>
      <c r="GU399" s="613"/>
      <c r="GV399" s="613"/>
      <c r="GW399" s="613"/>
      <c r="GX399" s="613"/>
      <c r="GY399" s="613"/>
      <c r="GZ399" s="613"/>
      <c r="HA399" s="613"/>
      <c r="HB399" s="613"/>
      <c r="HC399" s="613"/>
      <c r="HD399" s="613"/>
      <c r="HE399" s="613"/>
      <c r="HF399" s="613"/>
      <c r="HG399" s="613"/>
      <c r="HH399" s="613"/>
      <c r="HI399" s="613"/>
      <c r="HJ399" s="613"/>
      <c r="HK399" s="613"/>
      <c r="HL399" s="613"/>
      <c r="HM399" s="613"/>
      <c r="HN399" s="613"/>
    </row>
    <row r="400" s="606" customFormat="1" ht="18" customHeight="1" spans="1:8">
      <c r="A400" s="383" t="s">
        <v>288</v>
      </c>
      <c r="B400" s="321">
        <v>16925</v>
      </c>
      <c r="C400" s="624">
        <f t="shared" ref="C400:H400" si="80">C401+C406+C415+C421+C427+C431+C435+C439+C445+C452</f>
        <v>22158</v>
      </c>
      <c r="D400" s="355">
        <v>17001</v>
      </c>
      <c r="E400" s="622">
        <f t="shared" si="79"/>
        <v>0.767262388302193</v>
      </c>
      <c r="F400" s="355">
        <f t="shared" si="80"/>
        <v>17000</v>
      </c>
      <c r="G400" s="635">
        <f t="shared" si="78"/>
        <v>5.88235294116668e-5</v>
      </c>
      <c r="H400" s="624">
        <f t="shared" si="80"/>
        <v>5154</v>
      </c>
    </row>
    <row r="401" s="606" customFormat="1" ht="18" customHeight="1" spans="1:8">
      <c r="A401" s="383" t="s">
        <v>289</v>
      </c>
      <c r="B401" s="321">
        <v>1181</v>
      </c>
      <c r="C401" s="624">
        <f t="shared" ref="C401:H401" si="81">SUM(C402:C405)</f>
        <v>1055</v>
      </c>
      <c r="D401" s="355">
        <v>1055</v>
      </c>
      <c r="E401" s="622">
        <f t="shared" si="79"/>
        <v>1</v>
      </c>
      <c r="F401" s="355">
        <f t="shared" si="81"/>
        <v>2193</v>
      </c>
      <c r="G401" s="635">
        <f t="shared" si="78"/>
        <v>-0.518923848609211</v>
      </c>
      <c r="H401" s="624">
        <f t="shared" si="81"/>
        <v>0</v>
      </c>
    </row>
    <row r="402" s="520" customFormat="1" ht="18" customHeight="1" spans="1:222">
      <c r="A402" s="382" t="s">
        <v>47</v>
      </c>
      <c r="B402" s="320">
        <v>137</v>
      </c>
      <c r="C402" s="640">
        <v>139</v>
      </c>
      <c r="D402" s="257">
        <v>139</v>
      </c>
      <c r="E402" s="636">
        <f t="shared" si="79"/>
        <v>1</v>
      </c>
      <c r="F402" s="257">
        <v>146</v>
      </c>
      <c r="G402" s="637">
        <f t="shared" si="78"/>
        <v>-0.047945205479452</v>
      </c>
      <c r="H402" s="612"/>
      <c r="I402" s="606"/>
      <c r="J402" s="613"/>
      <c r="K402" s="613"/>
      <c r="GI402" s="613"/>
      <c r="GJ402" s="613"/>
      <c r="GK402" s="613"/>
      <c r="GL402" s="613"/>
      <c r="GM402" s="613"/>
      <c r="GN402" s="613"/>
      <c r="GO402" s="613"/>
      <c r="GP402" s="613"/>
      <c r="GQ402" s="613"/>
      <c r="GR402" s="613"/>
      <c r="GS402" s="613"/>
      <c r="GT402" s="613"/>
      <c r="GU402" s="613"/>
      <c r="GV402" s="613"/>
      <c r="GW402" s="613"/>
      <c r="GX402" s="613"/>
      <c r="GY402" s="613"/>
      <c r="GZ402" s="613"/>
      <c r="HA402" s="613"/>
      <c r="HB402" s="613"/>
      <c r="HC402" s="613"/>
      <c r="HD402" s="613"/>
      <c r="HE402" s="613"/>
      <c r="HF402" s="613"/>
      <c r="HG402" s="613"/>
      <c r="HH402" s="613"/>
      <c r="HI402" s="613"/>
      <c r="HJ402" s="613"/>
      <c r="HK402" s="613"/>
      <c r="HL402" s="613"/>
      <c r="HM402" s="613"/>
      <c r="HN402" s="613"/>
    </row>
    <row r="403" s="606" customFormat="1" ht="18" customHeight="1" spans="1:8">
      <c r="A403" s="382" t="s">
        <v>48</v>
      </c>
      <c r="B403" s="320"/>
      <c r="C403" s="641">
        <v>0</v>
      </c>
      <c r="D403" s="257">
        <v>0</v>
      </c>
      <c r="E403" s="636"/>
      <c r="F403" s="257"/>
      <c r="G403" s="637"/>
      <c r="H403" s="638"/>
    </row>
    <row r="404" s="606" customFormat="1" ht="18" customHeight="1" spans="1:8">
      <c r="A404" s="382" t="s">
        <v>49</v>
      </c>
      <c r="B404" s="320"/>
      <c r="C404" s="641">
        <v>0</v>
      </c>
      <c r="D404" s="257">
        <v>0</v>
      </c>
      <c r="E404" s="636"/>
      <c r="F404" s="257"/>
      <c r="G404" s="637"/>
      <c r="H404" s="638"/>
    </row>
    <row r="405" s="520" customFormat="1" ht="18" customHeight="1" spans="1:222">
      <c r="A405" s="382" t="s">
        <v>290</v>
      </c>
      <c r="B405" s="320">
        <v>1044</v>
      </c>
      <c r="C405" s="642">
        <v>916</v>
      </c>
      <c r="D405" s="257">
        <v>916</v>
      </c>
      <c r="E405" s="636">
        <f t="shared" ref="E405:E410" si="82">D405/C405</f>
        <v>1</v>
      </c>
      <c r="F405" s="257">
        <v>2047</v>
      </c>
      <c r="G405" s="637">
        <f t="shared" ref="G405:G410" si="83">D405/F405-1</f>
        <v>-0.552515876893014</v>
      </c>
      <c r="H405" s="612"/>
      <c r="I405" s="606"/>
      <c r="J405" s="613"/>
      <c r="K405" s="613"/>
      <c r="GI405" s="613"/>
      <c r="GJ405" s="613"/>
      <c r="GK405" s="613"/>
      <c r="GL405" s="613"/>
      <c r="GM405" s="613"/>
      <c r="GN405" s="613"/>
      <c r="GO405" s="613"/>
      <c r="GP405" s="613"/>
      <c r="GQ405" s="613"/>
      <c r="GR405" s="613"/>
      <c r="GS405" s="613"/>
      <c r="GT405" s="613"/>
      <c r="GU405" s="613"/>
      <c r="GV405" s="613"/>
      <c r="GW405" s="613"/>
      <c r="GX405" s="613"/>
      <c r="GY405" s="613"/>
      <c r="GZ405" s="613"/>
      <c r="HA405" s="613"/>
      <c r="HB405" s="613"/>
      <c r="HC405" s="613"/>
      <c r="HD405" s="613"/>
      <c r="HE405" s="613"/>
      <c r="HF405" s="613"/>
      <c r="HG405" s="613"/>
      <c r="HH405" s="613"/>
      <c r="HI405" s="613"/>
      <c r="HJ405" s="613"/>
      <c r="HK405" s="613"/>
      <c r="HL405" s="613"/>
      <c r="HM405" s="613"/>
      <c r="HN405" s="613"/>
    </row>
    <row r="406" s="606" customFormat="1" ht="18" customHeight="1" spans="1:8">
      <c r="A406" s="383" t="s">
        <v>291</v>
      </c>
      <c r="B406" s="321">
        <v>15744</v>
      </c>
      <c r="C406" s="624">
        <f t="shared" ref="C406:H406" si="84">SUM(C407:C414)</f>
        <v>20147</v>
      </c>
      <c r="D406" s="355">
        <v>15768</v>
      </c>
      <c r="E406" s="622">
        <f t="shared" si="82"/>
        <v>0.782647540576761</v>
      </c>
      <c r="F406" s="355">
        <f t="shared" si="84"/>
        <v>14008</v>
      </c>
      <c r="G406" s="635">
        <f t="shared" si="83"/>
        <v>0.125642490005711</v>
      </c>
      <c r="H406" s="624">
        <f t="shared" si="84"/>
        <v>4379</v>
      </c>
    </row>
    <row r="407" s="520" customFormat="1" ht="18" customHeight="1" spans="1:222">
      <c r="A407" s="382" t="s">
        <v>292</v>
      </c>
      <c r="B407" s="320">
        <v>650</v>
      </c>
      <c r="C407" s="625">
        <v>1408</v>
      </c>
      <c r="D407" s="257">
        <v>522</v>
      </c>
      <c r="E407" s="636">
        <f t="shared" si="82"/>
        <v>0.370738636363636</v>
      </c>
      <c r="F407" s="257">
        <v>623</v>
      </c>
      <c r="G407" s="637">
        <f t="shared" si="83"/>
        <v>-0.162118780096308</v>
      </c>
      <c r="H407" s="612">
        <v>886</v>
      </c>
      <c r="I407" s="606"/>
      <c r="J407" s="613"/>
      <c r="K407" s="613"/>
      <c r="GI407" s="613"/>
      <c r="GJ407" s="613"/>
      <c r="GK407" s="613"/>
      <c r="GL407" s="613"/>
      <c r="GM407" s="613"/>
      <c r="GN407" s="613"/>
      <c r="GO407" s="613"/>
      <c r="GP407" s="613"/>
      <c r="GQ407" s="613"/>
      <c r="GR407" s="613"/>
      <c r="GS407" s="613"/>
      <c r="GT407" s="613"/>
      <c r="GU407" s="613"/>
      <c r="GV407" s="613"/>
      <c r="GW407" s="613"/>
      <c r="GX407" s="613"/>
      <c r="GY407" s="613"/>
      <c r="GZ407" s="613"/>
      <c r="HA407" s="613"/>
      <c r="HB407" s="613"/>
      <c r="HC407" s="613"/>
      <c r="HD407" s="613"/>
      <c r="HE407" s="613"/>
      <c r="HF407" s="613"/>
      <c r="HG407" s="613"/>
      <c r="HH407" s="613"/>
      <c r="HI407" s="613"/>
      <c r="HJ407" s="613"/>
      <c r="HK407" s="613"/>
      <c r="HL407" s="613"/>
      <c r="HM407" s="613"/>
      <c r="HN407" s="613"/>
    </row>
    <row r="408" s="520" customFormat="1" ht="18" customHeight="1" spans="1:222">
      <c r="A408" s="382" t="s">
        <v>293</v>
      </c>
      <c r="B408" s="320">
        <v>7146</v>
      </c>
      <c r="C408" s="625">
        <v>8693</v>
      </c>
      <c r="D408" s="257">
        <v>7728</v>
      </c>
      <c r="E408" s="636">
        <f t="shared" si="82"/>
        <v>0.888991142298401</v>
      </c>
      <c r="F408" s="257">
        <v>5851</v>
      </c>
      <c r="G408" s="637">
        <f t="shared" si="83"/>
        <v>0.320799863271236</v>
      </c>
      <c r="H408" s="612">
        <v>965</v>
      </c>
      <c r="I408" s="606"/>
      <c r="J408" s="613"/>
      <c r="K408" s="613"/>
      <c r="GI408" s="613"/>
      <c r="GJ408" s="613"/>
      <c r="GK408" s="613"/>
      <c r="GL408" s="613"/>
      <c r="GM408" s="613"/>
      <c r="GN408" s="613"/>
      <c r="GO408" s="613"/>
      <c r="GP408" s="613"/>
      <c r="GQ408" s="613"/>
      <c r="GR408" s="613"/>
      <c r="GS408" s="613"/>
      <c r="GT408" s="613"/>
      <c r="GU408" s="613"/>
      <c r="GV408" s="613"/>
      <c r="GW408" s="613"/>
      <c r="GX408" s="613"/>
      <c r="GY408" s="613"/>
      <c r="GZ408" s="613"/>
      <c r="HA408" s="613"/>
      <c r="HB408" s="613"/>
      <c r="HC408" s="613"/>
      <c r="HD408" s="613"/>
      <c r="HE408" s="613"/>
      <c r="HF408" s="613"/>
      <c r="HG408" s="613"/>
      <c r="HH408" s="613"/>
      <c r="HI408" s="613"/>
      <c r="HJ408" s="613"/>
      <c r="HK408" s="613"/>
      <c r="HL408" s="613"/>
      <c r="HM408" s="613"/>
      <c r="HN408" s="613"/>
    </row>
    <row r="409" s="520" customFormat="1" ht="18" customHeight="1" spans="1:222">
      <c r="A409" s="382" t="s">
        <v>294</v>
      </c>
      <c r="B409" s="320">
        <v>5426</v>
      </c>
      <c r="C409" s="625">
        <v>5064</v>
      </c>
      <c r="D409" s="257">
        <v>5064</v>
      </c>
      <c r="E409" s="636">
        <f t="shared" si="82"/>
        <v>1</v>
      </c>
      <c r="F409" s="257">
        <v>5396</v>
      </c>
      <c r="G409" s="637">
        <f t="shared" si="83"/>
        <v>-0.061527057079318</v>
      </c>
      <c r="H409" s="612"/>
      <c r="I409" s="606"/>
      <c r="J409" s="613"/>
      <c r="K409" s="613"/>
      <c r="GI409" s="613"/>
      <c r="GJ409" s="613"/>
      <c r="GK409" s="613"/>
      <c r="GL409" s="613"/>
      <c r="GM409" s="613"/>
      <c r="GN409" s="613"/>
      <c r="GO409" s="613"/>
      <c r="GP409" s="613"/>
      <c r="GQ409" s="613"/>
      <c r="GR409" s="613"/>
      <c r="GS409" s="613"/>
      <c r="GT409" s="613"/>
      <c r="GU409" s="613"/>
      <c r="GV409" s="613"/>
      <c r="GW409" s="613"/>
      <c r="GX409" s="613"/>
      <c r="GY409" s="613"/>
      <c r="GZ409" s="613"/>
      <c r="HA409" s="613"/>
      <c r="HB409" s="613"/>
      <c r="HC409" s="613"/>
      <c r="HD409" s="613"/>
      <c r="HE409" s="613"/>
      <c r="HF409" s="613"/>
      <c r="HG409" s="613"/>
      <c r="HH409" s="613"/>
      <c r="HI409" s="613"/>
      <c r="HJ409" s="613"/>
      <c r="HK409" s="613"/>
      <c r="HL409" s="613"/>
      <c r="HM409" s="613"/>
      <c r="HN409" s="613"/>
    </row>
    <row r="410" s="520" customFormat="1" spans="1:222">
      <c r="A410" s="382" t="s">
        <v>295</v>
      </c>
      <c r="B410" s="320">
        <v>2522</v>
      </c>
      <c r="C410" s="625">
        <v>4515</v>
      </c>
      <c r="D410" s="257">
        <v>2441</v>
      </c>
      <c r="E410" s="636">
        <f t="shared" si="82"/>
        <v>0.540642303433001</v>
      </c>
      <c r="F410" s="257">
        <v>2135</v>
      </c>
      <c r="G410" s="637">
        <f t="shared" si="83"/>
        <v>0.143325526932084</v>
      </c>
      <c r="H410" s="612">
        <v>2074</v>
      </c>
      <c r="I410" s="606"/>
      <c r="J410" s="613"/>
      <c r="K410" s="613"/>
      <c r="GI410" s="613"/>
      <c r="GJ410" s="613"/>
      <c r="GK410" s="613"/>
      <c r="GL410" s="613"/>
      <c r="GM410" s="613"/>
      <c r="GN410" s="613"/>
      <c r="GO410" s="613"/>
      <c r="GP410" s="613"/>
      <c r="GQ410" s="613"/>
      <c r="GR410" s="613"/>
      <c r="GS410" s="613"/>
      <c r="GT410" s="613"/>
      <c r="GU410" s="613"/>
      <c r="GV410" s="613"/>
      <c r="GW410" s="613"/>
      <c r="GX410" s="613"/>
      <c r="GY410" s="613"/>
      <c r="GZ410" s="613"/>
      <c r="HA410" s="613"/>
      <c r="HB410" s="613"/>
      <c r="HC410" s="613"/>
      <c r="HD410" s="613"/>
      <c r="HE410" s="613"/>
      <c r="HF410" s="613"/>
      <c r="HG410" s="613"/>
      <c r="HH410" s="613"/>
      <c r="HI410" s="613"/>
      <c r="HJ410" s="613"/>
      <c r="HK410" s="613"/>
      <c r="HL410" s="613"/>
      <c r="HM410" s="613"/>
      <c r="HN410" s="613"/>
    </row>
    <row r="411" s="520" customFormat="1" ht="18" customHeight="1" spans="1:222">
      <c r="A411" s="382" t="s">
        <v>296</v>
      </c>
      <c r="B411" s="321"/>
      <c r="C411" s="625">
        <v>0</v>
      </c>
      <c r="D411" s="257">
        <v>0</v>
      </c>
      <c r="E411" s="636"/>
      <c r="F411" s="257"/>
      <c r="G411" s="637"/>
      <c r="H411" s="612"/>
      <c r="I411" s="606"/>
      <c r="J411" s="613"/>
      <c r="K411" s="613"/>
      <c r="GI411" s="613"/>
      <c r="GJ411" s="613"/>
      <c r="GK411" s="613"/>
      <c r="GL411" s="613"/>
      <c r="GM411" s="613"/>
      <c r="GN411" s="613"/>
      <c r="GO411" s="613"/>
      <c r="GP411" s="613"/>
      <c r="GQ411" s="613"/>
      <c r="GR411" s="613"/>
      <c r="GS411" s="613"/>
      <c r="GT411" s="613"/>
      <c r="GU411" s="613"/>
      <c r="GV411" s="613"/>
      <c r="GW411" s="613"/>
      <c r="GX411" s="613"/>
      <c r="GY411" s="613"/>
      <c r="GZ411" s="613"/>
      <c r="HA411" s="613"/>
      <c r="HB411" s="613"/>
      <c r="HC411" s="613"/>
      <c r="HD411" s="613"/>
      <c r="HE411" s="613"/>
      <c r="HF411" s="613"/>
      <c r="HG411" s="613"/>
      <c r="HH411" s="613"/>
      <c r="HI411" s="613"/>
      <c r="HJ411" s="613"/>
      <c r="HK411" s="613"/>
      <c r="HL411" s="613"/>
      <c r="HM411" s="613"/>
      <c r="HN411" s="613"/>
    </row>
    <row r="412" s="606" customFormat="1" ht="18" customHeight="1" spans="1:8">
      <c r="A412" s="382" t="s">
        <v>297</v>
      </c>
      <c r="B412" s="321"/>
      <c r="C412" s="625">
        <v>0</v>
      </c>
      <c r="D412" s="257"/>
      <c r="E412" s="636"/>
      <c r="F412" s="257"/>
      <c r="G412" s="637"/>
      <c r="H412" s="638"/>
    </row>
    <row r="413" s="520" customFormat="1" ht="18" customHeight="1" spans="1:222">
      <c r="A413" s="382" t="s">
        <v>298</v>
      </c>
      <c r="B413" s="321"/>
      <c r="C413" s="625">
        <v>0</v>
      </c>
      <c r="D413" s="257"/>
      <c r="E413" s="636"/>
      <c r="F413" s="257"/>
      <c r="G413" s="637"/>
      <c r="H413" s="612"/>
      <c r="I413" s="606"/>
      <c r="J413" s="613"/>
      <c r="K413" s="613"/>
      <c r="GI413" s="613"/>
      <c r="GJ413" s="613"/>
      <c r="GK413" s="613"/>
      <c r="GL413" s="613"/>
      <c r="GM413" s="613"/>
      <c r="GN413" s="613"/>
      <c r="GO413" s="613"/>
      <c r="GP413" s="613"/>
      <c r="GQ413" s="613"/>
      <c r="GR413" s="613"/>
      <c r="GS413" s="613"/>
      <c r="GT413" s="613"/>
      <c r="GU413" s="613"/>
      <c r="GV413" s="613"/>
      <c r="GW413" s="613"/>
      <c r="GX413" s="613"/>
      <c r="GY413" s="613"/>
      <c r="GZ413" s="613"/>
      <c r="HA413" s="613"/>
      <c r="HB413" s="613"/>
      <c r="HC413" s="613"/>
      <c r="HD413" s="613"/>
      <c r="HE413" s="613"/>
      <c r="HF413" s="613"/>
      <c r="HG413" s="613"/>
      <c r="HH413" s="613"/>
      <c r="HI413" s="613"/>
      <c r="HJ413" s="613"/>
      <c r="HK413" s="613"/>
      <c r="HL413" s="613"/>
      <c r="HM413" s="613"/>
      <c r="HN413" s="613"/>
    </row>
    <row r="414" s="520" customFormat="1" spans="1:222">
      <c r="A414" s="382" t="s">
        <v>299</v>
      </c>
      <c r="B414" s="321"/>
      <c r="C414" s="625">
        <v>467</v>
      </c>
      <c r="D414" s="257">
        <v>13</v>
      </c>
      <c r="E414" s="636"/>
      <c r="F414" s="257">
        <v>3</v>
      </c>
      <c r="G414" s="637">
        <f>D414/F414-1</f>
        <v>3.33333333333333</v>
      </c>
      <c r="H414" s="612">
        <v>454</v>
      </c>
      <c r="I414" s="606"/>
      <c r="J414" s="613"/>
      <c r="K414" s="613"/>
      <c r="GI414" s="613"/>
      <c r="GJ414" s="613"/>
      <c r="GK414" s="613"/>
      <c r="GL414" s="613"/>
      <c r="GM414" s="613"/>
      <c r="GN414" s="613"/>
      <c r="GO414" s="613"/>
      <c r="GP414" s="613"/>
      <c r="GQ414" s="613"/>
      <c r="GR414" s="613"/>
      <c r="GS414" s="613"/>
      <c r="GT414" s="613"/>
      <c r="GU414" s="613"/>
      <c r="GV414" s="613"/>
      <c r="GW414" s="613"/>
      <c r="GX414" s="613"/>
      <c r="GY414" s="613"/>
      <c r="GZ414" s="613"/>
      <c r="HA414" s="613"/>
      <c r="HB414" s="613"/>
      <c r="HC414" s="613"/>
      <c r="HD414" s="613"/>
      <c r="HE414" s="613"/>
      <c r="HF414" s="613"/>
      <c r="HG414" s="613"/>
      <c r="HH414" s="613"/>
      <c r="HI414" s="613"/>
      <c r="HJ414" s="613"/>
      <c r="HK414" s="613"/>
      <c r="HL414" s="613"/>
      <c r="HM414" s="613"/>
      <c r="HN414" s="613"/>
    </row>
    <row r="415" s="606" customFormat="1" ht="18" customHeight="1" spans="1:8">
      <c r="A415" s="383" t="s">
        <v>300</v>
      </c>
      <c r="B415" s="321"/>
      <c r="C415" s="624">
        <f t="shared" ref="C415:C438" si="85">D415+H415</f>
        <v>0</v>
      </c>
      <c r="D415" s="355">
        <v>0</v>
      </c>
      <c r="E415" s="622"/>
      <c r="F415" s="355">
        <f>SUM(F416:F420)</f>
        <v>0</v>
      </c>
      <c r="G415" s="637"/>
      <c r="H415" s="624">
        <f>SUM(H416:H420)</f>
        <v>0</v>
      </c>
    </row>
    <row r="416" s="520" customFormat="1" ht="18" customHeight="1" spans="1:222">
      <c r="A416" s="382" t="s">
        <v>301</v>
      </c>
      <c r="B416" s="321"/>
      <c r="C416" s="625">
        <f t="shared" si="85"/>
        <v>0</v>
      </c>
      <c r="D416" s="257">
        <v>0</v>
      </c>
      <c r="E416" s="636"/>
      <c r="F416" s="257"/>
      <c r="G416" s="637"/>
      <c r="H416" s="612"/>
      <c r="I416" s="606"/>
      <c r="J416" s="613"/>
      <c r="K416" s="613"/>
      <c r="GI416" s="613"/>
      <c r="GJ416" s="613"/>
      <c r="GK416" s="613"/>
      <c r="GL416" s="613"/>
      <c r="GM416" s="613"/>
      <c r="GN416" s="613"/>
      <c r="GO416" s="613"/>
      <c r="GP416" s="613"/>
      <c r="GQ416" s="613"/>
      <c r="GR416" s="613"/>
      <c r="GS416" s="613"/>
      <c r="GT416" s="613"/>
      <c r="GU416" s="613"/>
      <c r="GV416" s="613"/>
      <c r="GW416" s="613"/>
      <c r="GX416" s="613"/>
      <c r="GY416" s="613"/>
      <c r="GZ416" s="613"/>
      <c r="HA416" s="613"/>
      <c r="HB416" s="613"/>
      <c r="HC416" s="613"/>
      <c r="HD416" s="613"/>
      <c r="HE416" s="613"/>
      <c r="HF416" s="613"/>
      <c r="HG416" s="613"/>
      <c r="HH416" s="613"/>
      <c r="HI416" s="613"/>
      <c r="HJ416" s="613"/>
      <c r="HK416" s="613"/>
      <c r="HL416" s="613"/>
      <c r="HM416" s="613"/>
      <c r="HN416" s="613"/>
    </row>
    <row r="417" s="520" customFormat="1" ht="18" customHeight="1" spans="1:222">
      <c r="A417" s="382" t="s">
        <v>302</v>
      </c>
      <c r="B417" s="321"/>
      <c r="C417" s="625">
        <f t="shared" si="85"/>
        <v>0</v>
      </c>
      <c r="D417" s="257">
        <v>0</v>
      </c>
      <c r="E417" s="636"/>
      <c r="F417" s="257"/>
      <c r="G417" s="637"/>
      <c r="H417" s="612"/>
      <c r="I417" s="606"/>
      <c r="J417" s="613"/>
      <c r="K417" s="613"/>
      <c r="GI417" s="613"/>
      <c r="GJ417" s="613"/>
      <c r="GK417" s="613"/>
      <c r="GL417" s="613"/>
      <c r="GM417" s="613"/>
      <c r="GN417" s="613"/>
      <c r="GO417" s="613"/>
      <c r="GP417" s="613"/>
      <c r="GQ417" s="613"/>
      <c r="GR417" s="613"/>
      <c r="GS417" s="613"/>
      <c r="GT417" s="613"/>
      <c r="GU417" s="613"/>
      <c r="GV417" s="613"/>
      <c r="GW417" s="613"/>
      <c r="GX417" s="613"/>
      <c r="GY417" s="613"/>
      <c r="GZ417" s="613"/>
      <c r="HA417" s="613"/>
      <c r="HB417" s="613"/>
      <c r="HC417" s="613"/>
      <c r="HD417" s="613"/>
      <c r="HE417" s="613"/>
      <c r="HF417" s="613"/>
      <c r="HG417" s="613"/>
      <c r="HH417" s="613"/>
      <c r="HI417" s="613"/>
      <c r="HJ417" s="613"/>
      <c r="HK417" s="613"/>
      <c r="HL417" s="613"/>
      <c r="HM417" s="613"/>
      <c r="HN417" s="613"/>
    </row>
    <row r="418" s="520" customFormat="1" ht="18" customHeight="1" spans="1:222">
      <c r="A418" s="382" t="s">
        <v>303</v>
      </c>
      <c r="B418" s="321"/>
      <c r="C418" s="625">
        <f t="shared" si="85"/>
        <v>0</v>
      </c>
      <c r="D418" s="257">
        <v>0</v>
      </c>
      <c r="E418" s="636"/>
      <c r="F418" s="257"/>
      <c r="G418" s="637"/>
      <c r="H418" s="612"/>
      <c r="I418" s="606"/>
      <c r="J418" s="613"/>
      <c r="K418" s="613"/>
      <c r="GI418" s="613"/>
      <c r="GJ418" s="613"/>
      <c r="GK418" s="613"/>
      <c r="GL418" s="613"/>
      <c r="GM418" s="613"/>
      <c r="GN418" s="613"/>
      <c r="GO418" s="613"/>
      <c r="GP418" s="613"/>
      <c r="GQ418" s="613"/>
      <c r="GR418" s="613"/>
      <c r="GS418" s="613"/>
      <c r="GT418" s="613"/>
      <c r="GU418" s="613"/>
      <c r="GV418" s="613"/>
      <c r="GW418" s="613"/>
      <c r="GX418" s="613"/>
      <c r="GY418" s="613"/>
      <c r="GZ418" s="613"/>
      <c r="HA418" s="613"/>
      <c r="HB418" s="613"/>
      <c r="HC418" s="613"/>
      <c r="HD418" s="613"/>
      <c r="HE418" s="613"/>
      <c r="HF418" s="613"/>
      <c r="HG418" s="613"/>
      <c r="HH418" s="613"/>
      <c r="HI418" s="613"/>
      <c r="HJ418" s="613"/>
      <c r="HK418" s="613"/>
      <c r="HL418" s="613"/>
      <c r="HM418" s="613"/>
      <c r="HN418" s="613"/>
    </row>
    <row r="419" s="607" customFormat="1" ht="18" customHeight="1" spans="1:222">
      <c r="A419" s="382" t="s">
        <v>304</v>
      </c>
      <c r="B419" s="321"/>
      <c r="C419" s="625">
        <f t="shared" si="85"/>
        <v>0</v>
      </c>
      <c r="D419" s="257">
        <v>0</v>
      </c>
      <c r="E419" s="636"/>
      <c r="F419" s="257"/>
      <c r="G419" s="637"/>
      <c r="H419" s="612"/>
      <c r="I419" s="606"/>
      <c r="J419" s="613"/>
      <c r="K419" s="613"/>
      <c r="GI419" s="613"/>
      <c r="GJ419" s="613"/>
      <c r="GK419" s="613"/>
      <c r="GL419" s="613"/>
      <c r="GM419" s="613"/>
      <c r="GN419" s="613"/>
      <c r="GO419" s="613"/>
      <c r="GP419" s="613"/>
      <c r="GQ419" s="613"/>
      <c r="GR419" s="613"/>
      <c r="GS419" s="613"/>
      <c r="GT419" s="613"/>
      <c r="GU419" s="613"/>
      <c r="GV419" s="613"/>
      <c r="GW419" s="613"/>
      <c r="GX419" s="613"/>
      <c r="GY419" s="613"/>
      <c r="GZ419" s="613"/>
      <c r="HA419" s="613"/>
      <c r="HB419" s="613"/>
      <c r="HC419" s="613"/>
      <c r="HD419" s="613"/>
      <c r="HE419" s="613"/>
      <c r="HF419" s="613"/>
      <c r="HG419" s="613"/>
      <c r="HH419" s="613"/>
      <c r="HI419" s="613"/>
      <c r="HJ419" s="613"/>
      <c r="HK419" s="613"/>
      <c r="HL419" s="613"/>
      <c r="HM419" s="613"/>
      <c r="HN419" s="613"/>
    </row>
    <row r="420" s="606" customFormat="1" ht="18" customHeight="1" spans="1:8">
      <c r="A420" s="382" t="s">
        <v>305</v>
      </c>
      <c r="B420" s="321"/>
      <c r="C420" s="625">
        <f t="shared" si="85"/>
        <v>0</v>
      </c>
      <c r="D420" s="257">
        <v>0</v>
      </c>
      <c r="E420" s="636"/>
      <c r="F420" s="257"/>
      <c r="G420" s="637"/>
      <c r="H420" s="638"/>
    </row>
    <row r="421" s="606" customFormat="1" ht="18" customHeight="1" spans="1:8">
      <c r="A421" s="383" t="s">
        <v>306</v>
      </c>
      <c r="B421" s="321"/>
      <c r="C421" s="624">
        <f t="shared" si="85"/>
        <v>0</v>
      </c>
      <c r="D421" s="355">
        <v>0</v>
      </c>
      <c r="E421" s="622"/>
      <c r="F421" s="355">
        <f>SUM(F422:F426)</f>
        <v>0</v>
      </c>
      <c r="G421" s="637"/>
      <c r="H421" s="624"/>
    </row>
    <row r="422" ht="18" customHeight="1" spans="1:9">
      <c r="A422" s="382" t="s">
        <v>307</v>
      </c>
      <c r="B422" s="321"/>
      <c r="C422" s="625">
        <f t="shared" si="85"/>
        <v>0</v>
      </c>
      <c r="D422" s="257">
        <v>0</v>
      </c>
      <c r="E422" s="636"/>
      <c r="F422" s="257"/>
      <c r="G422" s="637"/>
      <c r="I422" s="606"/>
    </row>
    <row r="423" ht="18" customHeight="1" spans="1:9">
      <c r="A423" s="382" t="s">
        <v>308</v>
      </c>
      <c r="B423" s="321"/>
      <c r="C423" s="625">
        <f t="shared" si="85"/>
        <v>0</v>
      </c>
      <c r="D423" s="257">
        <v>0</v>
      </c>
      <c r="E423" s="636"/>
      <c r="F423" s="257"/>
      <c r="G423" s="637"/>
      <c r="I423" s="606"/>
    </row>
    <row r="424" ht="18" customHeight="1" spans="1:9">
      <c r="A424" s="382" t="s">
        <v>309</v>
      </c>
      <c r="B424" s="321"/>
      <c r="C424" s="625">
        <f t="shared" si="85"/>
        <v>0</v>
      </c>
      <c r="D424" s="257">
        <v>0</v>
      </c>
      <c r="E424" s="636"/>
      <c r="F424" s="257"/>
      <c r="G424" s="637"/>
      <c r="I424" s="606"/>
    </row>
    <row r="425" s="607" customFormat="1" ht="18" customHeight="1" spans="1:222">
      <c r="A425" s="382" t="s">
        <v>310</v>
      </c>
      <c r="B425" s="321"/>
      <c r="C425" s="625">
        <f t="shared" si="85"/>
        <v>0</v>
      </c>
      <c r="D425" s="257">
        <v>0</v>
      </c>
      <c r="E425" s="636"/>
      <c r="F425" s="257"/>
      <c r="G425" s="637"/>
      <c r="H425" s="612"/>
      <c r="I425" s="606"/>
      <c r="J425" s="613"/>
      <c r="K425" s="613"/>
      <c r="GI425" s="613"/>
      <c r="GJ425" s="613"/>
      <c r="GK425" s="613"/>
      <c r="GL425" s="613"/>
      <c r="GM425" s="613"/>
      <c r="GN425" s="613"/>
      <c r="GO425" s="613"/>
      <c r="GP425" s="613"/>
      <c r="GQ425" s="613"/>
      <c r="GR425" s="613"/>
      <c r="GS425" s="613"/>
      <c r="GT425" s="613"/>
      <c r="GU425" s="613"/>
      <c r="GV425" s="613"/>
      <c r="GW425" s="613"/>
      <c r="GX425" s="613"/>
      <c r="GY425" s="613"/>
      <c r="GZ425" s="613"/>
      <c r="HA425" s="613"/>
      <c r="HB425" s="613"/>
      <c r="HC425" s="613"/>
      <c r="HD425" s="613"/>
      <c r="HE425" s="613"/>
      <c r="HF425" s="613"/>
      <c r="HG425" s="613"/>
      <c r="HH425" s="613"/>
      <c r="HI425" s="613"/>
      <c r="HJ425" s="613"/>
      <c r="HK425" s="613"/>
      <c r="HL425" s="613"/>
      <c r="HM425" s="613"/>
      <c r="HN425" s="613"/>
    </row>
    <row r="426" ht="18" customHeight="1" spans="1:9">
      <c r="A426" s="382" t="s">
        <v>311</v>
      </c>
      <c r="B426" s="321"/>
      <c r="C426" s="625">
        <f t="shared" si="85"/>
        <v>0</v>
      </c>
      <c r="D426" s="257">
        <v>0</v>
      </c>
      <c r="E426" s="636"/>
      <c r="F426" s="257"/>
      <c r="G426" s="637"/>
      <c r="I426" s="606"/>
    </row>
    <row r="427" s="606" customFormat="1" ht="18" customHeight="1" spans="1:8">
      <c r="A427" s="383" t="s">
        <v>312</v>
      </c>
      <c r="B427" s="321"/>
      <c r="C427" s="624">
        <f t="shared" si="85"/>
        <v>0</v>
      </c>
      <c r="D427" s="355">
        <v>0</v>
      </c>
      <c r="E427" s="622"/>
      <c r="F427" s="355">
        <f>SUM(F428:F430)</f>
        <v>0</v>
      </c>
      <c r="G427" s="637"/>
      <c r="H427" s="624"/>
    </row>
    <row r="428" ht="18" customHeight="1" spans="1:9">
      <c r="A428" s="382" t="s">
        <v>313</v>
      </c>
      <c r="B428" s="321"/>
      <c r="C428" s="625">
        <f t="shared" si="85"/>
        <v>0</v>
      </c>
      <c r="D428" s="257">
        <v>0</v>
      </c>
      <c r="E428" s="636"/>
      <c r="F428" s="257"/>
      <c r="G428" s="637"/>
      <c r="I428" s="606"/>
    </row>
    <row r="429" s="606" customFormat="1" ht="18" customHeight="1" spans="1:8">
      <c r="A429" s="382" t="s">
        <v>314</v>
      </c>
      <c r="B429" s="321"/>
      <c r="C429" s="625">
        <f t="shared" si="85"/>
        <v>0</v>
      </c>
      <c r="D429" s="257">
        <v>0</v>
      </c>
      <c r="E429" s="636"/>
      <c r="F429" s="257"/>
      <c r="G429" s="637"/>
      <c r="H429" s="638"/>
    </row>
    <row r="430" ht="18" customHeight="1" spans="1:9">
      <c r="A430" s="382" t="s">
        <v>315</v>
      </c>
      <c r="B430" s="321"/>
      <c r="C430" s="625">
        <f t="shared" si="85"/>
        <v>0</v>
      </c>
      <c r="D430" s="257">
        <v>0</v>
      </c>
      <c r="E430" s="636"/>
      <c r="F430" s="257"/>
      <c r="G430" s="637"/>
      <c r="I430" s="606"/>
    </row>
    <row r="431" s="606" customFormat="1" ht="18" customHeight="1" spans="1:8">
      <c r="A431" s="383" t="s">
        <v>316</v>
      </c>
      <c r="B431" s="321"/>
      <c r="C431" s="624">
        <f t="shared" si="85"/>
        <v>0</v>
      </c>
      <c r="D431" s="355">
        <v>0</v>
      </c>
      <c r="E431" s="622"/>
      <c r="F431" s="355">
        <f>SUM(F432:F434)</f>
        <v>0</v>
      </c>
      <c r="G431" s="637"/>
      <c r="H431" s="624"/>
    </row>
    <row r="432" s="606" customFormat="1" ht="18" customHeight="1" spans="1:8">
      <c r="A432" s="382" t="s">
        <v>317</v>
      </c>
      <c r="B432" s="321"/>
      <c r="C432" s="625">
        <f t="shared" si="85"/>
        <v>0</v>
      </c>
      <c r="D432" s="257">
        <v>0</v>
      </c>
      <c r="E432" s="636"/>
      <c r="F432" s="257"/>
      <c r="G432" s="637"/>
      <c r="H432" s="638"/>
    </row>
    <row r="433" s="606" customFormat="1" ht="18" customHeight="1" spans="1:8">
      <c r="A433" s="382" t="s">
        <v>318</v>
      </c>
      <c r="B433" s="321"/>
      <c r="C433" s="625">
        <f t="shared" si="85"/>
        <v>0</v>
      </c>
      <c r="D433" s="257">
        <v>0</v>
      </c>
      <c r="E433" s="636"/>
      <c r="F433" s="257"/>
      <c r="G433" s="637"/>
      <c r="H433" s="638"/>
    </row>
    <row r="434" ht="18" customHeight="1" spans="1:9">
      <c r="A434" s="382" t="s">
        <v>319</v>
      </c>
      <c r="B434" s="321"/>
      <c r="C434" s="625">
        <f t="shared" si="85"/>
        <v>0</v>
      </c>
      <c r="D434" s="257">
        <v>0</v>
      </c>
      <c r="E434" s="636"/>
      <c r="F434" s="257"/>
      <c r="G434" s="637"/>
      <c r="I434" s="606"/>
    </row>
    <row r="435" ht="18" customHeight="1" spans="1:9">
      <c r="A435" s="383" t="s">
        <v>320</v>
      </c>
      <c r="B435" s="321"/>
      <c r="C435" s="625">
        <f t="shared" si="85"/>
        <v>0</v>
      </c>
      <c r="D435" s="355">
        <v>0</v>
      </c>
      <c r="E435" s="636"/>
      <c r="F435" s="355">
        <f>SUM(F436:F438)</f>
        <v>0</v>
      </c>
      <c r="G435" s="637"/>
      <c r="I435" s="606"/>
    </row>
    <row r="436" ht="18" customHeight="1" spans="1:9">
      <c r="A436" s="382" t="s">
        <v>321</v>
      </c>
      <c r="B436" s="321"/>
      <c r="C436" s="625">
        <f t="shared" si="85"/>
        <v>0</v>
      </c>
      <c r="D436" s="257">
        <v>0</v>
      </c>
      <c r="E436" s="636"/>
      <c r="F436" s="257"/>
      <c r="G436" s="637"/>
      <c r="I436" s="606"/>
    </row>
    <row r="437" s="607" customFormat="1" ht="18" customHeight="1" spans="1:222">
      <c r="A437" s="382" t="s">
        <v>322</v>
      </c>
      <c r="B437" s="321"/>
      <c r="C437" s="625">
        <f t="shared" si="85"/>
        <v>0</v>
      </c>
      <c r="D437" s="257">
        <v>0</v>
      </c>
      <c r="E437" s="636"/>
      <c r="F437" s="257"/>
      <c r="G437" s="637"/>
      <c r="H437" s="612"/>
      <c r="I437" s="606"/>
      <c r="J437" s="613"/>
      <c r="K437" s="613"/>
      <c r="GI437" s="613"/>
      <c r="GJ437" s="613"/>
      <c r="GK437" s="613"/>
      <c r="GL437" s="613"/>
      <c r="GM437" s="613"/>
      <c r="GN437" s="613"/>
      <c r="GO437" s="613"/>
      <c r="GP437" s="613"/>
      <c r="GQ437" s="613"/>
      <c r="GR437" s="613"/>
      <c r="GS437" s="613"/>
      <c r="GT437" s="613"/>
      <c r="GU437" s="613"/>
      <c r="GV437" s="613"/>
      <c r="GW437" s="613"/>
      <c r="GX437" s="613"/>
      <c r="GY437" s="613"/>
      <c r="GZ437" s="613"/>
      <c r="HA437" s="613"/>
      <c r="HB437" s="613"/>
      <c r="HC437" s="613"/>
      <c r="HD437" s="613"/>
      <c r="HE437" s="613"/>
      <c r="HF437" s="613"/>
      <c r="HG437" s="613"/>
      <c r="HH437" s="613"/>
      <c r="HI437" s="613"/>
      <c r="HJ437" s="613"/>
      <c r="HK437" s="613"/>
      <c r="HL437" s="613"/>
      <c r="HM437" s="613"/>
      <c r="HN437" s="613"/>
    </row>
    <row r="438" s="606" customFormat="1" ht="18" customHeight="1" spans="1:8">
      <c r="A438" s="382" t="s">
        <v>323</v>
      </c>
      <c r="B438" s="321"/>
      <c r="C438" s="625">
        <f t="shared" si="85"/>
        <v>0</v>
      </c>
      <c r="D438" s="257">
        <v>0</v>
      </c>
      <c r="E438" s="636"/>
      <c r="F438" s="257"/>
      <c r="G438" s="637"/>
      <c r="H438" s="638"/>
    </row>
    <row r="439" s="606" customFormat="1" ht="18" customHeight="1" spans="1:8">
      <c r="A439" s="383" t="s">
        <v>324</v>
      </c>
      <c r="B439" s="321"/>
      <c r="C439" s="624">
        <f>SUM(C440:C444)</f>
        <v>3</v>
      </c>
      <c r="D439" s="355">
        <v>0</v>
      </c>
      <c r="E439" s="622"/>
      <c r="F439" s="355">
        <f>SUM(F440:F444)</f>
        <v>0</v>
      </c>
      <c r="G439" s="637"/>
      <c r="H439" s="624"/>
    </row>
    <row r="440" ht="18" customHeight="1" spans="1:9">
      <c r="A440" s="382" t="s">
        <v>325</v>
      </c>
      <c r="B440" s="321"/>
      <c r="C440" s="625">
        <f t="shared" ref="C440:C444" si="86">D440+H440</f>
        <v>0</v>
      </c>
      <c r="D440" s="257">
        <v>0</v>
      </c>
      <c r="E440" s="636"/>
      <c r="F440" s="257"/>
      <c r="G440" s="637"/>
      <c r="I440" s="606"/>
    </row>
    <row r="441" ht="18" customHeight="1" spans="1:9">
      <c r="A441" s="382" t="s">
        <v>326</v>
      </c>
      <c r="B441" s="321"/>
      <c r="C441" s="625">
        <f t="shared" si="86"/>
        <v>0</v>
      </c>
      <c r="D441" s="257">
        <v>0</v>
      </c>
      <c r="E441" s="636"/>
      <c r="F441" s="257"/>
      <c r="G441" s="637"/>
      <c r="I441" s="606"/>
    </row>
    <row r="442" ht="18" customHeight="1" spans="1:9">
      <c r="A442" s="382" t="s">
        <v>327</v>
      </c>
      <c r="B442" s="321"/>
      <c r="C442" s="625">
        <v>3</v>
      </c>
      <c r="D442" s="257">
        <v>0</v>
      </c>
      <c r="E442" s="636"/>
      <c r="F442" s="257"/>
      <c r="G442" s="637"/>
      <c r="H442" s="612">
        <v>3</v>
      </c>
      <c r="I442" s="606"/>
    </row>
    <row r="443" s="606" customFormat="1" ht="18" customHeight="1" spans="1:8">
      <c r="A443" s="382" t="s">
        <v>328</v>
      </c>
      <c r="B443" s="321"/>
      <c r="C443" s="625">
        <f t="shared" si="86"/>
        <v>0</v>
      </c>
      <c r="D443" s="257">
        <v>0</v>
      </c>
      <c r="E443" s="636"/>
      <c r="F443" s="257"/>
      <c r="G443" s="637"/>
      <c r="H443" s="638"/>
    </row>
    <row r="444" s="520" customFormat="1" ht="18" customHeight="1" spans="1:222">
      <c r="A444" s="382" t="s">
        <v>329</v>
      </c>
      <c r="B444" s="321"/>
      <c r="C444" s="625">
        <f t="shared" si="86"/>
        <v>0</v>
      </c>
      <c r="D444" s="257">
        <v>0</v>
      </c>
      <c r="E444" s="636"/>
      <c r="F444" s="257"/>
      <c r="G444" s="637"/>
      <c r="H444" s="612"/>
      <c r="I444" s="606"/>
      <c r="J444" s="613"/>
      <c r="K444" s="613"/>
      <c r="GI444" s="613"/>
      <c r="GJ444" s="613"/>
      <c r="GK444" s="613"/>
      <c r="GL444" s="613"/>
      <c r="GM444" s="613"/>
      <c r="GN444" s="613"/>
      <c r="GO444" s="613"/>
      <c r="GP444" s="613"/>
      <c r="GQ444" s="613"/>
      <c r="GR444" s="613"/>
      <c r="GS444" s="613"/>
      <c r="GT444" s="613"/>
      <c r="GU444" s="613"/>
      <c r="GV444" s="613"/>
      <c r="GW444" s="613"/>
      <c r="GX444" s="613"/>
      <c r="GY444" s="613"/>
      <c r="GZ444" s="613"/>
      <c r="HA444" s="613"/>
      <c r="HB444" s="613"/>
      <c r="HC444" s="613"/>
      <c r="HD444" s="613"/>
      <c r="HE444" s="613"/>
      <c r="HF444" s="613"/>
      <c r="HG444" s="613"/>
      <c r="HH444" s="613"/>
      <c r="HI444" s="613"/>
      <c r="HJ444" s="613"/>
      <c r="HK444" s="613"/>
      <c r="HL444" s="613"/>
      <c r="HM444" s="613"/>
      <c r="HN444" s="613"/>
    </row>
    <row r="445" s="606" customFormat="1" ht="18" customHeight="1" spans="1:8">
      <c r="A445" s="383" t="s">
        <v>330</v>
      </c>
      <c r="B445" s="321"/>
      <c r="C445" s="624">
        <f t="shared" ref="C445:H445" si="87">SUM(C446:C451)</f>
        <v>951</v>
      </c>
      <c r="D445" s="355">
        <v>178</v>
      </c>
      <c r="E445" s="622">
        <f>D445/C445</f>
        <v>0.187171398527865</v>
      </c>
      <c r="F445" s="355">
        <f t="shared" si="87"/>
        <v>799</v>
      </c>
      <c r="G445" s="635">
        <f>D445/F445-1</f>
        <v>-0.777221526908636</v>
      </c>
      <c r="H445" s="624">
        <f t="shared" si="87"/>
        <v>773</v>
      </c>
    </row>
    <row r="446" s="520" customFormat="1" ht="18" customHeight="1" spans="1:222">
      <c r="A446" s="382" t="s">
        <v>331</v>
      </c>
      <c r="B446" s="321"/>
      <c r="C446" s="625">
        <v>161</v>
      </c>
      <c r="D446" s="257">
        <v>84</v>
      </c>
      <c r="E446" s="636"/>
      <c r="F446" s="257"/>
      <c r="G446" s="637"/>
      <c r="H446" s="612">
        <v>77</v>
      </c>
      <c r="I446" s="606"/>
      <c r="J446" s="613"/>
      <c r="K446" s="613"/>
      <c r="GI446" s="613"/>
      <c r="GJ446" s="613"/>
      <c r="GK446" s="613"/>
      <c r="GL446" s="613"/>
      <c r="GM446" s="613"/>
      <c r="GN446" s="613"/>
      <c r="GO446" s="613"/>
      <c r="GP446" s="613"/>
      <c r="GQ446" s="613"/>
      <c r="GR446" s="613"/>
      <c r="GS446" s="613"/>
      <c r="GT446" s="613"/>
      <c r="GU446" s="613"/>
      <c r="GV446" s="613"/>
      <c r="GW446" s="613"/>
      <c r="GX446" s="613"/>
      <c r="GY446" s="613"/>
      <c r="GZ446" s="613"/>
      <c r="HA446" s="613"/>
      <c r="HB446" s="613"/>
      <c r="HC446" s="613"/>
      <c r="HD446" s="613"/>
      <c r="HE446" s="613"/>
      <c r="HF446" s="613"/>
      <c r="HG446" s="613"/>
      <c r="HH446" s="613"/>
      <c r="HI446" s="613"/>
      <c r="HJ446" s="613"/>
      <c r="HK446" s="613"/>
      <c r="HL446" s="613"/>
      <c r="HM446" s="613"/>
      <c r="HN446" s="613"/>
    </row>
    <row r="447" s="606" customFormat="1" ht="18" customHeight="1" spans="1:8">
      <c r="A447" s="382" t="s">
        <v>332</v>
      </c>
      <c r="B447" s="321"/>
      <c r="C447" s="625">
        <v>0</v>
      </c>
      <c r="D447" s="257">
        <v>0</v>
      </c>
      <c r="E447" s="636"/>
      <c r="F447" s="257"/>
      <c r="G447" s="637"/>
      <c r="H447" s="638"/>
    </row>
    <row r="448" s="520" customFormat="1" ht="18" customHeight="1" spans="1:222">
      <c r="A448" s="382" t="s">
        <v>333</v>
      </c>
      <c r="B448" s="321"/>
      <c r="C448" s="625">
        <v>0</v>
      </c>
      <c r="D448" s="257">
        <v>0</v>
      </c>
      <c r="E448" s="636"/>
      <c r="F448" s="257"/>
      <c r="G448" s="637"/>
      <c r="H448" s="612"/>
      <c r="I448" s="606"/>
      <c r="J448" s="613"/>
      <c r="K448" s="613"/>
      <c r="GI448" s="613"/>
      <c r="GJ448" s="613"/>
      <c r="GK448" s="613"/>
      <c r="GL448" s="613"/>
      <c r="GM448" s="613"/>
      <c r="GN448" s="613"/>
      <c r="GO448" s="613"/>
      <c r="GP448" s="613"/>
      <c r="GQ448" s="613"/>
      <c r="GR448" s="613"/>
      <c r="GS448" s="613"/>
      <c r="GT448" s="613"/>
      <c r="GU448" s="613"/>
      <c r="GV448" s="613"/>
      <c r="GW448" s="613"/>
      <c r="GX448" s="613"/>
      <c r="GY448" s="613"/>
      <c r="GZ448" s="613"/>
      <c r="HA448" s="613"/>
      <c r="HB448" s="613"/>
      <c r="HC448" s="613"/>
      <c r="HD448" s="613"/>
      <c r="HE448" s="613"/>
      <c r="HF448" s="613"/>
      <c r="HG448" s="613"/>
      <c r="HH448" s="613"/>
      <c r="HI448" s="613"/>
      <c r="HJ448" s="613"/>
      <c r="HK448" s="613"/>
      <c r="HL448" s="613"/>
      <c r="HM448" s="613"/>
      <c r="HN448" s="613"/>
    </row>
    <row r="449" s="520" customFormat="1" ht="18" customHeight="1" spans="1:222">
      <c r="A449" s="382" t="s">
        <v>334</v>
      </c>
      <c r="B449" s="321"/>
      <c r="C449" s="625">
        <v>389</v>
      </c>
      <c r="D449" s="257">
        <v>66</v>
      </c>
      <c r="E449" s="636"/>
      <c r="F449" s="257"/>
      <c r="G449" s="637"/>
      <c r="H449" s="612">
        <v>323</v>
      </c>
      <c r="I449" s="606"/>
      <c r="J449" s="613"/>
      <c r="K449" s="613"/>
      <c r="GI449" s="613"/>
      <c r="GJ449" s="613"/>
      <c r="GK449" s="613"/>
      <c r="GL449" s="613"/>
      <c r="GM449" s="613"/>
      <c r="GN449" s="613"/>
      <c r="GO449" s="613"/>
      <c r="GP449" s="613"/>
      <c r="GQ449" s="613"/>
      <c r="GR449" s="613"/>
      <c r="GS449" s="613"/>
      <c r="GT449" s="613"/>
      <c r="GU449" s="613"/>
      <c r="GV449" s="613"/>
      <c r="GW449" s="613"/>
      <c r="GX449" s="613"/>
      <c r="GY449" s="613"/>
      <c r="GZ449" s="613"/>
      <c r="HA449" s="613"/>
      <c r="HB449" s="613"/>
      <c r="HC449" s="613"/>
      <c r="HD449" s="613"/>
      <c r="HE449" s="613"/>
      <c r="HF449" s="613"/>
      <c r="HG449" s="613"/>
      <c r="HH449" s="613"/>
      <c r="HI449" s="613"/>
      <c r="HJ449" s="613"/>
      <c r="HK449" s="613"/>
      <c r="HL449" s="613"/>
      <c r="HM449" s="613"/>
      <c r="HN449" s="613"/>
    </row>
    <row r="450" s="606" customFormat="1" ht="18" customHeight="1" spans="1:8">
      <c r="A450" s="382" t="s">
        <v>335</v>
      </c>
      <c r="B450" s="321"/>
      <c r="C450" s="625">
        <v>0</v>
      </c>
      <c r="D450" s="257">
        <v>0</v>
      </c>
      <c r="E450" s="636"/>
      <c r="F450" s="257"/>
      <c r="G450" s="637"/>
      <c r="H450" s="638"/>
    </row>
    <row r="451" s="520" customFormat="1" ht="18" customHeight="1" spans="1:222">
      <c r="A451" s="382" t="s">
        <v>336</v>
      </c>
      <c r="B451" s="321"/>
      <c r="C451" s="625">
        <v>401</v>
      </c>
      <c r="D451" s="257">
        <v>28</v>
      </c>
      <c r="E451" s="636">
        <f t="shared" ref="E451:E456" si="88">D451/C451</f>
        <v>0.0698254364089776</v>
      </c>
      <c r="F451" s="257">
        <v>799</v>
      </c>
      <c r="G451" s="637">
        <f t="shared" ref="G451:G456" si="89">D451/F451-1</f>
        <v>-0.964956195244055</v>
      </c>
      <c r="H451" s="612">
        <v>373</v>
      </c>
      <c r="I451" s="606"/>
      <c r="J451" s="613"/>
      <c r="K451" s="613"/>
      <c r="GI451" s="613"/>
      <c r="GJ451" s="613"/>
      <c r="GK451" s="613"/>
      <c r="GL451" s="613"/>
      <c r="GM451" s="613"/>
      <c r="GN451" s="613"/>
      <c r="GO451" s="613"/>
      <c r="GP451" s="613"/>
      <c r="GQ451" s="613"/>
      <c r="GR451" s="613"/>
      <c r="GS451" s="613"/>
      <c r="GT451" s="613"/>
      <c r="GU451" s="613"/>
      <c r="GV451" s="613"/>
      <c r="GW451" s="613"/>
      <c r="GX451" s="613"/>
      <c r="GY451" s="613"/>
      <c r="GZ451" s="613"/>
      <c r="HA451" s="613"/>
      <c r="HB451" s="613"/>
      <c r="HC451" s="613"/>
      <c r="HD451" s="613"/>
      <c r="HE451" s="613"/>
      <c r="HF451" s="613"/>
      <c r="HG451" s="613"/>
      <c r="HH451" s="613"/>
      <c r="HI451" s="613"/>
      <c r="HJ451" s="613"/>
      <c r="HK451" s="613"/>
      <c r="HL451" s="613"/>
      <c r="HM451" s="613"/>
      <c r="HN451" s="613"/>
    </row>
    <row r="452" s="606" customFormat="1" ht="18" customHeight="1" spans="1:8">
      <c r="A452" s="383" t="s">
        <v>337</v>
      </c>
      <c r="B452" s="321"/>
      <c r="C452" s="624">
        <f t="shared" ref="C452:H452" si="90">C453</f>
        <v>2</v>
      </c>
      <c r="D452" s="355">
        <v>0</v>
      </c>
      <c r="E452" s="622"/>
      <c r="F452" s="355">
        <f t="shared" si="90"/>
        <v>0</v>
      </c>
      <c r="G452" s="637"/>
      <c r="H452" s="624">
        <f t="shared" si="90"/>
        <v>2</v>
      </c>
    </row>
    <row r="453" s="606" customFormat="1" ht="18" customHeight="1" spans="1:8">
      <c r="A453" s="382" t="s">
        <v>338</v>
      </c>
      <c r="B453" s="321"/>
      <c r="C453" s="625">
        <v>2</v>
      </c>
      <c r="D453" s="257">
        <v>0</v>
      </c>
      <c r="E453" s="636"/>
      <c r="F453" s="257"/>
      <c r="G453" s="637"/>
      <c r="H453" s="638">
        <v>2</v>
      </c>
    </row>
    <row r="454" s="606" customFormat="1" ht="18" customHeight="1" spans="1:8">
      <c r="A454" s="383" t="s">
        <v>339</v>
      </c>
      <c r="B454" s="321">
        <v>148</v>
      </c>
      <c r="C454" s="624">
        <f>C455+C460+C468+C474+C478+C483+C488+C495+C499+C503</f>
        <v>394</v>
      </c>
      <c r="D454" s="355">
        <v>327</v>
      </c>
      <c r="E454" s="622">
        <f t="shared" si="88"/>
        <v>0.82994923857868</v>
      </c>
      <c r="F454" s="355">
        <f>SUM(F455,F460,F468,F474,F478,F483,F488,F495,F499,F503)</f>
        <v>170</v>
      </c>
      <c r="G454" s="635">
        <f t="shared" si="89"/>
        <v>0.923529411764706</v>
      </c>
      <c r="H454" s="624">
        <f>SUM(H455,H460,H468,H474,H478,H483,H488,H495,H499,H503)</f>
        <v>67</v>
      </c>
    </row>
    <row r="455" s="606" customFormat="1" ht="18" customHeight="1" spans="1:8">
      <c r="A455" s="383" t="s">
        <v>340</v>
      </c>
      <c r="B455" s="321">
        <v>148</v>
      </c>
      <c r="C455" s="624">
        <f t="shared" ref="C455:H455" si="91">SUM(C456:C459)</f>
        <v>166</v>
      </c>
      <c r="D455" s="355">
        <v>166</v>
      </c>
      <c r="E455" s="622">
        <f t="shared" si="88"/>
        <v>1</v>
      </c>
      <c r="F455" s="355">
        <f t="shared" si="91"/>
        <v>151</v>
      </c>
      <c r="G455" s="635">
        <f t="shared" si="89"/>
        <v>0.0993377483443709</v>
      </c>
      <c r="H455" s="624">
        <f t="shared" si="91"/>
        <v>0</v>
      </c>
    </row>
    <row r="456" s="520" customFormat="1" ht="18" customHeight="1" spans="1:222">
      <c r="A456" s="382" t="s">
        <v>47</v>
      </c>
      <c r="B456" s="320">
        <v>124</v>
      </c>
      <c r="C456" s="625">
        <v>131</v>
      </c>
      <c r="D456" s="257">
        <v>131</v>
      </c>
      <c r="E456" s="636">
        <f t="shared" si="88"/>
        <v>1</v>
      </c>
      <c r="F456" s="257">
        <v>114</v>
      </c>
      <c r="G456" s="637">
        <f t="shared" si="89"/>
        <v>0.149122807017544</v>
      </c>
      <c r="H456" s="612"/>
      <c r="I456" s="606"/>
      <c r="J456" s="613"/>
      <c r="K456" s="613"/>
      <c r="GI456" s="613"/>
      <c r="GJ456" s="613"/>
      <c r="GK456" s="613"/>
      <c r="GL456" s="613"/>
      <c r="GM456" s="613"/>
      <c r="GN456" s="613"/>
      <c r="GO456" s="613"/>
      <c r="GP456" s="613"/>
      <c r="GQ456" s="613"/>
      <c r="GR456" s="613"/>
      <c r="GS456" s="613"/>
      <c r="GT456" s="613"/>
      <c r="GU456" s="613"/>
      <c r="GV456" s="613"/>
      <c r="GW456" s="613"/>
      <c r="GX456" s="613"/>
      <c r="GY456" s="613"/>
      <c r="GZ456" s="613"/>
      <c r="HA456" s="613"/>
      <c r="HB456" s="613"/>
      <c r="HC456" s="613"/>
      <c r="HD456" s="613"/>
      <c r="HE456" s="613"/>
      <c r="HF456" s="613"/>
      <c r="HG456" s="613"/>
      <c r="HH456" s="613"/>
      <c r="HI456" s="613"/>
      <c r="HJ456" s="613"/>
      <c r="HK456" s="613"/>
      <c r="HL456" s="613"/>
      <c r="HM456" s="613"/>
      <c r="HN456" s="613"/>
    </row>
    <row r="457" s="520" customFormat="1" spans="1:222">
      <c r="A457" s="382" t="s">
        <v>48</v>
      </c>
      <c r="B457" s="320"/>
      <c r="C457" s="625">
        <v>0</v>
      </c>
      <c r="D457" s="257">
        <v>0</v>
      </c>
      <c r="E457" s="636"/>
      <c r="F457" s="257"/>
      <c r="G457" s="637"/>
      <c r="H457" s="612"/>
      <c r="I457" s="606"/>
      <c r="J457" s="613"/>
      <c r="K457" s="613"/>
      <c r="GI457" s="613"/>
      <c r="GJ457" s="613"/>
      <c r="GK457" s="613"/>
      <c r="GL457" s="613"/>
      <c r="GM457" s="613"/>
      <c r="GN457" s="613"/>
      <c r="GO457" s="613"/>
      <c r="GP457" s="613"/>
      <c r="GQ457" s="613"/>
      <c r="GR457" s="613"/>
      <c r="GS457" s="613"/>
      <c r="GT457" s="613"/>
      <c r="GU457" s="613"/>
      <c r="GV457" s="613"/>
      <c r="GW457" s="613"/>
      <c r="GX457" s="613"/>
      <c r="GY457" s="613"/>
      <c r="GZ457" s="613"/>
      <c r="HA457" s="613"/>
      <c r="HB457" s="613"/>
      <c r="HC457" s="613"/>
      <c r="HD457" s="613"/>
      <c r="HE457" s="613"/>
      <c r="HF457" s="613"/>
      <c r="HG457" s="613"/>
      <c r="HH457" s="613"/>
      <c r="HI457" s="613"/>
      <c r="HJ457" s="613"/>
      <c r="HK457" s="613"/>
      <c r="HL457" s="613"/>
      <c r="HM457" s="613"/>
      <c r="HN457" s="613"/>
    </row>
    <row r="458" s="607" customFormat="1" spans="1:222">
      <c r="A458" s="382" t="s">
        <v>49</v>
      </c>
      <c r="B458" s="320"/>
      <c r="C458" s="625">
        <v>0</v>
      </c>
      <c r="D458" s="257">
        <v>0</v>
      </c>
      <c r="E458" s="636"/>
      <c r="F458" s="257"/>
      <c r="G458" s="637"/>
      <c r="H458" s="612"/>
      <c r="I458" s="606"/>
      <c r="J458" s="613"/>
      <c r="K458" s="613"/>
      <c r="GI458" s="613"/>
      <c r="GJ458" s="613"/>
      <c r="GK458" s="613"/>
      <c r="GL458" s="613"/>
      <c r="GM458" s="613"/>
      <c r="GN458" s="613"/>
      <c r="GO458" s="613"/>
      <c r="GP458" s="613"/>
      <c r="GQ458" s="613"/>
      <c r="GR458" s="613"/>
      <c r="GS458" s="613"/>
      <c r="GT458" s="613"/>
      <c r="GU458" s="613"/>
      <c r="GV458" s="613"/>
      <c r="GW458" s="613"/>
      <c r="GX458" s="613"/>
      <c r="GY458" s="613"/>
      <c r="GZ458" s="613"/>
      <c r="HA458" s="613"/>
      <c r="HB458" s="613"/>
      <c r="HC458" s="613"/>
      <c r="HD458" s="613"/>
      <c r="HE458" s="613"/>
      <c r="HF458" s="613"/>
      <c r="HG458" s="613"/>
      <c r="HH458" s="613"/>
      <c r="HI458" s="613"/>
      <c r="HJ458" s="613"/>
      <c r="HK458" s="613"/>
      <c r="HL458" s="613"/>
      <c r="HM458" s="613"/>
      <c r="HN458" s="613"/>
    </row>
    <row r="459" s="520" customFormat="1" spans="1:222">
      <c r="A459" s="382" t="s">
        <v>341</v>
      </c>
      <c r="B459" s="320">
        <v>24</v>
      </c>
      <c r="C459" s="625">
        <v>35</v>
      </c>
      <c r="D459" s="257">
        <v>35</v>
      </c>
      <c r="E459" s="636">
        <f>D459/C459</f>
        <v>1</v>
      </c>
      <c r="F459" s="257">
        <v>37</v>
      </c>
      <c r="G459" s="637">
        <f>D459/F459-1</f>
        <v>-0.0540540540540541</v>
      </c>
      <c r="H459" s="612"/>
      <c r="I459" s="606"/>
      <c r="J459" s="613"/>
      <c r="K459" s="613"/>
      <c r="GI459" s="613"/>
      <c r="GJ459" s="613"/>
      <c r="GK459" s="613"/>
      <c r="GL459" s="613"/>
      <c r="GM459" s="613"/>
      <c r="GN459" s="613"/>
      <c r="GO459" s="613"/>
      <c r="GP459" s="613"/>
      <c r="GQ459" s="613"/>
      <c r="GR459" s="613"/>
      <c r="GS459" s="613"/>
      <c r="GT459" s="613"/>
      <c r="GU459" s="613"/>
      <c r="GV459" s="613"/>
      <c r="GW459" s="613"/>
      <c r="GX459" s="613"/>
      <c r="GY459" s="613"/>
      <c r="GZ459" s="613"/>
      <c r="HA459" s="613"/>
      <c r="HB459" s="613"/>
      <c r="HC459" s="613"/>
      <c r="HD459" s="613"/>
      <c r="HE459" s="613"/>
      <c r="HF459" s="613"/>
      <c r="HG459" s="613"/>
      <c r="HH459" s="613"/>
      <c r="HI459" s="613"/>
      <c r="HJ459" s="613"/>
      <c r="HK459" s="613"/>
      <c r="HL459" s="613"/>
      <c r="HM459" s="613"/>
      <c r="HN459" s="613"/>
    </row>
    <row r="460" s="606" customFormat="1" ht="18" customHeight="1" spans="1:8">
      <c r="A460" s="383" t="s">
        <v>342</v>
      </c>
      <c r="B460" s="321"/>
      <c r="C460" s="624">
        <f t="shared" ref="C460:C473" si="92">D460+H460</f>
        <v>0</v>
      </c>
      <c r="D460" s="355">
        <v>0</v>
      </c>
      <c r="E460" s="622"/>
      <c r="F460" s="355">
        <f>SUM(F461:F467)</f>
        <v>0</v>
      </c>
      <c r="G460" s="637"/>
      <c r="H460" s="624">
        <f>SUM(H461:H467)</f>
        <v>0</v>
      </c>
    </row>
    <row r="461" s="520" customFormat="1" ht="18" customHeight="1" spans="1:222">
      <c r="A461" s="382" t="s">
        <v>343</v>
      </c>
      <c r="B461" s="321"/>
      <c r="C461" s="625">
        <f t="shared" si="92"/>
        <v>0</v>
      </c>
      <c r="D461" s="257">
        <v>0</v>
      </c>
      <c r="E461" s="636"/>
      <c r="F461" s="257"/>
      <c r="G461" s="637"/>
      <c r="H461" s="612"/>
      <c r="I461" s="606"/>
      <c r="J461" s="613"/>
      <c r="K461" s="613"/>
      <c r="GI461" s="613"/>
      <c r="GJ461" s="613"/>
      <c r="GK461" s="613"/>
      <c r="GL461" s="613"/>
      <c r="GM461" s="613"/>
      <c r="GN461" s="613"/>
      <c r="GO461" s="613"/>
      <c r="GP461" s="613"/>
      <c r="GQ461" s="613"/>
      <c r="GR461" s="613"/>
      <c r="GS461" s="613"/>
      <c r="GT461" s="613"/>
      <c r="GU461" s="613"/>
      <c r="GV461" s="613"/>
      <c r="GW461" s="613"/>
      <c r="GX461" s="613"/>
      <c r="GY461" s="613"/>
      <c r="GZ461" s="613"/>
      <c r="HA461" s="613"/>
      <c r="HB461" s="613"/>
      <c r="HC461" s="613"/>
      <c r="HD461" s="613"/>
      <c r="HE461" s="613"/>
      <c r="HF461" s="613"/>
      <c r="HG461" s="613"/>
      <c r="HH461" s="613"/>
      <c r="HI461" s="613"/>
      <c r="HJ461" s="613"/>
      <c r="HK461" s="613"/>
      <c r="HL461" s="613"/>
      <c r="HM461" s="613"/>
      <c r="HN461" s="613"/>
    </row>
    <row r="462" s="520" customFormat="1" ht="18" customHeight="1" spans="1:222">
      <c r="A462" s="382" t="s">
        <v>344</v>
      </c>
      <c r="B462" s="321"/>
      <c r="C462" s="625">
        <f t="shared" si="92"/>
        <v>0</v>
      </c>
      <c r="D462" s="257">
        <v>0</v>
      </c>
      <c r="E462" s="636"/>
      <c r="F462" s="257"/>
      <c r="G462" s="637"/>
      <c r="H462" s="612"/>
      <c r="I462" s="606"/>
      <c r="J462" s="613"/>
      <c r="K462" s="613"/>
      <c r="GI462" s="613"/>
      <c r="GJ462" s="613"/>
      <c r="GK462" s="613"/>
      <c r="GL462" s="613"/>
      <c r="GM462" s="613"/>
      <c r="GN462" s="613"/>
      <c r="GO462" s="613"/>
      <c r="GP462" s="613"/>
      <c r="GQ462" s="613"/>
      <c r="GR462" s="613"/>
      <c r="GS462" s="613"/>
      <c r="GT462" s="613"/>
      <c r="GU462" s="613"/>
      <c r="GV462" s="613"/>
      <c r="GW462" s="613"/>
      <c r="GX462" s="613"/>
      <c r="GY462" s="613"/>
      <c r="GZ462" s="613"/>
      <c r="HA462" s="613"/>
      <c r="HB462" s="613"/>
      <c r="HC462" s="613"/>
      <c r="HD462" s="613"/>
      <c r="HE462" s="613"/>
      <c r="HF462" s="613"/>
      <c r="HG462" s="613"/>
      <c r="HH462" s="613"/>
      <c r="HI462" s="613"/>
      <c r="HJ462" s="613"/>
      <c r="HK462" s="613"/>
      <c r="HL462" s="613"/>
      <c r="HM462" s="613"/>
      <c r="HN462" s="613"/>
    </row>
    <row r="463" s="520" customFormat="1" ht="18" customHeight="1" spans="1:222">
      <c r="A463" s="382" t="s">
        <v>345</v>
      </c>
      <c r="B463" s="321"/>
      <c r="C463" s="625">
        <f t="shared" si="92"/>
        <v>0</v>
      </c>
      <c r="D463" s="257">
        <v>0</v>
      </c>
      <c r="E463" s="636"/>
      <c r="F463" s="257"/>
      <c r="G463" s="637"/>
      <c r="H463" s="612"/>
      <c r="I463" s="606"/>
      <c r="J463" s="613"/>
      <c r="K463" s="613"/>
      <c r="GI463" s="613"/>
      <c r="GJ463" s="613"/>
      <c r="GK463" s="613"/>
      <c r="GL463" s="613"/>
      <c r="GM463" s="613"/>
      <c r="GN463" s="613"/>
      <c r="GO463" s="613"/>
      <c r="GP463" s="613"/>
      <c r="GQ463" s="613"/>
      <c r="GR463" s="613"/>
      <c r="GS463" s="613"/>
      <c r="GT463" s="613"/>
      <c r="GU463" s="613"/>
      <c r="GV463" s="613"/>
      <c r="GW463" s="613"/>
      <c r="GX463" s="613"/>
      <c r="GY463" s="613"/>
      <c r="GZ463" s="613"/>
      <c r="HA463" s="613"/>
      <c r="HB463" s="613"/>
      <c r="HC463" s="613"/>
      <c r="HD463" s="613"/>
      <c r="HE463" s="613"/>
      <c r="HF463" s="613"/>
      <c r="HG463" s="613"/>
      <c r="HH463" s="613"/>
      <c r="HI463" s="613"/>
      <c r="HJ463" s="613"/>
      <c r="HK463" s="613"/>
      <c r="HL463" s="613"/>
      <c r="HM463" s="613"/>
      <c r="HN463" s="613"/>
    </row>
    <row r="464" s="606" customFormat="1" ht="18" customHeight="1" spans="1:8">
      <c r="A464" s="382" t="s">
        <v>346</v>
      </c>
      <c r="B464" s="321"/>
      <c r="C464" s="625">
        <f t="shared" si="92"/>
        <v>0</v>
      </c>
      <c r="D464" s="257">
        <v>0</v>
      </c>
      <c r="E464" s="636"/>
      <c r="F464" s="257"/>
      <c r="G464" s="637"/>
      <c r="H464" s="638"/>
    </row>
    <row r="465" s="520" customFormat="1" ht="18" customHeight="1" spans="1:222">
      <c r="A465" s="382" t="s">
        <v>347</v>
      </c>
      <c r="B465" s="321"/>
      <c r="C465" s="625">
        <f t="shared" si="92"/>
        <v>0</v>
      </c>
      <c r="D465" s="257">
        <v>0</v>
      </c>
      <c r="E465" s="636"/>
      <c r="F465" s="257"/>
      <c r="G465" s="637"/>
      <c r="H465" s="612"/>
      <c r="I465" s="606"/>
      <c r="J465" s="613"/>
      <c r="K465" s="613"/>
      <c r="GI465" s="613"/>
      <c r="GJ465" s="613"/>
      <c r="GK465" s="613"/>
      <c r="GL465" s="613"/>
      <c r="GM465" s="613"/>
      <c r="GN465" s="613"/>
      <c r="GO465" s="613"/>
      <c r="GP465" s="613"/>
      <c r="GQ465" s="613"/>
      <c r="GR465" s="613"/>
      <c r="GS465" s="613"/>
      <c r="GT465" s="613"/>
      <c r="GU465" s="613"/>
      <c r="GV465" s="613"/>
      <c r="GW465" s="613"/>
      <c r="GX465" s="613"/>
      <c r="GY465" s="613"/>
      <c r="GZ465" s="613"/>
      <c r="HA465" s="613"/>
      <c r="HB465" s="613"/>
      <c r="HC465" s="613"/>
      <c r="HD465" s="613"/>
      <c r="HE465" s="613"/>
      <c r="HF465" s="613"/>
      <c r="HG465" s="613"/>
      <c r="HH465" s="613"/>
      <c r="HI465" s="613"/>
      <c r="HJ465" s="613"/>
      <c r="HK465" s="613"/>
      <c r="HL465" s="613"/>
      <c r="HM465" s="613"/>
      <c r="HN465" s="613"/>
    </row>
    <row r="466" s="520" customFormat="1" ht="18" customHeight="1" spans="1:222">
      <c r="A466" s="382" t="s">
        <v>348</v>
      </c>
      <c r="B466" s="321"/>
      <c r="C466" s="625">
        <f t="shared" si="92"/>
        <v>0</v>
      </c>
      <c r="D466" s="257">
        <v>0</v>
      </c>
      <c r="E466" s="636"/>
      <c r="F466" s="257"/>
      <c r="G466" s="637"/>
      <c r="H466" s="612"/>
      <c r="I466" s="606"/>
      <c r="J466" s="613"/>
      <c r="K466" s="613"/>
      <c r="GI466" s="613"/>
      <c r="GJ466" s="613"/>
      <c r="GK466" s="613"/>
      <c r="GL466" s="613"/>
      <c r="GM466" s="613"/>
      <c r="GN466" s="613"/>
      <c r="GO466" s="613"/>
      <c r="GP466" s="613"/>
      <c r="GQ466" s="613"/>
      <c r="GR466" s="613"/>
      <c r="GS466" s="613"/>
      <c r="GT466" s="613"/>
      <c r="GU466" s="613"/>
      <c r="GV466" s="613"/>
      <c r="GW466" s="613"/>
      <c r="GX466" s="613"/>
      <c r="GY466" s="613"/>
      <c r="GZ466" s="613"/>
      <c r="HA466" s="613"/>
      <c r="HB466" s="613"/>
      <c r="HC466" s="613"/>
      <c r="HD466" s="613"/>
      <c r="HE466" s="613"/>
      <c r="HF466" s="613"/>
      <c r="HG466" s="613"/>
      <c r="HH466" s="613"/>
      <c r="HI466" s="613"/>
      <c r="HJ466" s="613"/>
      <c r="HK466" s="613"/>
      <c r="HL466" s="613"/>
      <c r="HM466" s="613"/>
      <c r="HN466" s="613"/>
    </row>
    <row r="467" s="606" customFormat="1" ht="18" customHeight="1" spans="1:8">
      <c r="A467" s="382" t="s">
        <v>349</v>
      </c>
      <c r="B467" s="321"/>
      <c r="C467" s="625">
        <f t="shared" si="92"/>
        <v>0</v>
      </c>
      <c r="D467" s="257">
        <v>0</v>
      </c>
      <c r="E467" s="636"/>
      <c r="F467" s="257"/>
      <c r="G467" s="637"/>
      <c r="H467" s="638"/>
    </row>
    <row r="468" s="606" customFormat="1" ht="18" customHeight="1" spans="1:8">
      <c r="A468" s="383" t="s">
        <v>350</v>
      </c>
      <c r="B468" s="321"/>
      <c r="C468" s="624">
        <f t="shared" si="92"/>
        <v>0</v>
      </c>
      <c r="D468" s="355">
        <v>0</v>
      </c>
      <c r="E468" s="622"/>
      <c r="F468" s="355">
        <f>SUM(F469:F473)</f>
        <v>0</v>
      </c>
      <c r="G468" s="637"/>
      <c r="H468" s="624"/>
    </row>
    <row r="469" s="520" customFormat="1" ht="18" customHeight="1" spans="1:222">
      <c r="A469" s="382" t="s">
        <v>343</v>
      </c>
      <c r="B469" s="321"/>
      <c r="C469" s="625">
        <f t="shared" si="92"/>
        <v>0</v>
      </c>
      <c r="D469" s="257">
        <v>0</v>
      </c>
      <c r="E469" s="636"/>
      <c r="F469" s="257"/>
      <c r="G469" s="637"/>
      <c r="H469" s="612"/>
      <c r="I469" s="606"/>
      <c r="J469" s="613"/>
      <c r="K469" s="613"/>
      <c r="GI469" s="613"/>
      <c r="GJ469" s="613"/>
      <c r="GK469" s="613"/>
      <c r="GL469" s="613"/>
      <c r="GM469" s="613"/>
      <c r="GN469" s="613"/>
      <c r="GO469" s="613"/>
      <c r="GP469" s="613"/>
      <c r="GQ469" s="613"/>
      <c r="GR469" s="613"/>
      <c r="GS469" s="613"/>
      <c r="GT469" s="613"/>
      <c r="GU469" s="613"/>
      <c r="GV469" s="613"/>
      <c r="GW469" s="613"/>
      <c r="GX469" s="613"/>
      <c r="GY469" s="613"/>
      <c r="GZ469" s="613"/>
      <c r="HA469" s="613"/>
      <c r="HB469" s="613"/>
      <c r="HC469" s="613"/>
      <c r="HD469" s="613"/>
      <c r="HE469" s="613"/>
      <c r="HF469" s="613"/>
      <c r="HG469" s="613"/>
      <c r="HH469" s="613"/>
      <c r="HI469" s="613"/>
      <c r="HJ469" s="613"/>
      <c r="HK469" s="613"/>
      <c r="HL469" s="613"/>
      <c r="HM469" s="613"/>
      <c r="HN469" s="613"/>
    </row>
    <row r="470" s="520" customFormat="1" ht="18" customHeight="1" spans="1:222">
      <c r="A470" s="382" t="s">
        <v>351</v>
      </c>
      <c r="B470" s="321"/>
      <c r="C470" s="625">
        <f t="shared" si="92"/>
        <v>0</v>
      </c>
      <c r="D470" s="257">
        <v>0</v>
      </c>
      <c r="E470" s="636"/>
      <c r="F470" s="257"/>
      <c r="G470" s="637"/>
      <c r="H470" s="612"/>
      <c r="I470" s="606"/>
      <c r="J470" s="613"/>
      <c r="K470" s="613"/>
      <c r="GI470" s="613"/>
      <c r="GJ470" s="613"/>
      <c r="GK470" s="613"/>
      <c r="GL470" s="613"/>
      <c r="GM470" s="613"/>
      <c r="GN470" s="613"/>
      <c r="GO470" s="613"/>
      <c r="GP470" s="613"/>
      <c r="GQ470" s="613"/>
      <c r="GR470" s="613"/>
      <c r="GS470" s="613"/>
      <c r="GT470" s="613"/>
      <c r="GU470" s="613"/>
      <c r="GV470" s="613"/>
      <c r="GW470" s="613"/>
      <c r="GX470" s="613"/>
      <c r="GY470" s="613"/>
      <c r="GZ470" s="613"/>
      <c r="HA470" s="613"/>
      <c r="HB470" s="613"/>
      <c r="HC470" s="613"/>
      <c r="HD470" s="613"/>
      <c r="HE470" s="613"/>
      <c r="HF470" s="613"/>
      <c r="HG470" s="613"/>
      <c r="HH470" s="613"/>
      <c r="HI470" s="613"/>
      <c r="HJ470" s="613"/>
      <c r="HK470" s="613"/>
      <c r="HL470" s="613"/>
      <c r="HM470" s="613"/>
      <c r="HN470" s="613"/>
    </row>
    <row r="471" s="520" customFormat="1" ht="18" customHeight="1" spans="1:222">
      <c r="A471" s="643" t="s">
        <v>352</v>
      </c>
      <c r="B471" s="321"/>
      <c r="C471" s="625">
        <f t="shared" si="92"/>
        <v>0</v>
      </c>
      <c r="D471" s="381">
        <v>0</v>
      </c>
      <c r="E471" s="636"/>
      <c r="F471" s="381"/>
      <c r="G471" s="637"/>
      <c r="H471" s="612"/>
      <c r="I471" s="606"/>
      <c r="J471" s="613"/>
      <c r="K471" s="613"/>
      <c r="GI471" s="613"/>
      <c r="GJ471" s="613"/>
      <c r="GK471" s="613"/>
      <c r="GL471" s="613"/>
      <c r="GM471" s="613"/>
      <c r="GN471" s="613"/>
      <c r="GO471" s="613"/>
      <c r="GP471" s="613"/>
      <c r="GQ471" s="613"/>
      <c r="GR471" s="613"/>
      <c r="GS471" s="613"/>
      <c r="GT471" s="613"/>
      <c r="GU471" s="613"/>
      <c r="GV471" s="613"/>
      <c r="GW471" s="613"/>
      <c r="GX471" s="613"/>
      <c r="GY471" s="613"/>
      <c r="GZ471" s="613"/>
      <c r="HA471" s="613"/>
      <c r="HB471" s="613"/>
      <c r="HC471" s="613"/>
      <c r="HD471" s="613"/>
      <c r="HE471" s="613"/>
      <c r="HF471" s="613"/>
      <c r="HG471" s="613"/>
      <c r="HH471" s="613"/>
      <c r="HI471" s="613"/>
      <c r="HJ471" s="613"/>
      <c r="HK471" s="613"/>
      <c r="HL471" s="613"/>
      <c r="HM471" s="613"/>
      <c r="HN471" s="613"/>
    </row>
    <row r="472" s="606" customFormat="1" ht="18" customHeight="1" spans="1:8">
      <c r="A472" s="382" t="s">
        <v>353</v>
      </c>
      <c r="B472" s="321"/>
      <c r="C472" s="625">
        <f t="shared" si="92"/>
        <v>0</v>
      </c>
      <c r="D472" s="257">
        <v>0</v>
      </c>
      <c r="E472" s="636"/>
      <c r="F472" s="257"/>
      <c r="G472" s="637"/>
      <c r="H472" s="638"/>
    </row>
    <row r="473" s="606" customFormat="1" ht="18" customHeight="1" spans="1:8">
      <c r="A473" s="382" t="s">
        <v>354</v>
      </c>
      <c r="B473" s="321"/>
      <c r="C473" s="625">
        <f t="shared" si="92"/>
        <v>0</v>
      </c>
      <c r="D473" s="257">
        <v>0</v>
      </c>
      <c r="E473" s="636"/>
      <c r="F473" s="257"/>
      <c r="G473" s="637"/>
      <c r="H473" s="638"/>
    </row>
    <row r="474" s="606" customFormat="1" ht="18" customHeight="1" spans="1:8">
      <c r="A474" s="383" t="s">
        <v>355</v>
      </c>
      <c r="B474" s="321"/>
      <c r="C474" s="624">
        <f t="shared" ref="C474:H474" si="93">SUM(C475:C477)</f>
        <v>140</v>
      </c>
      <c r="D474" s="355">
        <v>119</v>
      </c>
      <c r="E474" s="622">
        <f>D474/C474</f>
        <v>0.85</v>
      </c>
      <c r="F474" s="355">
        <f t="shared" si="93"/>
        <v>0</v>
      </c>
      <c r="G474" s="637"/>
      <c r="H474" s="624">
        <f t="shared" si="93"/>
        <v>21</v>
      </c>
    </row>
    <row r="475" ht="18" customHeight="1" spans="1:9">
      <c r="A475" s="382" t="s">
        <v>343</v>
      </c>
      <c r="B475" s="321"/>
      <c r="C475" s="625">
        <f t="shared" ref="C475:C498" si="94">D475+H475</f>
        <v>0</v>
      </c>
      <c r="D475" s="257">
        <v>0</v>
      </c>
      <c r="E475" s="636"/>
      <c r="F475" s="257"/>
      <c r="G475" s="637"/>
      <c r="I475" s="606"/>
    </row>
    <row r="476" spans="1:9">
      <c r="A476" s="382" t="s">
        <v>356</v>
      </c>
      <c r="B476" s="321"/>
      <c r="C476" s="625">
        <v>140</v>
      </c>
      <c r="D476" s="257">
        <v>119</v>
      </c>
      <c r="E476" s="636">
        <f>D476/C476</f>
        <v>0.85</v>
      </c>
      <c r="F476" s="257"/>
      <c r="G476" s="637"/>
      <c r="H476" s="612">
        <v>21</v>
      </c>
      <c r="I476" s="606"/>
    </row>
    <row r="477" spans="1:9">
      <c r="A477" s="382" t="s">
        <v>357</v>
      </c>
      <c r="B477" s="321"/>
      <c r="C477" s="625">
        <f t="shared" si="94"/>
        <v>0</v>
      </c>
      <c r="D477" s="257">
        <v>0</v>
      </c>
      <c r="E477" s="636"/>
      <c r="F477" s="257"/>
      <c r="G477" s="637"/>
      <c r="I477" s="606"/>
    </row>
    <row r="478" s="606" customFormat="1" ht="18" customHeight="1" spans="1:8">
      <c r="A478" s="383" t="s">
        <v>358</v>
      </c>
      <c r="B478" s="321"/>
      <c r="C478" s="624">
        <f t="shared" si="94"/>
        <v>0</v>
      </c>
      <c r="D478" s="355">
        <v>0</v>
      </c>
      <c r="E478" s="622"/>
      <c r="F478" s="355">
        <f>SUM(F479:F482)</f>
        <v>0</v>
      </c>
      <c r="G478" s="637"/>
      <c r="H478" s="624">
        <f>SUM(H479:H482)</f>
        <v>0</v>
      </c>
    </row>
    <row r="479" s="607" customFormat="1" spans="1:222">
      <c r="A479" s="382" t="s">
        <v>343</v>
      </c>
      <c r="B479" s="321"/>
      <c r="C479" s="625">
        <f t="shared" si="94"/>
        <v>0</v>
      </c>
      <c r="D479" s="257">
        <v>0</v>
      </c>
      <c r="E479" s="636"/>
      <c r="F479" s="257"/>
      <c r="G479" s="637"/>
      <c r="H479" s="612"/>
      <c r="I479" s="606"/>
      <c r="J479" s="613"/>
      <c r="K479" s="613"/>
      <c r="GI479" s="613"/>
      <c r="GJ479" s="613"/>
      <c r="GK479" s="613"/>
      <c r="GL479" s="613"/>
      <c r="GM479" s="613"/>
      <c r="GN479" s="613"/>
      <c r="GO479" s="613"/>
      <c r="GP479" s="613"/>
      <c r="GQ479" s="613"/>
      <c r="GR479" s="613"/>
      <c r="GS479" s="613"/>
      <c r="GT479" s="613"/>
      <c r="GU479" s="613"/>
      <c r="GV479" s="613"/>
      <c r="GW479" s="613"/>
      <c r="GX479" s="613"/>
      <c r="GY479" s="613"/>
      <c r="GZ479" s="613"/>
      <c r="HA479" s="613"/>
      <c r="HB479" s="613"/>
      <c r="HC479" s="613"/>
      <c r="HD479" s="613"/>
      <c r="HE479" s="613"/>
      <c r="HF479" s="613"/>
      <c r="HG479" s="613"/>
      <c r="HH479" s="613"/>
      <c r="HI479" s="613"/>
      <c r="HJ479" s="613"/>
      <c r="HK479" s="613"/>
      <c r="HL479" s="613"/>
      <c r="HM479" s="613"/>
      <c r="HN479" s="613"/>
    </row>
    <row r="480" spans="1:9">
      <c r="A480" s="382" t="s">
        <v>359</v>
      </c>
      <c r="B480" s="321"/>
      <c r="C480" s="625">
        <f t="shared" si="94"/>
        <v>0</v>
      </c>
      <c r="D480" s="257">
        <v>0</v>
      </c>
      <c r="E480" s="636"/>
      <c r="F480" s="257"/>
      <c r="G480" s="637"/>
      <c r="I480" s="606"/>
    </row>
    <row r="481" spans="1:9">
      <c r="A481" s="382" t="s">
        <v>360</v>
      </c>
      <c r="B481" s="321"/>
      <c r="C481" s="625">
        <f t="shared" si="94"/>
        <v>0</v>
      </c>
      <c r="D481" s="257">
        <v>0</v>
      </c>
      <c r="E481" s="636"/>
      <c r="F481" s="257"/>
      <c r="G481" s="637"/>
      <c r="I481" s="606"/>
    </row>
    <row r="482" spans="1:9">
      <c r="A482" s="382" t="s">
        <v>361</v>
      </c>
      <c r="B482" s="321"/>
      <c r="C482" s="625">
        <f t="shared" si="94"/>
        <v>0</v>
      </c>
      <c r="D482" s="257">
        <v>0</v>
      </c>
      <c r="E482" s="636"/>
      <c r="F482" s="257"/>
      <c r="G482" s="637"/>
      <c r="I482" s="606"/>
    </row>
    <row r="483" s="606" customFormat="1" ht="18" customHeight="1" spans="1:8">
      <c r="A483" s="383" t="s">
        <v>362</v>
      </c>
      <c r="B483" s="321"/>
      <c r="C483" s="624">
        <f t="shared" si="94"/>
        <v>0</v>
      </c>
      <c r="D483" s="355">
        <v>0</v>
      </c>
      <c r="E483" s="622"/>
      <c r="F483" s="355">
        <f>SUM(F484:F487)</f>
        <v>0</v>
      </c>
      <c r="G483" s="637"/>
      <c r="H483" s="624"/>
    </row>
    <row r="484" s="607" customFormat="1" spans="1:222">
      <c r="A484" s="382" t="s">
        <v>363</v>
      </c>
      <c r="B484" s="321"/>
      <c r="C484" s="625">
        <f t="shared" si="94"/>
        <v>0</v>
      </c>
      <c r="D484" s="257">
        <v>0</v>
      </c>
      <c r="E484" s="636"/>
      <c r="F484" s="257"/>
      <c r="G484" s="637"/>
      <c r="H484" s="612"/>
      <c r="I484" s="606"/>
      <c r="J484" s="613"/>
      <c r="K484" s="613"/>
      <c r="GI484" s="613"/>
      <c r="GJ484" s="613"/>
      <c r="GK484" s="613"/>
      <c r="GL484" s="613"/>
      <c r="GM484" s="613"/>
      <c r="GN484" s="613"/>
      <c r="GO484" s="613"/>
      <c r="GP484" s="613"/>
      <c r="GQ484" s="613"/>
      <c r="GR484" s="613"/>
      <c r="GS484" s="613"/>
      <c r="GT484" s="613"/>
      <c r="GU484" s="613"/>
      <c r="GV484" s="613"/>
      <c r="GW484" s="613"/>
      <c r="GX484" s="613"/>
      <c r="GY484" s="613"/>
      <c r="GZ484" s="613"/>
      <c r="HA484" s="613"/>
      <c r="HB484" s="613"/>
      <c r="HC484" s="613"/>
      <c r="HD484" s="613"/>
      <c r="HE484" s="613"/>
      <c r="HF484" s="613"/>
      <c r="HG484" s="613"/>
      <c r="HH484" s="613"/>
      <c r="HI484" s="613"/>
      <c r="HJ484" s="613"/>
      <c r="HK484" s="613"/>
      <c r="HL484" s="613"/>
      <c r="HM484" s="613"/>
      <c r="HN484" s="613"/>
    </row>
    <row r="485" s="606" customFormat="1" spans="1:8">
      <c r="A485" s="382" t="s">
        <v>364</v>
      </c>
      <c r="B485" s="321"/>
      <c r="C485" s="625">
        <f t="shared" si="94"/>
        <v>0</v>
      </c>
      <c r="D485" s="257">
        <v>0</v>
      </c>
      <c r="E485" s="636"/>
      <c r="F485" s="257"/>
      <c r="G485" s="637"/>
      <c r="H485" s="638"/>
    </row>
    <row r="486" spans="1:9">
      <c r="A486" s="382" t="s">
        <v>365</v>
      </c>
      <c r="B486" s="321"/>
      <c r="C486" s="625">
        <f t="shared" si="94"/>
        <v>0</v>
      </c>
      <c r="D486" s="257">
        <v>0</v>
      </c>
      <c r="E486" s="636"/>
      <c r="F486" s="257"/>
      <c r="G486" s="637"/>
      <c r="I486" s="606"/>
    </row>
    <row r="487" s="606" customFormat="1" spans="1:8">
      <c r="A487" s="382" t="s">
        <v>366</v>
      </c>
      <c r="B487" s="321"/>
      <c r="C487" s="625">
        <f t="shared" si="94"/>
        <v>0</v>
      </c>
      <c r="D487" s="257">
        <v>0</v>
      </c>
      <c r="E487" s="636"/>
      <c r="F487" s="257"/>
      <c r="G487" s="637"/>
      <c r="H487" s="638"/>
    </row>
    <row r="488" s="606" customFormat="1" ht="18" customHeight="1" spans="1:8">
      <c r="A488" s="383" t="s">
        <v>367</v>
      </c>
      <c r="B488" s="321"/>
      <c r="C488" s="624">
        <f t="shared" si="94"/>
        <v>0</v>
      </c>
      <c r="D488" s="355">
        <v>0</v>
      </c>
      <c r="E488" s="622"/>
      <c r="F488" s="355">
        <f>SUM(F489:F494)</f>
        <v>19</v>
      </c>
      <c r="G488" s="637"/>
      <c r="H488" s="624">
        <f>SUM(H489:H494)</f>
        <v>0</v>
      </c>
    </row>
    <row r="489" s="606" customFormat="1" spans="1:8">
      <c r="A489" s="382" t="s">
        <v>343</v>
      </c>
      <c r="B489" s="321"/>
      <c r="C489" s="625">
        <f t="shared" si="94"/>
        <v>0</v>
      </c>
      <c r="D489" s="257">
        <v>0</v>
      </c>
      <c r="E489" s="636"/>
      <c r="F489" s="257"/>
      <c r="G489" s="637"/>
      <c r="H489" s="638"/>
    </row>
    <row r="490" s="520" customFormat="1" ht="18" customHeight="1" spans="1:222">
      <c r="A490" s="382" t="s">
        <v>368</v>
      </c>
      <c r="B490" s="321"/>
      <c r="C490" s="625">
        <f t="shared" si="94"/>
        <v>0</v>
      </c>
      <c r="D490" s="257">
        <v>0</v>
      </c>
      <c r="E490" s="636"/>
      <c r="F490" s="257">
        <v>2</v>
      </c>
      <c r="G490" s="637"/>
      <c r="H490" s="612"/>
      <c r="I490" s="606"/>
      <c r="J490" s="613"/>
      <c r="K490" s="613"/>
      <c r="GI490" s="613"/>
      <c r="GJ490" s="613"/>
      <c r="GK490" s="613"/>
      <c r="GL490" s="613"/>
      <c r="GM490" s="613"/>
      <c r="GN490" s="613"/>
      <c r="GO490" s="613"/>
      <c r="GP490" s="613"/>
      <c r="GQ490" s="613"/>
      <c r="GR490" s="613"/>
      <c r="GS490" s="613"/>
      <c r="GT490" s="613"/>
      <c r="GU490" s="613"/>
      <c r="GV490" s="613"/>
      <c r="GW490" s="613"/>
      <c r="GX490" s="613"/>
      <c r="GY490" s="613"/>
      <c r="GZ490" s="613"/>
      <c r="HA490" s="613"/>
      <c r="HB490" s="613"/>
      <c r="HC490" s="613"/>
      <c r="HD490" s="613"/>
      <c r="HE490" s="613"/>
      <c r="HF490" s="613"/>
      <c r="HG490" s="613"/>
      <c r="HH490" s="613"/>
      <c r="HI490" s="613"/>
      <c r="HJ490" s="613"/>
      <c r="HK490" s="613"/>
      <c r="HL490" s="613"/>
      <c r="HM490" s="613"/>
      <c r="HN490" s="613"/>
    </row>
    <row r="491" s="520" customFormat="1" spans="1:222">
      <c r="A491" s="382" t="s">
        <v>369</v>
      </c>
      <c r="B491" s="321"/>
      <c r="C491" s="625">
        <f t="shared" si="94"/>
        <v>0</v>
      </c>
      <c r="D491" s="257">
        <v>0</v>
      </c>
      <c r="E491" s="636"/>
      <c r="F491" s="257"/>
      <c r="G491" s="637"/>
      <c r="H491" s="612"/>
      <c r="I491" s="606"/>
      <c r="J491" s="613"/>
      <c r="K491" s="613"/>
      <c r="GI491" s="613"/>
      <c r="GJ491" s="613"/>
      <c r="GK491" s="613"/>
      <c r="GL491" s="613"/>
      <c r="GM491" s="613"/>
      <c r="GN491" s="613"/>
      <c r="GO491" s="613"/>
      <c r="GP491" s="613"/>
      <c r="GQ491" s="613"/>
      <c r="GR491" s="613"/>
      <c r="GS491" s="613"/>
      <c r="GT491" s="613"/>
      <c r="GU491" s="613"/>
      <c r="GV491" s="613"/>
      <c r="GW491" s="613"/>
      <c r="GX491" s="613"/>
      <c r="GY491" s="613"/>
      <c r="GZ491" s="613"/>
      <c r="HA491" s="613"/>
      <c r="HB491" s="613"/>
      <c r="HC491" s="613"/>
      <c r="HD491" s="613"/>
      <c r="HE491" s="613"/>
      <c r="HF491" s="613"/>
      <c r="HG491" s="613"/>
      <c r="HH491" s="613"/>
      <c r="HI491" s="613"/>
      <c r="HJ491" s="613"/>
      <c r="HK491" s="613"/>
      <c r="HL491" s="613"/>
      <c r="HM491" s="613"/>
      <c r="HN491" s="613"/>
    </row>
    <row r="492" s="520" customFormat="1" spans="1:222">
      <c r="A492" s="382" t="s">
        <v>370</v>
      </c>
      <c r="B492" s="321"/>
      <c r="C492" s="625">
        <f t="shared" si="94"/>
        <v>0</v>
      </c>
      <c r="D492" s="257">
        <v>0</v>
      </c>
      <c r="E492" s="636"/>
      <c r="F492" s="257"/>
      <c r="G492" s="637"/>
      <c r="H492" s="612"/>
      <c r="I492" s="606"/>
      <c r="J492" s="613"/>
      <c r="K492" s="613"/>
      <c r="GI492" s="613"/>
      <c r="GJ492" s="613"/>
      <c r="GK492" s="613"/>
      <c r="GL492" s="613"/>
      <c r="GM492" s="613"/>
      <c r="GN492" s="613"/>
      <c r="GO492" s="613"/>
      <c r="GP492" s="613"/>
      <c r="GQ492" s="613"/>
      <c r="GR492" s="613"/>
      <c r="GS492" s="613"/>
      <c r="GT492" s="613"/>
      <c r="GU492" s="613"/>
      <c r="GV492" s="613"/>
      <c r="GW492" s="613"/>
      <c r="GX492" s="613"/>
      <c r="GY492" s="613"/>
      <c r="GZ492" s="613"/>
      <c r="HA492" s="613"/>
      <c r="HB492" s="613"/>
      <c r="HC492" s="613"/>
      <c r="HD492" s="613"/>
      <c r="HE492" s="613"/>
      <c r="HF492" s="613"/>
      <c r="HG492" s="613"/>
      <c r="HH492" s="613"/>
      <c r="HI492" s="613"/>
      <c r="HJ492" s="613"/>
      <c r="HK492" s="613"/>
      <c r="HL492" s="613"/>
      <c r="HM492" s="613"/>
      <c r="HN492" s="613"/>
    </row>
    <row r="493" s="606" customFormat="1" spans="1:8">
      <c r="A493" s="382" t="s">
        <v>371</v>
      </c>
      <c r="B493" s="321"/>
      <c r="C493" s="625">
        <f t="shared" si="94"/>
        <v>0</v>
      </c>
      <c r="D493" s="257">
        <v>0</v>
      </c>
      <c r="E493" s="636"/>
      <c r="F493" s="257"/>
      <c r="G493" s="637"/>
      <c r="H493" s="638"/>
    </row>
    <row r="494" s="520" customFormat="1" spans="1:222">
      <c r="A494" s="382" t="s">
        <v>372</v>
      </c>
      <c r="B494" s="321"/>
      <c r="C494" s="625">
        <f t="shared" si="94"/>
        <v>0</v>
      </c>
      <c r="D494" s="257">
        <v>0</v>
      </c>
      <c r="E494" s="636"/>
      <c r="F494" s="257">
        <v>17</v>
      </c>
      <c r="G494" s="637"/>
      <c r="H494" s="612"/>
      <c r="I494" s="606"/>
      <c r="J494" s="613"/>
      <c r="K494" s="613"/>
      <c r="GI494" s="613"/>
      <c r="GJ494" s="613"/>
      <c r="GK494" s="613"/>
      <c r="GL494" s="613"/>
      <c r="GM494" s="613"/>
      <c r="GN494" s="613"/>
      <c r="GO494" s="613"/>
      <c r="GP494" s="613"/>
      <c r="GQ494" s="613"/>
      <c r="GR494" s="613"/>
      <c r="GS494" s="613"/>
      <c r="GT494" s="613"/>
      <c r="GU494" s="613"/>
      <c r="GV494" s="613"/>
      <c r="GW494" s="613"/>
      <c r="GX494" s="613"/>
      <c r="GY494" s="613"/>
      <c r="GZ494" s="613"/>
      <c r="HA494" s="613"/>
      <c r="HB494" s="613"/>
      <c r="HC494" s="613"/>
      <c r="HD494" s="613"/>
      <c r="HE494" s="613"/>
      <c r="HF494" s="613"/>
      <c r="HG494" s="613"/>
      <c r="HH494" s="613"/>
      <c r="HI494" s="613"/>
      <c r="HJ494" s="613"/>
      <c r="HK494" s="613"/>
      <c r="HL494" s="613"/>
      <c r="HM494" s="613"/>
      <c r="HN494" s="613"/>
    </row>
    <row r="495" s="606" customFormat="1" ht="18" customHeight="1" spans="1:8">
      <c r="A495" s="383" t="s">
        <v>373</v>
      </c>
      <c r="B495" s="321"/>
      <c r="C495" s="624">
        <f t="shared" si="94"/>
        <v>0</v>
      </c>
      <c r="D495" s="355">
        <v>0</v>
      </c>
      <c r="E495" s="622"/>
      <c r="F495" s="355">
        <f>SUM(F496:F498)</f>
        <v>0</v>
      </c>
      <c r="G495" s="637"/>
      <c r="H495" s="624"/>
    </row>
    <row r="496" s="607" customFormat="1" spans="1:222">
      <c r="A496" s="382" t="s">
        <v>374</v>
      </c>
      <c r="B496" s="321"/>
      <c r="C496" s="625">
        <f t="shared" si="94"/>
        <v>0</v>
      </c>
      <c r="D496" s="257">
        <v>0</v>
      </c>
      <c r="E496" s="636"/>
      <c r="F496" s="257"/>
      <c r="G496" s="637"/>
      <c r="H496" s="612"/>
      <c r="I496" s="606"/>
      <c r="J496" s="613"/>
      <c r="K496" s="613"/>
      <c r="GI496" s="613"/>
      <c r="GJ496" s="613"/>
      <c r="GK496" s="613"/>
      <c r="GL496" s="613"/>
      <c r="GM496" s="613"/>
      <c r="GN496" s="613"/>
      <c r="GO496" s="613"/>
      <c r="GP496" s="613"/>
      <c r="GQ496" s="613"/>
      <c r="GR496" s="613"/>
      <c r="GS496" s="613"/>
      <c r="GT496" s="613"/>
      <c r="GU496" s="613"/>
      <c r="GV496" s="613"/>
      <c r="GW496" s="613"/>
      <c r="GX496" s="613"/>
      <c r="GY496" s="613"/>
      <c r="GZ496" s="613"/>
      <c r="HA496" s="613"/>
      <c r="HB496" s="613"/>
      <c r="HC496" s="613"/>
      <c r="HD496" s="613"/>
      <c r="HE496" s="613"/>
      <c r="HF496" s="613"/>
      <c r="HG496" s="613"/>
      <c r="HH496" s="613"/>
      <c r="HI496" s="613"/>
      <c r="HJ496" s="613"/>
      <c r="HK496" s="613"/>
      <c r="HL496" s="613"/>
      <c r="HM496" s="613"/>
      <c r="HN496" s="613"/>
    </row>
    <row r="497" spans="1:9">
      <c r="A497" s="382" t="s">
        <v>375</v>
      </c>
      <c r="B497" s="321"/>
      <c r="C497" s="625">
        <f t="shared" si="94"/>
        <v>0</v>
      </c>
      <c r="D497" s="257">
        <v>0</v>
      </c>
      <c r="E497" s="636"/>
      <c r="F497" s="257"/>
      <c r="G497" s="637"/>
      <c r="I497" s="606"/>
    </row>
    <row r="498" spans="1:9">
      <c r="A498" s="382" t="s">
        <v>376</v>
      </c>
      <c r="B498" s="321"/>
      <c r="C498" s="625">
        <f t="shared" si="94"/>
        <v>0</v>
      </c>
      <c r="D498" s="257">
        <v>0</v>
      </c>
      <c r="E498" s="636"/>
      <c r="F498" s="257"/>
      <c r="G498" s="637"/>
      <c r="I498" s="606"/>
    </row>
    <row r="499" s="606" customFormat="1" ht="18" customHeight="1" spans="1:8">
      <c r="A499" s="383" t="s">
        <v>377</v>
      </c>
      <c r="B499" s="321"/>
      <c r="C499" s="624">
        <f>SUM(C500:C502)</f>
        <v>16</v>
      </c>
      <c r="D499" s="355">
        <v>0</v>
      </c>
      <c r="E499" s="622"/>
      <c r="F499" s="355">
        <f>F500+F501+F502</f>
        <v>0</v>
      </c>
      <c r="G499" s="637"/>
      <c r="H499" s="624">
        <f>H500+H501+H502</f>
        <v>16</v>
      </c>
    </row>
    <row r="500" s="607" customFormat="1" spans="1:222">
      <c r="A500" s="382" t="s">
        <v>378</v>
      </c>
      <c r="B500" s="321"/>
      <c r="C500" s="625">
        <f t="shared" ref="C500:C506" si="95">D500+H500</f>
        <v>0</v>
      </c>
      <c r="D500" s="257">
        <v>0</v>
      </c>
      <c r="E500" s="636"/>
      <c r="F500" s="257"/>
      <c r="G500" s="637"/>
      <c r="H500" s="612"/>
      <c r="I500" s="606"/>
      <c r="J500" s="613"/>
      <c r="K500" s="613"/>
      <c r="GI500" s="613"/>
      <c r="GJ500" s="613"/>
      <c r="GK500" s="613"/>
      <c r="GL500" s="613"/>
      <c r="GM500" s="613"/>
      <c r="GN500" s="613"/>
      <c r="GO500" s="613"/>
      <c r="GP500" s="613"/>
      <c r="GQ500" s="613"/>
      <c r="GR500" s="613"/>
      <c r="GS500" s="613"/>
      <c r="GT500" s="613"/>
      <c r="GU500" s="613"/>
      <c r="GV500" s="613"/>
      <c r="GW500" s="613"/>
      <c r="GX500" s="613"/>
      <c r="GY500" s="613"/>
      <c r="GZ500" s="613"/>
      <c r="HA500" s="613"/>
      <c r="HB500" s="613"/>
      <c r="HC500" s="613"/>
      <c r="HD500" s="613"/>
      <c r="HE500" s="613"/>
      <c r="HF500" s="613"/>
      <c r="HG500" s="613"/>
      <c r="HH500" s="613"/>
      <c r="HI500" s="613"/>
      <c r="HJ500" s="613"/>
      <c r="HK500" s="613"/>
      <c r="HL500" s="613"/>
      <c r="HM500" s="613"/>
      <c r="HN500" s="613"/>
    </row>
    <row r="501" s="520" customFormat="1" ht="18" customHeight="1" spans="1:222">
      <c r="A501" s="382" t="s">
        <v>379</v>
      </c>
      <c r="B501" s="321"/>
      <c r="C501" s="625">
        <v>16</v>
      </c>
      <c r="D501" s="257">
        <v>0</v>
      </c>
      <c r="E501" s="636"/>
      <c r="F501" s="257"/>
      <c r="G501" s="637"/>
      <c r="H501" s="612">
        <v>16</v>
      </c>
      <c r="I501" s="606"/>
      <c r="J501" s="613"/>
      <c r="K501" s="613"/>
      <c r="GI501" s="613"/>
      <c r="GJ501" s="613"/>
      <c r="GK501" s="613"/>
      <c r="GL501" s="613"/>
      <c r="GM501" s="613"/>
      <c r="GN501" s="613"/>
      <c r="GO501" s="613"/>
      <c r="GP501" s="613"/>
      <c r="GQ501" s="613"/>
      <c r="GR501" s="613"/>
      <c r="GS501" s="613"/>
      <c r="GT501" s="613"/>
      <c r="GU501" s="613"/>
      <c r="GV501" s="613"/>
      <c r="GW501" s="613"/>
      <c r="GX501" s="613"/>
      <c r="GY501" s="613"/>
      <c r="GZ501" s="613"/>
      <c r="HA501" s="613"/>
      <c r="HB501" s="613"/>
      <c r="HC501" s="613"/>
      <c r="HD501" s="613"/>
      <c r="HE501" s="613"/>
      <c r="HF501" s="613"/>
      <c r="HG501" s="613"/>
      <c r="HH501" s="613"/>
      <c r="HI501" s="613"/>
      <c r="HJ501" s="613"/>
      <c r="HK501" s="613"/>
      <c r="HL501" s="613"/>
      <c r="HM501" s="613"/>
      <c r="HN501" s="613"/>
    </row>
    <row r="502" s="606" customFormat="1" ht="18" customHeight="1" spans="1:8">
      <c r="A502" s="382" t="s">
        <v>380</v>
      </c>
      <c r="B502" s="321"/>
      <c r="C502" s="625">
        <f t="shared" si="95"/>
        <v>0</v>
      </c>
      <c r="D502" s="257">
        <v>0</v>
      </c>
      <c r="E502" s="636"/>
      <c r="F502" s="257"/>
      <c r="G502" s="637"/>
      <c r="H502" s="638"/>
    </row>
    <row r="503" s="606" customFormat="1" ht="18" customHeight="1" spans="1:8">
      <c r="A503" s="383" t="s">
        <v>381</v>
      </c>
      <c r="B503" s="321"/>
      <c r="C503" s="624">
        <f t="shared" ref="C503:H503" si="96">SUM(C504:C507)</f>
        <v>72</v>
      </c>
      <c r="D503" s="355">
        <v>42</v>
      </c>
      <c r="E503" s="622"/>
      <c r="F503" s="355">
        <f t="shared" si="96"/>
        <v>0</v>
      </c>
      <c r="G503" s="637"/>
      <c r="H503" s="624">
        <f t="shared" si="96"/>
        <v>30</v>
      </c>
    </row>
    <row r="504" s="520" customFormat="1" ht="18" customHeight="1" spans="1:222">
      <c r="A504" s="382" t="s">
        <v>382</v>
      </c>
      <c r="B504" s="321"/>
      <c r="C504" s="625">
        <f t="shared" si="95"/>
        <v>0</v>
      </c>
      <c r="D504" s="257">
        <v>0</v>
      </c>
      <c r="E504" s="636"/>
      <c r="F504" s="257"/>
      <c r="G504" s="637"/>
      <c r="H504" s="612"/>
      <c r="I504" s="606"/>
      <c r="J504" s="613"/>
      <c r="K504" s="613"/>
      <c r="GI504" s="613"/>
      <c r="GJ504" s="613"/>
      <c r="GK504" s="613"/>
      <c r="GL504" s="613"/>
      <c r="GM504" s="613"/>
      <c r="GN504" s="613"/>
      <c r="GO504" s="613"/>
      <c r="GP504" s="613"/>
      <c r="GQ504" s="613"/>
      <c r="GR504" s="613"/>
      <c r="GS504" s="613"/>
      <c r="GT504" s="613"/>
      <c r="GU504" s="613"/>
      <c r="GV504" s="613"/>
      <c r="GW504" s="613"/>
      <c r="GX504" s="613"/>
      <c r="GY504" s="613"/>
      <c r="GZ504" s="613"/>
      <c r="HA504" s="613"/>
      <c r="HB504" s="613"/>
      <c r="HC504" s="613"/>
      <c r="HD504" s="613"/>
      <c r="HE504" s="613"/>
      <c r="HF504" s="613"/>
      <c r="HG504" s="613"/>
      <c r="HH504" s="613"/>
      <c r="HI504" s="613"/>
      <c r="HJ504" s="613"/>
      <c r="HK504" s="613"/>
      <c r="HL504" s="613"/>
      <c r="HM504" s="613"/>
      <c r="HN504" s="613"/>
    </row>
    <row r="505" s="520" customFormat="1" ht="18" customHeight="1" spans="1:222">
      <c r="A505" s="382" t="s">
        <v>383</v>
      </c>
      <c r="B505" s="321"/>
      <c r="C505" s="625">
        <f t="shared" si="95"/>
        <v>0</v>
      </c>
      <c r="D505" s="257">
        <v>0</v>
      </c>
      <c r="E505" s="636"/>
      <c r="F505" s="257"/>
      <c r="G505" s="637"/>
      <c r="H505" s="612"/>
      <c r="I505" s="606"/>
      <c r="J505" s="613"/>
      <c r="K505" s="613"/>
      <c r="GI505" s="613"/>
      <c r="GJ505" s="613"/>
      <c r="GK505" s="613"/>
      <c r="GL505" s="613"/>
      <c r="GM505" s="613"/>
      <c r="GN505" s="613"/>
      <c r="GO505" s="613"/>
      <c r="GP505" s="613"/>
      <c r="GQ505" s="613"/>
      <c r="GR505" s="613"/>
      <c r="GS505" s="613"/>
      <c r="GT505" s="613"/>
      <c r="GU505" s="613"/>
      <c r="GV505" s="613"/>
      <c r="GW505" s="613"/>
      <c r="GX505" s="613"/>
      <c r="GY505" s="613"/>
      <c r="GZ505" s="613"/>
      <c r="HA505" s="613"/>
      <c r="HB505" s="613"/>
      <c r="HC505" s="613"/>
      <c r="HD505" s="613"/>
      <c r="HE505" s="613"/>
      <c r="HF505" s="613"/>
      <c r="HG505" s="613"/>
      <c r="HH505" s="613"/>
      <c r="HI505" s="613"/>
      <c r="HJ505" s="613"/>
      <c r="HK505" s="613"/>
      <c r="HL505" s="613"/>
      <c r="HM505" s="613"/>
      <c r="HN505" s="613"/>
    </row>
    <row r="506" s="520" customFormat="1" ht="18" customHeight="1" spans="1:222">
      <c r="A506" s="382" t="s">
        <v>384</v>
      </c>
      <c r="B506" s="321"/>
      <c r="C506" s="625">
        <f t="shared" si="95"/>
        <v>0</v>
      </c>
      <c r="D506" s="257">
        <v>0</v>
      </c>
      <c r="E506" s="636"/>
      <c r="F506" s="257"/>
      <c r="G506" s="637"/>
      <c r="H506" s="612"/>
      <c r="I506" s="606"/>
      <c r="J506" s="613"/>
      <c r="K506" s="613"/>
      <c r="GI506" s="613"/>
      <c r="GJ506" s="613"/>
      <c r="GK506" s="613"/>
      <c r="GL506" s="613"/>
      <c r="GM506" s="613"/>
      <c r="GN506" s="613"/>
      <c r="GO506" s="613"/>
      <c r="GP506" s="613"/>
      <c r="GQ506" s="613"/>
      <c r="GR506" s="613"/>
      <c r="GS506" s="613"/>
      <c r="GT506" s="613"/>
      <c r="GU506" s="613"/>
      <c r="GV506" s="613"/>
      <c r="GW506" s="613"/>
      <c r="GX506" s="613"/>
      <c r="GY506" s="613"/>
      <c r="GZ506" s="613"/>
      <c r="HA506" s="613"/>
      <c r="HB506" s="613"/>
      <c r="HC506" s="613"/>
      <c r="HD506" s="613"/>
      <c r="HE506" s="613"/>
      <c r="HF506" s="613"/>
      <c r="HG506" s="613"/>
      <c r="HH506" s="613"/>
      <c r="HI506" s="613"/>
      <c r="HJ506" s="613"/>
      <c r="HK506" s="613"/>
      <c r="HL506" s="613"/>
      <c r="HM506" s="613"/>
      <c r="HN506" s="613"/>
    </row>
    <row r="507" s="520" customFormat="1" ht="18" customHeight="1" spans="1:222">
      <c r="A507" s="382" t="s">
        <v>385</v>
      </c>
      <c r="B507" s="321"/>
      <c r="C507" s="625">
        <v>72</v>
      </c>
      <c r="D507" s="257">
        <v>42</v>
      </c>
      <c r="E507" s="636"/>
      <c r="F507" s="257"/>
      <c r="G507" s="637"/>
      <c r="H507" s="612">
        <v>30</v>
      </c>
      <c r="I507" s="606"/>
      <c r="J507" s="613"/>
      <c r="K507" s="613"/>
      <c r="GI507" s="613"/>
      <c r="GJ507" s="613"/>
      <c r="GK507" s="613"/>
      <c r="GL507" s="613"/>
      <c r="GM507" s="613"/>
      <c r="GN507" s="613"/>
      <c r="GO507" s="613"/>
      <c r="GP507" s="613"/>
      <c r="GQ507" s="613"/>
      <c r="GR507" s="613"/>
      <c r="GS507" s="613"/>
      <c r="GT507" s="613"/>
      <c r="GU507" s="613"/>
      <c r="GV507" s="613"/>
      <c r="GW507" s="613"/>
      <c r="GX507" s="613"/>
      <c r="GY507" s="613"/>
      <c r="GZ507" s="613"/>
      <c r="HA507" s="613"/>
      <c r="HB507" s="613"/>
      <c r="HC507" s="613"/>
      <c r="HD507" s="613"/>
      <c r="HE507" s="613"/>
      <c r="HF507" s="613"/>
      <c r="HG507" s="613"/>
      <c r="HH507" s="613"/>
      <c r="HI507" s="613"/>
      <c r="HJ507" s="613"/>
      <c r="HK507" s="613"/>
      <c r="HL507" s="613"/>
      <c r="HM507" s="613"/>
      <c r="HN507" s="613"/>
    </row>
    <row r="508" s="606" customFormat="1" ht="18" customHeight="1" spans="1:8">
      <c r="A508" s="383" t="s">
        <v>386</v>
      </c>
      <c r="B508" s="321">
        <v>434</v>
      </c>
      <c r="C508" s="624">
        <f>C509+C525+C533+C544+C553+C561</f>
        <v>2235</v>
      </c>
      <c r="D508" s="355">
        <v>912</v>
      </c>
      <c r="E508" s="622">
        <f t="shared" ref="E508:E510" si="97">D508/C508</f>
        <v>0.408053691275168</v>
      </c>
      <c r="F508" s="355">
        <f>SUM(F509,F525,F533,F544,F553,F561)</f>
        <v>628</v>
      </c>
      <c r="G508" s="635">
        <f t="shared" ref="G508:G510" si="98">D508/F508-1</f>
        <v>0.452229299363057</v>
      </c>
      <c r="H508" s="624">
        <f>SUM(H509,H525,H533,H544,H553,H561)</f>
        <v>1323</v>
      </c>
    </row>
    <row r="509" s="606" customFormat="1" ht="18" customHeight="1" spans="1:8">
      <c r="A509" s="383" t="s">
        <v>387</v>
      </c>
      <c r="B509" s="321">
        <v>428</v>
      </c>
      <c r="C509" s="624">
        <f t="shared" ref="C509:H509" si="99">SUM(C510:C524)</f>
        <v>480</v>
      </c>
      <c r="D509" s="355">
        <v>477</v>
      </c>
      <c r="E509" s="622">
        <f t="shared" si="97"/>
        <v>0.99375</v>
      </c>
      <c r="F509" s="355">
        <f t="shared" si="99"/>
        <v>425</v>
      </c>
      <c r="G509" s="635">
        <f t="shared" si="98"/>
        <v>0.122352941176471</v>
      </c>
      <c r="H509" s="624">
        <f t="shared" si="99"/>
        <v>3</v>
      </c>
    </row>
    <row r="510" s="520" customFormat="1" ht="18" customHeight="1" spans="1:222">
      <c r="A510" s="382" t="s">
        <v>47</v>
      </c>
      <c r="B510" s="320">
        <v>160</v>
      </c>
      <c r="C510" s="625">
        <v>157</v>
      </c>
      <c r="D510" s="257">
        <v>157</v>
      </c>
      <c r="E510" s="636">
        <f t="shared" si="97"/>
        <v>1</v>
      </c>
      <c r="F510" s="257">
        <v>144</v>
      </c>
      <c r="G510" s="637">
        <f t="shared" si="98"/>
        <v>0.0902777777777777</v>
      </c>
      <c r="H510" s="612"/>
      <c r="I510" s="606"/>
      <c r="J510" s="613"/>
      <c r="K510" s="613"/>
      <c r="GI510" s="613"/>
      <c r="GJ510" s="613"/>
      <c r="GK510" s="613"/>
      <c r="GL510" s="613"/>
      <c r="GM510" s="613"/>
      <c r="GN510" s="613"/>
      <c r="GO510" s="613"/>
      <c r="GP510" s="613"/>
      <c r="GQ510" s="613"/>
      <c r="GR510" s="613"/>
      <c r="GS510" s="613"/>
      <c r="GT510" s="613"/>
      <c r="GU510" s="613"/>
      <c r="GV510" s="613"/>
      <c r="GW510" s="613"/>
      <c r="GX510" s="613"/>
      <c r="GY510" s="613"/>
      <c r="GZ510" s="613"/>
      <c r="HA510" s="613"/>
      <c r="HB510" s="613"/>
      <c r="HC510" s="613"/>
      <c r="HD510" s="613"/>
      <c r="HE510" s="613"/>
      <c r="HF510" s="613"/>
      <c r="HG510" s="613"/>
      <c r="HH510" s="613"/>
      <c r="HI510" s="613"/>
      <c r="HJ510" s="613"/>
      <c r="HK510" s="613"/>
      <c r="HL510" s="613"/>
      <c r="HM510" s="613"/>
      <c r="HN510" s="613"/>
    </row>
    <row r="511" s="520" customFormat="1" ht="18" customHeight="1" spans="1:222">
      <c r="A511" s="382" t="s">
        <v>48</v>
      </c>
      <c r="B511" s="320"/>
      <c r="C511" s="625">
        <v>0</v>
      </c>
      <c r="D511" s="257">
        <v>0</v>
      </c>
      <c r="E511" s="636"/>
      <c r="F511" s="257"/>
      <c r="G511" s="637"/>
      <c r="H511" s="612"/>
      <c r="I511" s="606"/>
      <c r="J511" s="613"/>
      <c r="K511" s="613"/>
      <c r="GI511" s="613"/>
      <c r="GJ511" s="613"/>
      <c r="GK511" s="613"/>
      <c r="GL511" s="613"/>
      <c r="GM511" s="613"/>
      <c r="GN511" s="613"/>
      <c r="GO511" s="613"/>
      <c r="GP511" s="613"/>
      <c r="GQ511" s="613"/>
      <c r="GR511" s="613"/>
      <c r="GS511" s="613"/>
      <c r="GT511" s="613"/>
      <c r="GU511" s="613"/>
      <c r="GV511" s="613"/>
      <c r="GW511" s="613"/>
      <c r="GX511" s="613"/>
      <c r="GY511" s="613"/>
      <c r="GZ511" s="613"/>
      <c r="HA511" s="613"/>
      <c r="HB511" s="613"/>
      <c r="HC511" s="613"/>
      <c r="HD511" s="613"/>
      <c r="HE511" s="613"/>
      <c r="HF511" s="613"/>
      <c r="HG511" s="613"/>
      <c r="HH511" s="613"/>
      <c r="HI511" s="613"/>
      <c r="HJ511" s="613"/>
      <c r="HK511" s="613"/>
      <c r="HL511" s="613"/>
      <c r="HM511" s="613"/>
      <c r="HN511" s="613"/>
    </row>
    <row r="512" s="520" customFormat="1" ht="18" customHeight="1" spans="1:222">
      <c r="A512" s="382" t="s">
        <v>49</v>
      </c>
      <c r="B512" s="320"/>
      <c r="C512" s="625">
        <v>0</v>
      </c>
      <c r="D512" s="257">
        <v>0</v>
      </c>
      <c r="E512" s="636"/>
      <c r="F512" s="257"/>
      <c r="G512" s="637"/>
      <c r="H512" s="612"/>
      <c r="I512" s="606"/>
      <c r="J512" s="613"/>
      <c r="K512" s="613"/>
      <c r="GI512" s="613"/>
      <c r="GJ512" s="613"/>
      <c r="GK512" s="613"/>
      <c r="GL512" s="613"/>
      <c r="GM512" s="613"/>
      <c r="GN512" s="613"/>
      <c r="GO512" s="613"/>
      <c r="GP512" s="613"/>
      <c r="GQ512" s="613"/>
      <c r="GR512" s="613"/>
      <c r="GS512" s="613"/>
      <c r="GT512" s="613"/>
      <c r="GU512" s="613"/>
      <c r="GV512" s="613"/>
      <c r="GW512" s="613"/>
      <c r="GX512" s="613"/>
      <c r="GY512" s="613"/>
      <c r="GZ512" s="613"/>
      <c r="HA512" s="613"/>
      <c r="HB512" s="613"/>
      <c r="HC512" s="613"/>
      <c r="HD512" s="613"/>
      <c r="HE512" s="613"/>
      <c r="HF512" s="613"/>
      <c r="HG512" s="613"/>
      <c r="HH512" s="613"/>
      <c r="HI512" s="613"/>
      <c r="HJ512" s="613"/>
      <c r="HK512" s="613"/>
      <c r="HL512" s="613"/>
      <c r="HM512" s="613"/>
      <c r="HN512" s="613"/>
    </row>
    <row r="513" s="520" customFormat="1" spans="1:222">
      <c r="A513" s="382" t="s">
        <v>388</v>
      </c>
      <c r="B513" s="320">
        <v>68</v>
      </c>
      <c r="C513" s="625">
        <v>79</v>
      </c>
      <c r="D513" s="257">
        <v>79</v>
      </c>
      <c r="E513" s="636">
        <f>D513/C513</f>
        <v>1</v>
      </c>
      <c r="F513" s="257">
        <v>59</v>
      </c>
      <c r="G513" s="637">
        <f>D513/F513-1</f>
        <v>0.338983050847458</v>
      </c>
      <c r="H513" s="612"/>
      <c r="I513" s="606"/>
      <c r="J513" s="613"/>
      <c r="K513" s="613"/>
      <c r="GI513" s="613"/>
      <c r="GJ513" s="613"/>
      <c r="GK513" s="613"/>
      <c r="GL513" s="613"/>
      <c r="GM513" s="613"/>
      <c r="GN513" s="613"/>
      <c r="GO513" s="613"/>
      <c r="GP513" s="613"/>
      <c r="GQ513" s="613"/>
      <c r="GR513" s="613"/>
      <c r="GS513" s="613"/>
      <c r="GT513" s="613"/>
      <c r="GU513" s="613"/>
      <c r="GV513" s="613"/>
      <c r="GW513" s="613"/>
      <c r="GX513" s="613"/>
      <c r="GY513" s="613"/>
      <c r="GZ513" s="613"/>
      <c r="HA513" s="613"/>
      <c r="HB513" s="613"/>
      <c r="HC513" s="613"/>
      <c r="HD513" s="613"/>
      <c r="HE513" s="613"/>
      <c r="HF513" s="613"/>
      <c r="HG513" s="613"/>
      <c r="HH513" s="613"/>
      <c r="HI513" s="613"/>
      <c r="HJ513" s="613"/>
      <c r="HK513" s="613"/>
      <c r="HL513" s="613"/>
      <c r="HM513" s="613"/>
      <c r="HN513" s="613"/>
    </row>
    <row r="514" s="606" customFormat="1" ht="18" customHeight="1" spans="1:8">
      <c r="A514" s="382" t="s">
        <v>389</v>
      </c>
      <c r="B514" s="320"/>
      <c r="C514" s="625">
        <v>0</v>
      </c>
      <c r="D514" s="257">
        <v>0</v>
      </c>
      <c r="E514" s="636"/>
      <c r="F514" s="257"/>
      <c r="G514" s="637"/>
      <c r="H514" s="638"/>
    </row>
    <row r="515" s="520" customFormat="1" ht="18" customHeight="1" spans="1:222">
      <c r="A515" s="382" t="s">
        <v>390</v>
      </c>
      <c r="B515" s="320"/>
      <c r="C515" s="625">
        <v>0</v>
      </c>
      <c r="D515" s="257">
        <v>0</v>
      </c>
      <c r="E515" s="636"/>
      <c r="F515" s="257"/>
      <c r="G515" s="637"/>
      <c r="H515" s="612"/>
      <c r="I515" s="606"/>
      <c r="J515" s="613"/>
      <c r="K515" s="613"/>
      <c r="GI515" s="613"/>
      <c r="GJ515" s="613"/>
      <c r="GK515" s="613"/>
      <c r="GL515" s="613"/>
      <c r="GM515" s="613"/>
      <c r="GN515" s="613"/>
      <c r="GO515" s="613"/>
      <c r="GP515" s="613"/>
      <c r="GQ515" s="613"/>
      <c r="GR515" s="613"/>
      <c r="GS515" s="613"/>
      <c r="GT515" s="613"/>
      <c r="GU515" s="613"/>
      <c r="GV515" s="613"/>
      <c r="GW515" s="613"/>
      <c r="GX515" s="613"/>
      <c r="GY515" s="613"/>
      <c r="GZ515" s="613"/>
      <c r="HA515" s="613"/>
      <c r="HB515" s="613"/>
      <c r="HC515" s="613"/>
      <c r="HD515" s="613"/>
      <c r="HE515" s="613"/>
      <c r="HF515" s="613"/>
      <c r="HG515" s="613"/>
      <c r="HH515" s="613"/>
      <c r="HI515" s="613"/>
      <c r="HJ515" s="613"/>
      <c r="HK515" s="613"/>
      <c r="HL515" s="613"/>
      <c r="HM515" s="613"/>
      <c r="HN515" s="613"/>
    </row>
    <row r="516" s="520" customFormat="1" ht="18" customHeight="1" spans="1:222">
      <c r="A516" s="382" t="s">
        <v>391</v>
      </c>
      <c r="B516" s="320"/>
      <c r="C516" s="625">
        <v>0</v>
      </c>
      <c r="D516" s="257">
        <v>0</v>
      </c>
      <c r="E516" s="636"/>
      <c r="F516" s="257"/>
      <c r="G516" s="637"/>
      <c r="H516" s="612"/>
      <c r="I516" s="606"/>
      <c r="J516" s="613"/>
      <c r="K516" s="613"/>
      <c r="GI516" s="613"/>
      <c r="GJ516" s="613"/>
      <c r="GK516" s="613"/>
      <c r="GL516" s="613"/>
      <c r="GM516" s="613"/>
      <c r="GN516" s="613"/>
      <c r="GO516" s="613"/>
      <c r="GP516" s="613"/>
      <c r="GQ516" s="613"/>
      <c r="GR516" s="613"/>
      <c r="GS516" s="613"/>
      <c r="GT516" s="613"/>
      <c r="GU516" s="613"/>
      <c r="GV516" s="613"/>
      <c r="GW516" s="613"/>
      <c r="GX516" s="613"/>
      <c r="GY516" s="613"/>
      <c r="GZ516" s="613"/>
      <c r="HA516" s="613"/>
      <c r="HB516" s="613"/>
      <c r="HC516" s="613"/>
      <c r="HD516" s="613"/>
      <c r="HE516" s="613"/>
      <c r="HF516" s="613"/>
      <c r="HG516" s="613"/>
      <c r="HH516" s="613"/>
      <c r="HI516" s="613"/>
      <c r="HJ516" s="613"/>
      <c r="HK516" s="613"/>
      <c r="HL516" s="613"/>
      <c r="HM516" s="613"/>
      <c r="HN516" s="613"/>
    </row>
    <row r="517" s="520" customFormat="1" spans="1:222">
      <c r="A517" s="382" t="s">
        <v>392</v>
      </c>
      <c r="B517" s="320"/>
      <c r="C517" s="625">
        <v>0</v>
      </c>
      <c r="D517" s="257">
        <v>0</v>
      </c>
      <c r="E517" s="636"/>
      <c r="F517" s="257"/>
      <c r="G517" s="637"/>
      <c r="H517" s="612"/>
      <c r="I517" s="606"/>
      <c r="J517" s="613"/>
      <c r="K517" s="613"/>
      <c r="GI517" s="613"/>
      <c r="GJ517" s="613"/>
      <c r="GK517" s="613"/>
      <c r="GL517" s="613"/>
      <c r="GM517" s="613"/>
      <c r="GN517" s="613"/>
      <c r="GO517" s="613"/>
      <c r="GP517" s="613"/>
      <c r="GQ517" s="613"/>
      <c r="GR517" s="613"/>
      <c r="GS517" s="613"/>
      <c r="GT517" s="613"/>
      <c r="GU517" s="613"/>
      <c r="GV517" s="613"/>
      <c r="GW517" s="613"/>
      <c r="GX517" s="613"/>
      <c r="GY517" s="613"/>
      <c r="GZ517" s="613"/>
      <c r="HA517" s="613"/>
      <c r="HB517" s="613"/>
      <c r="HC517" s="613"/>
      <c r="HD517" s="613"/>
      <c r="HE517" s="613"/>
      <c r="HF517" s="613"/>
      <c r="HG517" s="613"/>
      <c r="HH517" s="613"/>
      <c r="HI517" s="613"/>
      <c r="HJ517" s="613"/>
      <c r="HK517" s="613"/>
      <c r="HL517" s="613"/>
      <c r="HM517" s="613"/>
      <c r="HN517" s="613"/>
    </row>
    <row r="518" s="520" customFormat="1" spans="1:222">
      <c r="A518" s="382" t="s">
        <v>393</v>
      </c>
      <c r="B518" s="320">
        <v>93</v>
      </c>
      <c r="C518" s="625">
        <v>106</v>
      </c>
      <c r="D518" s="257">
        <v>106</v>
      </c>
      <c r="E518" s="636">
        <f>D518/C518</f>
        <v>1</v>
      </c>
      <c r="F518" s="257">
        <v>95</v>
      </c>
      <c r="G518" s="637">
        <f>D518/F518-1</f>
        <v>0.11578947368421</v>
      </c>
      <c r="H518" s="612"/>
      <c r="I518" s="606"/>
      <c r="J518" s="613"/>
      <c r="K518" s="613"/>
      <c r="GI518" s="613"/>
      <c r="GJ518" s="613"/>
      <c r="GK518" s="613"/>
      <c r="GL518" s="613"/>
      <c r="GM518" s="613"/>
      <c r="GN518" s="613"/>
      <c r="GO518" s="613"/>
      <c r="GP518" s="613"/>
      <c r="GQ518" s="613"/>
      <c r="GR518" s="613"/>
      <c r="GS518" s="613"/>
      <c r="GT518" s="613"/>
      <c r="GU518" s="613"/>
      <c r="GV518" s="613"/>
      <c r="GW518" s="613"/>
      <c r="GX518" s="613"/>
      <c r="GY518" s="613"/>
      <c r="GZ518" s="613"/>
      <c r="HA518" s="613"/>
      <c r="HB518" s="613"/>
      <c r="HC518" s="613"/>
      <c r="HD518" s="613"/>
      <c r="HE518" s="613"/>
      <c r="HF518" s="613"/>
      <c r="HG518" s="613"/>
      <c r="HH518" s="613"/>
      <c r="HI518" s="613"/>
      <c r="HJ518" s="613"/>
      <c r="HK518" s="613"/>
      <c r="HL518" s="613"/>
      <c r="HM518" s="613"/>
      <c r="HN518" s="613"/>
    </row>
    <row r="519" s="606" customFormat="1" spans="1:8">
      <c r="A519" s="382" t="s">
        <v>394</v>
      </c>
      <c r="B519" s="320"/>
      <c r="C519" s="625">
        <v>0</v>
      </c>
      <c r="D519" s="257">
        <v>0</v>
      </c>
      <c r="E519" s="636"/>
      <c r="F519" s="257"/>
      <c r="G519" s="637"/>
      <c r="H519" s="638"/>
    </row>
    <row r="520" s="520" customFormat="1" spans="1:222">
      <c r="A520" s="382" t="s">
        <v>395</v>
      </c>
      <c r="B520" s="320"/>
      <c r="C520" s="625">
        <v>0</v>
      </c>
      <c r="D520" s="257">
        <v>0</v>
      </c>
      <c r="E520" s="636"/>
      <c r="F520" s="257"/>
      <c r="G520" s="637"/>
      <c r="H520" s="612"/>
      <c r="I520" s="606"/>
      <c r="J520" s="613"/>
      <c r="K520" s="613"/>
      <c r="GI520" s="613"/>
      <c r="GJ520" s="613"/>
      <c r="GK520" s="613"/>
      <c r="GL520" s="613"/>
      <c r="GM520" s="613"/>
      <c r="GN520" s="613"/>
      <c r="GO520" s="613"/>
      <c r="GP520" s="613"/>
      <c r="GQ520" s="613"/>
      <c r="GR520" s="613"/>
      <c r="GS520" s="613"/>
      <c r="GT520" s="613"/>
      <c r="GU520" s="613"/>
      <c r="GV520" s="613"/>
      <c r="GW520" s="613"/>
      <c r="GX520" s="613"/>
      <c r="GY520" s="613"/>
      <c r="GZ520" s="613"/>
      <c r="HA520" s="613"/>
      <c r="HB520" s="613"/>
      <c r="HC520" s="613"/>
      <c r="HD520" s="613"/>
      <c r="HE520" s="613"/>
      <c r="HF520" s="613"/>
      <c r="HG520" s="613"/>
      <c r="HH520" s="613"/>
      <c r="HI520" s="613"/>
      <c r="HJ520" s="613"/>
      <c r="HK520" s="613"/>
      <c r="HL520" s="613"/>
      <c r="HM520" s="613"/>
      <c r="HN520" s="613"/>
    </row>
    <row r="521" s="520" customFormat="1" spans="1:222">
      <c r="A521" s="382" t="s">
        <v>396</v>
      </c>
      <c r="B521" s="320"/>
      <c r="C521" s="625">
        <v>0</v>
      </c>
      <c r="D521" s="257">
        <v>0</v>
      </c>
      <c r="E521" s="636"/>
      <c r="F521" s="257"/>
      <c r="G521" s="637"/>
      <c r="H521" s="612"/>
      <c r="I521" s="606"/>
      <c r="J521" s="613"/>
      <c r="K521" s="613"/>
      <c r="GI521" s="613"/>
      <c r="GJ521" s="613"/>
      <c r="GK521" s="613"/>
      <c r="GL521" s="613"/>
      <c r="GM521" s="613"/>
      <c r="GN521" s="613"/>
      <c r="GO521" s="613"/>
      <c r="GP521" s="613"/>
      <c r="GQ521" s="613"/>
      <c r="GR521" s="613"/>
      <c r="GS521" s="613"/>
      <c r="GT521" s="613"/>
      <c r="GU521" s="613"/>
      <c r="GV521" s="613"/>
      <c r="GW521" s="613"/>
      <c r="GX521" s="613"/>
      <c r="GY521" s="613"/>
      <c r="GZ521" s="613"/>
      <c r="HA521" s="613"/>
      <c r="HB521" s="613"/>
      <c r="HC521" s="613"/>
      <c r="HD521" s="613"/>
      <c r="HE521" s="613"/>
      <c r="HF521" s="613"/>
      <c r="HG521" s="613"/>
      <c r="HH521" s="613"/>
      <c r="HI521" s="613"/>
      <c r="HJ521" s="613"/>
      <c r="HK521" s="613"/>
      <c r="HL521" s="613"/>
      <c r="HM521" s="613"/>
      <c r="HN521" s="613"/>
    </row>
    <row r="522" s="520" customFormat="1" spans="1:222">
      <c r="A522" s="382" t="s">
        <v>397</v>
      </c>
      <c r="B522" s="320"/>
      <c r="C522" s="625">
        <v>0</v>
      </c>
      <c r="D522" s="257">
        <v>0</v>
      </c>
      <c r="E522" s="636"/>
      <c r="F522" s="257"/>
      <c r="G522" s="637"/>
      <c r="H522" s="612"/>
      <c r="I522" s="606"/>
      <c r="J522" s="613"/>
      <c r="K522" s="613"/>
      <c r="GI522" s="613"/>
      <c r="GJ522" s="613"/>
      <c r="GK522" s="613"/>
      <c r="GL522" s="613"/>
      <c r="GM522" s="613"/>
      <c r="GN522" s="613"/>
      <c r="GO522" s="613"/>
      <c r="GP522" s="613"/>
      <c r="GQ522" s="613"/>
      <c r="GR522" s="613"/>
      <c r="GS522" s="613"/>
      <c r="GT522" s="613"/>
      <c r="GU522" s="613"/>
      <c r="GV522" s="613"/>
      <c r="GW522" s="613"/>
      <c r="GX522" s="613"/>
      <c r="GY522" s="613"/>
      <c r="GZ522" s="613"/>
      <c r="HA522" s="613"/>
      <c r="HB522" s="613"/>
      <c r="HC522" s="613"/>
      <c r="HD522" s="613"/>
      <c r="HE522" s="613"/>
      <c r="HF522" s="613"/>
      <c r="HG522" s="613"/>
      <c r="HH522" s="613"/>
      <c r="HI522" s="613"/>
      <c r="HJ522" s="613"/>
      <c r="HK522" s="613"/>
      <c r="HL522" s="613"/>
      <c r="HM522" s="613"/>
      <c r="HN522" s="613"/>
    </row>
    <row r="523" s="520" customFormat="1" spans="1:222">
      <c r="A523" s="382" t="s">
        <v>398</v>
      </c>
      <c r="B523" s="320"/>
      <c r="C523" s="625">
        <v>0</v>
      </c>
      <c r="D523" s="257">
        <v>0</v>
      </c>
      <c r="E523" s="636"/>
      <c r="F523" s="257"/>
      <c r="G523" s="637"/>
      <c r="H523" s="612"/>
      <c r="I523" s="606"/>
      <c r="J523" s="613"/>
      <c r="K523" s="613"/>
      <c r="GI523" s="613"/>
      <c r="GJ523" s="613"/>
      <c r="GK523" s="613"/>
      <c r="GL523" s="613"/>
      <c r="GM523" s="613"/>
      <c r="GN523" s="613"/>
      <c r="GO523" s="613"/>
      <c r="GP523" s="613"/>
      <c r="GQ523" s="613"/>
      <c r="GR523" s="613"/>
      <c r="GS523" s="613"/>
      <c r="GT523" s="613"/>
      <c r="GU523" s="613"/>
      <c r="GV523" s="613"/>
      <c r="GW523" s="613"/>
      <c r="GX523" s="613"/>
      <c r="GY523" s="613"/>
      <c r="GZ523" s="613"/>
      <c r="HA523" s="613"/>
      <c r="HB523" s="613"/>
      <c r="HC523" s="613"/>
      <c r="HD523" s="613"/>
      <c r="HE523" s="613"/>
      <c r="HF523" s="613"/>
      <c r="HG523" s="613"/>
      <c r="HH523" s="613"/>
      <c r="HI523" s="613"/>
      <c r="HJ523" s="613"/>
      <c r="HK523" s="613"/>
      <c r="HL523" s="613"/>
      <c r="HM523" s="613"/>
      <c r="HN523" s="613"/>
    </row>
    <row r="524" s="606" customFormat="1" ht="18" customHeight="1" spans="1:8">
      <c r="A524" s="382" t="s">
        <v>399</v>
      </c>
      <c r="B524" s="320">
        <v>107</v>
      </c>
      <c r="C524" s="625">
        <v>138</v>
      </c>
      <c r="D524" s="257">
        <v>135</v>
      </c>
      <c r="E524" s="636">
        <f>D524/C524</f>
        <v>0.978260869565217</v>
      </c>
      <c r="F524" s="257">
        <v>127</v>
      </c>
      <c r="G524" s="637">
        <f>D524/F524-1</f>
        <v>0.0629921259842521</v>
      </c>
      <c r="H524" s="638">
        <v>3</v>
      </c>
    </row>
    <row r="525" s="606" customFormat="1" ht="18" customHeight="1" spans="1:8">
      <c r="A525" s="383" t="s">
        <v>400</v>
      </c>
      <c r="B525" s="321"/>
      <c r="C525" s="624">
        <f t="shared" ref="C525:H525" si="100">SUM(C526:C532)</f>
        <v>101</v>
      </c>
      <c r="D525" s="355">
        <v>83</v>
      </c>
      <c r="E525" s="622">
        <f>D525/C525</f>
        <v>0.821782178217822</v>
      </c>
      <c r="F525" s="355">
        <f t="shared" si="100"/>
        <v>0</v>
      </c>
      <c r="G525" s="637"/>
      <c r="H525" s="624">
        <f t="shared" si="100"/>
        <v>18</v>
      </c>
    </row>
    <row r="526" s="520" customFormat="1" ht="18" customHeight="1" spans="1:222">
      <c r="A526" s="382" t="s">
        <v>47</v>
      </c>
      <c r="B526" s="321"/>
      <c r="C526" s="625">
        <f t="shared" ref="C526:C529" si="101">D526+H526</f>
        <v>0</v>
      </c>
      <c r="D526" s="257">
        <v>0</v>
      </c>
      <c r="E526" s="636"/>
      <c r="F526" s="257"/>
      <c r="G526" s="637"/>
      <c r="H526" s="612"/>
      <c r="I526" s="606"/>
      <c r="J526" s="613"/>
      <c r="K526" s="613"/>
      <c r="GI526" s="613"/>
      <c r="GJ526" s="613"/>
      <c r="GK526" s="613"/>
      <c r="GL526" s="613"/>
      <c r="GM526" s="613"/>
      <c r="GN526" s="613"/>
      <c r="GO526" s="613"/>
      <c r="GP526" s="613"/>
      <c r="GQ526" s="613"/>
      <c r="GR526" s="613"/>
      <c r="GS526" s="613"/>
      <c r="GT526" s="613"/>
      <c r="GU526" s="613"/>
      <c r="GV526" s="613"/>
      <c r="GW526" s="613"/>
      <c r="GX526" s="613"/>
      <c r="GY526" s="613"/>
      <c r="GZ526" s="613"/>
      <c r="HA526" s="613"/>
      <c r="HB526" s="613"/>
      <c r="HC526" s="613"/>
      <c r="HD526" s="613"/>
      <c r="HE526" s="613"/>
      <c r="HF526" s="613"/>
      <c r="HG526" s="613"/>
      <c r="HH526" s="613"/>
      <c r="HI526" s="613"/>
      <c r="HJ526" s="613"/>
      <c r="HK526" s="613"/>
      <c r="HL526" s="613"/>
      <c r="HM526" s="613"/>
      <c r="HN526" s="613"/>
    </row>
    <row r="527" s="520" customFormat="1" ht="18" customHeight="1" spans="1:222">
      <c r="A527" s="382" t="s">
        <v>48</v>
      </c>
      <c r="B527" s="321"/>
      <c r="C527" s="625">
        <f t="shared" si="101"/>
        <v>0</v>
      </c>
      <c r="D527" s="257">
        <v>0</v>
      </c>
      <c r="E527" s="636"/>
      <c r="F527" s="257"/>
      <c r="G527" s="637"/>
      <c r="H527" s="612"/>
      <c r="I527" s="606"/>
      <c r="J527" s="613"/>
      <c r="K527" s="613"/>
      <c r="GI527" s="613"/>
      <c r="GJ527" s="613"/>
      <c r="GK527" s="613"/>
      <c r="GL527" s="613"/>
      <c r="GM527" s="613"/>
      <c r="GN527" s="613"/>
      <c r="GO527" s="613"/>
      <c r="GP527" s="613"/>
      <c r="GQ527" s="613"/>
      <c r="GR527" s="613"/>
      <c r="GS527" s="613"/>
      <c r="GT527" s="613"/>
      <c r="GU527" s="613"/>
      <c r="GV527" s="613"/>
      <c r="GW527" s="613"/>
      <c r="GX527" s="613"/>
      <c r="GY527" s="613"/>
      <c r="GZ527" s="613"/>
      <c r="HA527" s="613"/>
      <c r="HB527" s="613"/>
      <c r="HC527" s="613"/>
      <c r="HD527" s="613"/>
      <c r="HE527" s="613"/>
      <c r="HF527" s="613"/>
      <c r="HG527" s="613"/>
      <c r="HH527" s="613"/>
      <c r="HI527" s="613"/>
      <c r="HJ527" s="613"/>
      <c r="HK527" s="613"/>
      <c r="HL527" s="613"/>
      <c r="HM527" s="613"/>
      <c r="HN527" s="613"/>
    </row>
    <row r="528" s="520" customFormat="1" spans="1:222">
      <c r="A528" s="382" t="s">
        <v>49</v>
      </c>
      <c r="B528" s="321"/>
      <c r="C528" s="625">
        <f t="shared" si="101"/>
        <v>0</v>
      </c>
      <c r="D528" s="257">
        <v>0</v>
      </c>
      <c r="E528" s="636"/>
      <c r="F528" s="257"/>
      <c r="G528" s="637"/>
      <c r="H528" s="612"/>
      <c r="I528" s="606"/>
      <c r="J528" s="613"/>
      <c r="K528" s="613"/>
      <c r="GI528" s="613"/>
      <c r="GJ528" s="613"/>
      <c r="GK528" s="613"/>
      <c r="GL528" s="613"/>
      <c r="GM528" s="613"/>
      <c r="GN528" s="613"/>
      <c r="GO528" s="613"/>
      <c r="GP528" s="613"/>
      <c r="GQ528" s="613"/>
      <c r="GR528" s="613"/>
      <c r="GS528" s="613"/>
      <c r="GT528" s="613"/>
      <c r="GU528" s="613"/>
      <c r="GV528" s="613"/>
      <c r="GW528" s="613"/>
      <c r="GX528" s="613"/>
      <c r="GY528" s="613"/>
      <c r="GZ528" s="613"/>
      <c r="HA528" s="613"/>
      <c r="HB528" s="613"/>
      <c r="HC528" s="613"/>
      <c r="HD528" s="613"/>
      <c r="HE528" s="613"/>
      <c r="HF528" s="613"/>
      <c r="HG528" s="613"/>
      <c r="HH528" s="613"/>
      <c r="HI528" s="613"/>
      <c r="HJ528" s="613"/>
      <c r="HK528" s="613"/>
      <c r="HL528" s="613"/>
      <c r="HM528" s="613"/>
      <c r="HN528" s="613"/>
    </row>
    <row r="529" s="520" customFormat="1" spans="1:222">
      <c r="A529" s="382" t="s">
        <v>401</v>
      </c>
      <c r="B529" s="321"/>
      <c r="C529" s="625">
        <f t="shared" si="101"/>
        <v>0</v>
      </c>
      <c r="D529" s="257">
        <v>0</v>
      </c>
      <c r="E529" s="636"/>
      <c r="F529" s="257"/>
      <c r="G529" s="637"/>
      <c r="H529" s="612"/>
      <c r="I529" s="606"/>
      <c r="J529" s="613"/>
      <c r="K529" s="613"/>
      <c r="GI529" s="613"/>
      <c r="GJ529" s="613"/>
      <c r="GK529" s="613"/>
      <c r="GL529" s="613"/>
      <c r="GM529" s="613"/>
      <c r="GN529" s="613"/>
      <c r="GO529" s="613"/>
      <c r="GP529" s="613"/>
      <c r="GQ529" s="613"/>
      <c r="GR529" s="613"/>
      <c r="GS529" s="613"/>
      <c r="GT529" s="613"/>
      <c r="GU529" s="613"/>
      <c r="GV529" s="613"/>
      <c r="GW529" s="613"/>
      <c r="GX529" s="613"/>
      <c r="GY529" s="613"/>
      <c r="GZ529" s="613"/>
      <c r="HA529" s="613"/>
      <c r="HB529" s="613"/>
      <c r="HC529" s="613"/>
      <c r="HD529" s="613"/>
      <c r="HE529" s="613"/>
      <c r="HF529" s="613"/>
      <c r="HG529" s="613"/>
      <c r="HH529" s="613"/>
      <c r="HI529" s="613"/>
      <c r="HJ529" s="613"/>
      <c r="HK529" s="613"/>
      <c r="HL529" s="613"/>
      <c r="HM529" s="613"/>
      <c r="HN529" s="613"/>
    </row>
    <row r="530" s="520" customFormat="1" spans="1:222">
      <c r="A530" s="382" t="s">
        <v>402</v>
      </c>
      <c r="B530" s="321"/>
      <c r="C530" s="625">
        <v>101</v>
      </c>
      <c r="D530" s="257">
        <v>83</v>
      </c>
      <c r="E530" s="636">
        <f>D530/C530</f>
        <v>0.821782178217822</v>
      </c>
      <c r="F530" s="257"/>
      <c r="G530" s="637"/>
      <c r="H530" s="612">
        <v>18</v>
      </c>
      <c r="I530" s="606"/>
      <c r="J530" s="613"/>
      <c r="K530" s="613"/>
      <c r="GI530" s="613"/>
      <c r="GJ530" s="613"/>
      <c r="GK530" s="613"/>
      <c r="GL530" s="613"/>
      <c r="GM530" s="613"/>
      <c r="GN530" s="613"/>
      <c r="GO530" s="613"/>
      <c r="GP530" s="613"/>
      <c r="GQ530" s="613"/>
      <c r="GR530" s="613"/>
      <c r="GS530" s="613"/>
      <c r="GT530" s="613"/>
      <c r="GU530" s="613"/>
      <c r="GV530" s="613"/>
      <c r="GW530" s="613"/>
      <c r="GX530" s="613"/>
      <c r="GY530" s="613"/>
      <c r="GZ530" s="613"/>
      <c r="HA530" s="613"/>
      <c r="HB530" s="613"/>
      <c r="HC530" s="613"/>
      <c r="HD530" s="613"/>
      <c r="HE530" s="613"/>
      <c r="HF530" s="613"/>
      <c r="HG530" s="613"/>
      <c r="HH530" s="613"/>
      <c r="HI530" s="613"/>
      <c r="HJ530" s="613"/>
      <c r="HK530" s="613"/>
      <c r="HL530" s="613"/>
      <c r="HM530" s="613"/>
      <c r="HN530" s="613"/>
    </row>
    <row r="531" s="606" customFormat="1" spans="1:8">
      <c r="A531" s="382" t="s">
        <v>403</v>
      </c>
      <c r="B531" s="321"/>
      <c r="C531" s="625">
        <f t="shared" ref="C531:C542" si="102">D531+H531</f>
        <v>0</v>
      </c>
      <c r="D531" s="257">
        <v>0</v>
      </c>
      <c r="E531" s="636"/>
      <c r="F531" s="257"/>
      <c r="G531" s="637"/>
      <c r="H531" s="638"/>
    </row>
    <row r="532" s="520" customFormat="1" spans="1:222">
      <c r="A532" s="382" t="s">
        <v>404</v>
      </c>
      <c r="B532" s="321"/>
      <c r="C532" s="625">
        <f t="shared" si="102"/>
        <v>0</v>
      </c>
      <c r="D532" s="257">
        <v>0</v>
      </c>
      <c r="E532" s="636"/>
      <c r="F532" s="257"/>
      <c r="G532" s="637"/>
      <c r="H532" s="612"/>
      <c r="I532" s="606"/>
      <c r="J532" s="613"/>
      <c r="K532" s="613"/>
      <c r="GI532" s="613"/>
      <c r="GJ532" s="613"/>
      <c r="GK532" s="613"/>
      <c r="GL532" s="613"/>
      <c r="GM532" s="613"/>
      <c r="GN532" s="613"/>
      <c r="GO532" s="613"/>
      <c r="GP532" s="613"/>
      <c r="GQ532" s="613"/>
      <c r="GR532" s="613"/>
      <c r="GS532" s="613"/>
      <c r="GT532" s="613"/>
      <c r="GU532" s="613"/>
      <c r="GV532" s="613"/>
      <c r="GW532" s="613"/>
      <c r="GX532" s="613"/>
      <c r="GY532" s="613"/>
      <c r="GZ532" s="613"/>
      <c r="HA532" s="613"/>
      <c r="HB532" s="613"/>
      <c r="HC532" s="613"/>
      <c r="HD532" s="613"/>
      <c r="HE532" s="613"/>
      <c r="HF532" s="613"/>
      <c r="HG532" s="613"/>
      <c r="HH532" s="613"/>
      <c r="HI532" s="613"/>
      <c r="HJ532" s="613"/>
      <c r="HK532" s="613"/>
      <c r="HL532" s="613"/>
      <c r="HM532" s="613"/>
      <c r="HN532" s="613"/>
    </row>
    <row r="533" s="606" customFormat="1" ht="18" customHeight="1" spans="1:8">
      <c r="A533" s="383" t="s">
        <v>405</v>
      </c>
      <c r="B533" s="321"/>
      <c r="C533" s="624">
        <f t="shared" ref="C533:H533" si="103">SUM(C534:C543)</f>
        <v>2</v>
      </c>
      <c r="D533" s="355">
        <v>0</v>
      </c>
      <c r="E533" s="622">
        <f>D533/C533</f>
        <v>0</v>
      </c>
      <c r="F533" s="355">
        <f t="shared" si="103"/>
        <v>11</v>
      </c>
      <c r="G533" s="635"/>
      <c r="H533" s="624">
        <f t="shared" si="103"/>
        <v>2</v>
      </c>
    </row>
    <row r="534" s="520" customFormat="1" ht="18" customHeight="1" spans="1:222">
      <c r="A534" s="382" t="s">
        <v>47</v>
      </c>
      <c r="B534" s="321"/>
      <c r="C534" s="625">
        <f t="shared" si="102"/>
        <v>0</v>
      </c>
      <c r="D534" s="257">
        <v>0</v>
      </c>
      <c r="E534" s="636"/>
      <c r="F534" s="257"/>
      <c r="G534" s="637"/>
      <c r="H534" s="612"/>
      <c r="I534" s="606"/>
      <c r="J534" s="613"/>
      <c r="K534" s="613"/>
      <c r="GI534" s="613"/>
      <c r="GJ534" s="613"/>
      <c r="GK534" s="613"/>
      <c r="GL534" s="613"/>
      <c r="GM534" s="613"/>
      <c r="GN534" s="613"/>
      <c r="GO534" s="613"/>
      <c r="GP534" s="613"/>
      <c r="GQ534" s="613"/>
      <c r="GR534" s="613"/>
      <c r="GS534" s="613"/>
      <c r="GT534" s="613"/>
      <c r="GU534" s="613"/>
      <c r="GV534" s="613"/>
      <c r="GW534" s="613"/>
      <c r="GX534" s="613"/>
      <c r="GY534" s="613"/>
      <c r="GZ534" s="613"/>
      <c r="HA534" s="613"/>
      <c r="HB534" s="613"/>
      <c r="HC534" s="613"/>
      <c r="HD534" s="613"/>
      <c r="HE534" s="613"/>
      <c r="HF534" s="613"/>
      <c r="HG534" s="613"/>
      <c r="HH534" s="613"/>
      <c r="HI534" s="613"/>
      <c r="HJ534" s="613"/>
      <c r="HK534" s="613"/>
      <c r="HL534" s="613"/>
      <c r="HM534" s="613"/>
      <c r="HN534" s="613"/>
    </row>
    <row r="535" s="606" customFormat="1" ht="18" customHeight="1" spans="1:8">
      <c r="A535" s="382" t="s">
        <v>48</v>
      </c>
      <c r="B535" s="321"/>
      <c r="C535" s="625">
        <f t="shared" si="102"/>
        <v>0</v>
      </c>
      <c r="D535" s="257">
        <v>0</v>
      </c>
      <c r="E535" s="636"/>
      <c r="F535" s="257"/>
      <c r="G535" s="637"/>
      <c r="H535" s="638"/>
    </row>
    <row r="536" s="520" customFormat="1" ht="18" customHeight="1" spans="1:222">
      <c r="A536" s="382" t="s">
        <v>49</v>
      </c>
      <c r="B536" s="321"/>
      <c r="C536" s="625">
        <f t="shared" si="102"/>
        <v>0</v>
      </c>
      <c r="D536" s="257">
        <v>0</v>
      </c>
      <c r="E536" s="636"/>
      <c r="F536" s="257"/>
      <c r="G536" s="637"/>
      <c r="H536" s="612"/>
      <c r="I536" s="606"/>
      <c r="J536" s="613"/>
      <c r="K536" s="613"/>
      <c r="GI536" s="613"/>
      <c r="GJ536" s="613"/>
      <c r="GK536" s="613"/>
      <c r="GL536" s="613"/>
      <c r="GM536" s="613"/>
      <c r="GN536" s="613"/>
      <c r="GO536" s="613"/>
      <c r="GP536" s="613"/>
      <c r="GQ536" s="613"/>
      <c r="GR536" s="613"/>
      <c r="GS536" s="613"/>
      <c r="GT536" s="613"/>
      <c r="GU536" s="613"/>
      <c r="GV536" s="613"/>
      <c r="GW536" s="613"/>
      <c r="GX536" s="613"/>
      <c r="GY536" s="613"/>
      <c r="GZ536" s="613"/>
      <c r="HA536" s="613"/>
      <c r="HB536" s="613"/>
      <c r="HC536" s="613"/>
      <c r="HD536" s="613"/>
      <c r="HE536" s="613"/>
      <c r="HF536" s="613"/>
      <c r="HG536" s="613"/>
      <c r="HH536" s="613"/>
      <c r="HI536" s="613"/>
      <c r="HJ536" s="613"/>
      <c r="HK536" s="613"/>
      <c r="HL536" s="613"/>
      <c r="HM536" s="613"/>
      <c r="HN536" s="613"/>
    </row>
    <row r="537" s="520" customFormat="1" ht="18" customHeight="1" spans="1:222">
      <c r="A537" s="382" t="s">
        <v>406</v>
      </c>
      <c r="B537" s="321"/>
      <c r="C537" s="625">
        <f t="shared" si="102"/>
        <v>0</v>
      </c>
      <c r="D537" s="257">
        <v>0</v>
      </c>
      <c r="E537" s="636"/>
      <c r="F537" s="257"/>
      <c r="G537" s="637"/>
      <c r="H537" s="612"/>
      <c r="I537" s="606"/>
      <c r="J537" s="613"/>
      <c r="K537" s="613"/>
      <c r="GI537" s="613"/>
      <c r="GJ537" s="613"/>
      <c r="GK537" s="613"/>
      <c r="GL537" s="613"/>
      <c r="GM537" s="613"/>
      <c r="GN537" s="613"/>
      <c r="GO537" s="613"/>
      <c r="GP537" s="613"/>
      <c r="GQ537" s="613"/>
      <c r="GR537" s="613"/>
      <c r="GS537" s="613"/>
      <c r="GT537" s="613"/>
      <c r="GU537" s="613"/>
      <c r="GV537" s="613"/>
      <c r="GW537" s="613"/>
      <c r="GX537" s="613"/>
      <c r="GY537" s="613"/>
      <c r="GZ537" s="613"/>
      <c r="HA537" s="613"/>
      <c r="HB537" s="613"/>
      <c r="HC537" s="613"/>
      <c r="HD537" s="613"/>
      <c r="HE537" s="613"/>
      <c r="HF537" s="613"/>
      <c r="HG537" s="613"/>
      <c r="HH537" s="613"/>
      <c r="HI537" s="613"/>
      <c r="HJ537" s="613"/>
      <c r="HK537" s="613"/>
      <c r="HL537" s="613"/>
      <c r="HM537" s="613"/>
      <c r="HN537" s="613"/>
    </row>
    <row r="538" s="606" customFormat="1" ht="18" customHeight="1" spans="1:8">
      <c r="A538" s="382" t="s">
        <v>407</v>
      </c>
      <c r="B538" s="321"/>
      <c r="C538" s="625">
        <f t="shared" si="102"/>
        <v>0</v>
      </c>
      <c r="D538" s="257">
        <v>0</v>
      </c>
      <c r="E538" s="636"/>
      <c r="F538" s="257"/>
      <c r="G538" s="637"/>
      <c r="H538" s="638"/>
    </row>
    <row r="539" s="520" customFormat="1" ht="18" customHeight="1" spans="1:222">
      <c r="A539" s="382" t="s">
        <v>408</v>
      </c>
      <c r="B539" s="321"/>
      <c r="C539" s="625">
        <f t="shared" si="102"/>
        <v>0</v>
      </c>
      <c r="D539" s="257">
        <v>0</v>
      </c>
      <c r="E539" s="636"/>
      <c r="F539" s="257"/>
      <c r="G539" s="637"/>
      <c r="H539" s="612"/>
      <c r="I539" s="606"/>
      <c r="J539" s="613"/>
      <c r="K539" s="613"/>
      <c r="GI539" s="613"/>
      <c r="GJ539" s="613"/>
      <c r="GK539" s="613"/>
      <c r="GL539" s="613"/>
      <c r="GM539" s="613"/>
      <c r="GN539" s="613"/>
      <c r="GO539" s="613"/>
      <c r="GP539" s="613"/>
      <c r="GQ539" s="613"/>
      <c r="GR539" s="613"/>
      <c r="GS539" s="613"/>
      <c r="GT539" s="613"/>
      <c r="GU539" s="613"/>
      <c r="GV539" s="613"/>
      <c r="GW539" s="613"/>
      <c r="GX539" s="613"/>
      <c r="GY539" s="613"/>
      <c r="GZ539" s="613"/>
      <c r="HA539" s="613"/>
      <c r="HB539" s="613"/>
      <c r="HC539" s="613"/>
      <c r="HD539" s="613"/>
      <c r="HE539" s="613"/>
      <c r="HF539" s="613"/>
      <c r="HG539" s="613"/>
      <c r="HH539" s="613"/>
      <c r="HI539" s="613"/>
      <c r="HJ539" s="613"/>
      <c r="HK539" s="613"/>
      <c r="HL539" s="613"/>
      <c r="HM539" s="613"/>
      <c r="HN539" s="613"/>
    </row>
    <row r="540" s="520" customFormat="1" ht="18" customHeight="1" spans="1:222">
      <c r="A540" s="382" t="s">
        <v>409</v>
      </c>
      <c r="B540" s="321"/>
      <c r="C540" s="625">
        <f t="shared" si="102"/>
        <v>0</v>
      </c>
      <c r="D540" s="257">
        <v>0</v>
      </c>
      <c r="E540" s="636"/>
      <c r="F540" s="257"/>
      <c r="G540" s="637"/>
      <c r="H540" s="612"/>
      <c r="I540" s="606"/>
      <c r="J540" s="613"/>
      <c r="K540" s="613"/>
      <c r="GI540" s="613"/>
      <c r="GJ540" s="613"/>
      <c r="GK540" s="613"/>
      <c r="GL540" s="613"/>
      <c r="GM540" s="613"/>
      <c r="GN540" s="613"/>
      <c r="GO540" s="613"/>
      <c r="GP540" s="613"/>
      <c r="GQ540" s="613"/>
      <c r="GR540" s="613"/>
      <c r="GS540" s="613"/>
      <c r="GT540" s="613"/>
      <c r="GU540" s="613"/>
      <c r="GV540" s="613"/>
      <c r="GW540" s="613"/>
      <c r="GX540" s="613"/>
      <c r="GY540" s="613"/>
      <c r="GZ540" s="613"/>
      <c r="HA540" s="613"/>
      <c r="HB540" s="613"/>
      <c r="HC540" s="613"/>
      <c r="HD540" s="613"/>
      <c r="HE540" s="613"/>
      <c r="HF540" s="613"/>
      <c r="HG540" s="613"/>
      <c r="HH540" s="613"/>
      <c r="HI540" s="613"/>
      <c r="HJ540" s="613"/>
      <c r="HK540" s="613"/>
      <c r="HL540" s="613"/>
      <c r="HM540" s="613"/>
      <c r="HN540" s="613"/>
    </row>
    <row r="541" s="520" customFormat="1" ht="18" customHeight="1" spans="1:222">
      <c r="A541" s="382" t="s">
        <v>410</v>
      </c>
      <c r="B541" s="321"/>
      <c r="C541" s="625">
        <f t="shared" si="102"/>
        <v>0</v>
      </c>
      <c r="D541" s="257">
        <v>0</v>
      </c>
      <c r="E541" s="636"/>
      <c r="F541" s="257"/>
      <c r="G541" s="637"/>
      <c r="H541" s="612"/>
      <c r="I541" s="606"/>
      <c r="J541" s="613"/>
      <c r="K541" s="613"/>
      <c r="GI541" s="613"/>
      <c r="GJ541" s="613"/>
      <c r="GK541" s="613"/>
      <c r="GL541" s="613"/>
      <c r="GM541" s="613"/>
      <c r="GN541" s="613"/>
      <c r="GO541" s="613"/>
      <c r="GP541" s="613"/>
      <c r="GQ541" s="613"/>
      <c r="GR541" s="613"/>
      <c r="GS541" s="613"/>
      <c r="GT541" s="613"/>
      <c r="GU541" s="613"/>
      <c r="GV541" s="613"/>
      <c r="GW541" s="613"/>
      <c r="GX541" s="613"/>
      <c r="GY541" s="613"/>
      <c r="GZ541" s="613"/>
      <c r="HA541" s="613"/>
      <c r="HB541" s="613"/>
      <c r="HC541" s="613"/>
      <c r="HD541" s="613"/>
      <c r="HE541" s="613"/>
      <c r="HF541" s="613"/>
      <c r="HG541" s="613"/>
      <c r="HH541" s="613"/>
      <c r="HI541" s="613"/>
      <c r="HJ541" s="613"/>
      <c r="HK541" s="613"/>
      <c r="HL541" s="613"/>
      <c r="HM541" s="613"/>
      <c r="HN541" s="613"/>
    </row>
    <row r="542" s="520" customFormat="1" ht="18" customHeight="1" spans="1:222">
      <c r="A542" s="382" t="s">
        <v>411</v>
      </c>
      <c r="B542" s="321"/>
      <c r="C542" s="625">
        <f t="shared" si="102"/>
        <v>0</v>
      </c>
      <c r="D542" s="257">
        <v>0</v>
      </c>
      <c r="E542" s="636"/>
      <c r="F542" s="257"/>
      <c r="G542" s="637"/>
      <c r="H542" s="612"/>
      <c r="I542" s="606"/>
      <c r="J542" s="613"/>
      <c r="K542" s="613"/>
      <c r="GI542" s="613"/>
      <c r="GJ542" s="613"/>
      <c r="GK542" s="613"/>
      <c r="GL542" s="613"/>
      <c r="GM542" s="613"/>
      <c r="GN542" s="613"/>
      <c r="GO542" s="613"/>
      <c r="GP542" s="613"/>
      <c r="GQ542" s="613"/>
      <c r="GR542" s="613"/>
      <c r="GS542" s="613"/>
      <c r="GT542" s="613"/>
      <c r="GU542" s="613"/>
      <c r="GV542" s="613"/>
      <c r="GW542" s="613"/>
      <c r="GX542" s="613"/>
      <c r="GY542" s="613"/>
      <c r="GZ542" s="613"/>
      <c r="HA542" s="613"/>
      <c r="HB542" s="613"/>
      <c r="HC542" s="613"/>
      <c r="HD542" s="613"/>
      <c r="HE542" s="613"/>
      <c r="HF542" s="613"/>
      <c r="HG542" s="613"/>
      <c r="HH542" s="613"/>
      <c r="HI542" s="613"/>
      <c r="HJ542" s="613"/>
      <c r="HK542" s="613"/>
      <c r="HL542" s="613"/>
      <c r="HM542" s="613"/>
      <c r="HN542" s="613"/>
    </row>
    <row r="543" s="606" customFormat="1" ht="18" customHeight="1" spans="1:8">
      <c r="A543" s="382" t="s">
        <v>412</v>
      </c>
      <c r="B543" s="321"/>
      <c r="C543" s="625">
        <v>2</v>
      </c>
      <c r="D543" s="257">
        <v>0</v>
      </c>
      <c r="E543" s="636">
        <f>D543/C543</f>
        <v>0</v>
      </c>
      <c r="F543" s="257">
        <v>11</v>
      </c>
      <c r="G543" s="637"/>
      <c r="H543" s="638">
        <v>2</v>
      </c>
    </row>
    <row r="544" s="606" customFormat="1" ht="18" customHeight="1" spans="1:8">
      <c r="A544" s="383" t="s">
        <v>413</v>
      </c>
      <c r="B544" s="321"/>
      <c r="C544" s="624">
        <f t="shared" ref="C544:H544" si="104">SUM(C545:C552)</f>
        <v>0</v>
      </c>
      <c r="D544" s="355">
        <v>0</v>
      </c>
      <c r="E544" s="622"/>
      <c r="F544" s="355">
        <f t="shared" si="104"/>
        <v>7</v>
      </c>
      <c r="G544" s="635"/>
      <c r="H544" s="624">
        <f t="shared" si="104"/>
        <v>0</v>
      </c>
    </row>
    <row r="545" s="520" customFormat="1" ht="18" customHeight="1" spans="1:222">
      <c r="A545" s="382" t="s">
        <v>47</v>
      </c>
      <c r="B545" s="321"/>
      <c r="C545" s="625">
        <f t="shared" ref="C545:C552" si="105">D545+H545</f>
        <v>0</v>
      </c>
      <c r="D545" s="257">
        <v>0</v>
      </c>
      <c r="E545" s="636"/>
      <c r="F545" s="257"/>
      <c r="G545" s="637"/>
      <c r="H545" s="612"/>
      <c r="I545" s="606"/>
      <c r="J545" s="613"/>
      <c r="K545" s="613"/>
      <c r="GI545" s="613"/>
      <c r="GJ545" s="613"/>
      <c r="GK545" s="613"/>
      <c r="GL545" s="613"/>
      <c r="GM545" s="613"/>
      <c r="GN545" s="613"/>
      <c r="GO545" s="613"/>
      <c r="GP545" s="613"/>
      <c r="GQ545" s="613"/>
      <c r="GR545" s="613"/>
      <c r="GS545" s="613"/>
      <c r="GT545" s="613"/>
      <c r="GU545" s="613"/>
      <c r="GV545" s="613"/>
      <c r="GW545" s="613"/>
      <c r="GX545" s="613"/>
      <c r="GY545" s="613"/>
      <c r="GZ545" s="613"/>
      <c r="HA545" s="613"/>
      <c r="HB545" s="613"/>
      <c r="HC545" s="613"/>
      <c r="HD545" s="613"/>
      <c r="HE545" s="613"/>
      <c r="HF545" s="613"/>
      <c r="HG545" s="613"/>
      <c r="HH545" s="613"/>
      <c r="HI545" s="613"/>
      <c r="HJ545" s="613"/>
      <c r="HK545" s="613"/>
      <c r="HL545" s="613"/>
      <c r="HM545" s="613"/>
      <c r="HN545" s="613"/>
    </row>
    <row r="546" s="520" customFormat="1" ht="18" customHeight="1" spans="1:222">
      <c r="A546" s="382" t="s">
        <v>48</v>
      </c>
      <c r="B546" s="321"/>
      <c r="C546" s="625">
        <f t="shared" si="105"/>
        <v>0</v>
      </c>
      <c r="D546" s="257">
        <v>0</v>
      </c>
      <c r="E546" s="636"/>
      <c r="F546" s="257"/>
      <c r="G546" s="637"/>
      <c r="H546" s="612"/>
      <c r="I546" s="606"/>
      <c r="J546" s="613"/>
      <c r="K546" s="613"/>
      <c r="GI546" s="613"/>
      <c r="GJ546" s="613"/>
      <c r="GK546" s="613"/>
      <c r="GL546" s="613"/>
      <c r="GM546" s="613"/>
      <c r="GN546" s="613"/>
      <c r="GO546" s="613"/>
      <c r="GP546" s="613"/>
      <c r="GQ546" s="613"/>
      <c r="GR546" s="613"/>
      <c r="GS546" s="613"/>
      <c r="GT546" s="613"/>
      <c r="GU546" s="613"/>
      <c r="GV546" s="613"/>
      <c r="GW546" s="613"/>
      <c r="GX546" s="613"/>
      <c r="GY546" s="613"/>
      <c r="GZ546" s="613"/>
      <c r="HA546" s="613"/>
      <c r="HB546" s="613"/>
      <c r="HC546" s="613"/>
      <c r="HD546" s="613"/>
      <c r="HE546" s="613"/>
      <c r="HF546" s="613"/>
      <c r="HG546" s="613"/>
      <c r="HH546" s="613"/>
      <c r="HI546" s="613"/>
      <c r="HJ546" s="613"/>
      <c r="HK546" s="613"/>
      <c r="HL546" s="613"/>
      <c r="HM546" s="613"/>
      <c r="HN546" s="613"/>
    </row>
    <row r="547" s="520" customFormat="1" ht="18" customHeight="1" spans="1:222">
      <c r="A547" s="382" t="s">
        <v>49</v>
      </c>
      <c r="B547" s="321"/>
      <c r="C547" s="625">
        <f t="shared" si="105"/>
        <v>0</v>
      </c>
      <c r="D547" s="257">
        <v>0</v>
      </c>
      <c r="E547" s="636"/>
      <c r="F547" s="257"/>
      <c r="G547" s="637"/>
      <c r="H547" s="612"/>
      <c r="I547" s="606"/>
      <c r="J547" s="613"/>
      <c r="K547" s="613"/>
      <c r="GI547" s="613"/>
      <c r="GJ547" s="613"/>
      <c r="GK547" s="613"/>
      <c r="GL547" s="613"/>
      <c r="GM547" s="613"/>
      <c r="GN547" s="613"/>
      <c r="GO547" s="613"/>
      <c r="GP547" s="613"/>
      <c r="GQ547" s="613"/>
      <c r="GR547" s="613"/>
      <c r="GS547" s="613"/>
      <c r="GT547" s="613"/>
      <c r="GU547" s="613"/>
      <c r="GV547" s="613"/>
      <c r="GW547" s="613"/>
      <c r="GX547" s="613"/>
      <c r="GY547" s="613"/>
      <c r="GZ547" s="613"/>
      <c r="HA547" s="613"/>
      <c r="HB547" s="613"/>
      <c r="HC547" s="613"/>
      <c r="HD547" s="613"/>
      <c r="HE547" s="613"/>
      <c r="HF547" s="613"/>
      <c r="HG547" s="613"/>
      <c r="HH547" s="613"/>
      <c r="HI547" s="613"/>
      <c r="HJ547" s="613"/>
      <c r="HK547" s="613"/>
      <c r="HL547" s="613"/>
      <c r="HM547" s="613"/>
      <c r="HN547" s="613"/>
    </row>
    <row r="548" s="520" customFormat="1" ht="18" customHeight="1" spans="1:222">
      <c r="A548" s="382" t="s">
        <v>414</v>
      </c>
      <c r="B548" s="321"/>
      <c r="C548" s="625">
        <f t="shared" si="105"/>
        <v>0</v>
      </c>
      <c r="D548" s="257">
        <v>0</v>
      </c>
      <c r="E548" s="636"/>
      <c r="F548" s="257"/>
      <c r="G548" s="637"/>
      <c r="H548" s="612"/>
      <c r="I548" s="606"/>
      <c r="J548" s="613"/>
      <c r="K548" s="613"/>
      <c r="GI548" s="613"/>
      <c r="GJ548" s="613"/>
      <c r="GK548" s="613"/>
      <c r="GL548" s="613"/>
      <c r="GM548" s="613"/>
      <c r="GN548" s="613"/>
      <c r="GO548" s="613"/>
      <c r="GP548" s="613"/>
      <c r="GQ548" s="613"/>
      <c r="GR548" s="613"/>
      <c r="GS548" s="613"/>
      <c r="GT548" s="613"/>
      <c r="GU548" s="613"/>
      <c r="GV548" s="613"/>
      <c r="GW548" s="613"/>
      <c r="GX548" s="613"/>
      <c r="GY548" s="613"/>
      <c r="GZ548" s="613"/>
      <c r="HA548" s="613"/>
      <c r="HB548" s="613"/>
      <c r="HC548" s="613"/>
      <c r="HD548" s="613"/>
      <c r="HE548" s="613"/>
      <c r="HF548" s="613"/>
      <c r="HG548" s="613"/>
      <c r="HH548" s="613"/>
      <c r="HI548" s="613"/>
      <c r="HJ548" s="613"/>
      <c r="HK548" s="613"/>
      <c r="HL548" s="613"/>
      <c r="HM548" s="613"/>
      <c r="HN548" s="613"/>
    </row>
    <row r="549" s="520" customFormat="1" ht="18" customHeight="1" spans="1:222">
      <c r="A549" s="382" t="s">
        <v>415</v>
      </c>
      <c r="B549" s="321"/>
      <c r="C549" s="625">
        <f t="shared" si="105"/>
        <v>0</v>
      </c>
      <c r="D549" s="257">
        <v>0</v>
      </c>
      <c r="E549" s="636"/>
      <c r="F549" s="257"/>
      <c r="G549" s="637"/>
      <c r="H549" s="612"/>
      <c r="I549" s="606"/>
      <c r="J549" s="613"/>
      <c r="K549" s="613"/>
      <c r="GI549" s="613"/>
      <c r="GJ549" s="613"/>
      <c r="GK549" s="613"/>
      <c r="GL549" s="613"/>
      <c r="GM549" s="613"/>
      <c r="GN549" s="613"/>
      <c r="GO549" s="613"/>
      <c r="GP549" s="613"/>
      <c r="GQ549" s="613"/>
      <c r="GR549" s="613"/>
      <c r="GS549" s="613"/>
      <c r="GT549" s="613"/>
      <c r="GU549" s="613"/>
      <c r="GV549" s="613"/>
      <c r="GW549" s="613"/>
      <c r="GX549" s="613"/>
      <c r="GY549" s="613"/>
      <c r="GZ549" s="613"/>
      <c r="HA549" s="613"/>
      <c r="HB549" s="613"/>
      <c r="HC549" s="613"/>
      <c r="HD549" s="613"/>
      <c r="HE549" s="613"/>
      <c r="HF549" s="613"/>
      <c r="HG549" s="613"/>
      <c r="HH549" s="613"/>
      <c r="HI549" s="613"/>
      <c r="HJ549" s="613"/>
      <c r="HK549" s="613"/>
      <c r="HL549" s="613"/>
      <c r="HM549" s="613"/>
      <c r="HN549" s="613"/>
    </row>
    <row r="550" s="520" customFormat="1" ht="18" customHeight="1" spans="1:222">
      <c r="A550" s="382" t="s">
        <v>416</v>
      </c>
      <c r="B550" s="321"/>
      <c r="C550" s="625">
        <f t="shared" si="105"/>
        <v>0</v>
      </c>
      <c r="D550" s="257">
        <v>0</v>
      </c>
      <c r="E550" s="636"/>
      <c r="F550" s="257"/>
      <c r="G550" s="637"/>
      <c r="H550" s="612"/>
      <c r="I550" s="606"/>
      <c r="J550" s="613"/>
      <c r="K550" s="613"/>
      <c r="GI550" s="613"/>
      <c r="GJ550" s="613"/>
      <c r="GK550" s="613"/>
      <c r="GL550" s="613"/>
      <c r="GM550" s="613"/>
      <c r="GN550" s="613"/>
      <c r="GO550" s="613"/>
      <c r="GP550" s="613"/>
      <c r="GQ550" s="613"/>
      <c r="GR550" s="613"/>
      <c r="GS550" s="613"/>
      <c r="GT550" s="613"/>
      <c r="GU550" s="613"/>
      <c r="GV550" s="613"/>
      <c r="GW550" s="613"/>
      <c r="GX550" s="613"/>
      <c r="GY550" s="613"/>
      <c r="GZ550" s="613"/>
      <c r="HA550" s="613"/>
      <c r="HB550" s="613"/>
      <c r="HC550" s="613"/>
      <c r="HD550" s="613"/>
      <c r="HE550" s="613"/>
      <c r="HF550" s="613"/>
      <c r="HG550" s="613"/>
      <c r="HH550" s="613"/>
      <c r="HI550" s="613"/>
      <c r="HJ550" s="613"/>
      <c r="HK550" s="613"/>
      <c r="HL550" s="613"/>
      <c r="HM550" s="613"/>
      <c r="HN550" s="613"/>
    </row>
    <row r="551" s="520" customFormat="1" ht="18" customHeight="1" spans="1:222">
      <c r="A551" s="382" t="s">
        <v>417</v>
      </c>
      <c r="B551" s="321"/>
      <c r="C551" s="625">
        <f t="shared" si="105"/>
        <v>0</v>
      </c>
      <c r="D551" s="257">
        <v>0</v>
      </c>
      <c r="E551" s="636"/>
      <c r="F551" s="257">
        <v>7</v>
      </c>
      <c r="G551" s="637"/>
      <c r="H551" s="612"/>
      <c r="I551" s="606"/>
      <c r="J551" s="613"/>
      <c r="K551" s="613"/>
      <c r="GI551" s="613"/>
      <c r="GJ551" s="613"/>
      <c r="GK551" s="613"/>
      <c r="GL551" s="613"/>
      <c r="GM551" s="613"/>
      <c r="GN551" s="613"/>
      <c r="GO551" s="613"/>
      <c r="GP551" s="613"/>
      <c r="GQ551" s="613"/>
      <c r="GR551" s="613"/>
      <c r="GS551" s="613"/>
      <c r="GT551" s="613"/>
      <c r="GU551" s="613"/>
      <c r="GV551" s="613"/>
      <c r="GW551" s="613"/>
      <c r="GX551" s="613"/>
      <c r="GY551" s="613"/>
      <c r="GZ551" s="613"/>
      <c r="HA551" s="613"/>
      <c r="HB551" s="613"/>
      <c r="HC551" s="613"/>
      <c r="HD551" s="613"/>
      <c r="HE551" s="613"/>
      <c r="HF551" s="613"/>
      <c r="HG551" s="613"/>
      <c r="HH551" s="613"/>
      <c r="HI551" s="613"/>
      <c r="HJ551" s="613"/>
      <c r="HK551" s="613"/>
      <c r="HL551" s="613"/>
      <c r="HM551" s="613"/>
      <c r="HN551" s="613"/>
    </row>
    <row r="552" s="520" customFormat="1" ht="18" customHeight="1" spans="1:222">
      <c r="A552" s="382" t="s">
        <v>418</v>
      </c>
      <c r="B552" s="321"/>
      <c r="C552" s="625">
        <f t="shared" si="105"/>
        <v>0</v>
      </c>
      <c r="D552" s="257">
        <v>0</v>
      </c>
      <c r="E552" s="636"/>
      <c r="F552" s="257"/>
      <c r="G552" s="637"/>
      <c r="H552" s="612"/>
      <c r="I552" s="606"/>
      <c r="J552" s="613"/>
      <c r="K552" s="613"/>
      <c r="GI552" s="613"/>
      <c r="GJ552" s="613"/>
      <c r="GK552" s="613"/>
      <c r="GL552" s="613"/>
      <c r="GM552" s="613"/>
      <c r="GN552" s="613"/>
      <c r="GO552" s="613"/>
      <c r="GP552" s="613"/>
      <c r="GQ552" s="613"/>
      <c r="GR552" s="613"/>
      <c r="GS552" s="613"/>
      <c r="GT552" s="613"/>
      <c r="GU552" s="613"/>
      <c r="GV552" s="613"/>
      <c r="GW552" s="613"/>
      <c r="GX552" s="613"/>
      <c r="GY552" s="613"/>
      <c r="GZ552" s="613"/>
      <c r="HA552" s="613"/>
      <c r="HB552" s="613"/>
      <c r="HC552" s="613"/>
      <c r="HD552" s="613"/>
      <c r="HE552" s="613"/>
      <c r="HF552" s="613"/>
      <c r="HG552" s="613"/>
      <c r="HH552" s="613"/>
      <c r="HI552" s="613"/>
      <c r="HJ552" s="613"/>
      <c r="HK552" s="613"/>
      <c r="HL552" s="613"/>
      <c r="HM552" s="613"/>
      <c r="HN552" s="613"/>
    </row>
    <row r="553" s="606" customFormat="1" ht="18" customHeight="1" spans="1:8">
      <c r="A553" s="383" t="s">
        <v>419</v>
      </c>
      <c r="B553" s="321"/>
      <c r="C553" s="624">
        <f t="shared" ref="C553:H553" si="106">SUM(C554:C560)</f>
        <v>601</v>
      </c>
      <c r="D553" s="355">
        <v>130</v>
      </c>
      <c r="E553" s="622">
        <f>D553/C553</f>
        <v>0.21630615640599</v>
      </c>
      <c r="F553" s="355">
        <f t="shared" si="106"/>
        <v>0</v>
      </c>
      <c r="G553" s="637"/>
      <c r="H553" s="624">
        <f t="shared" si="106"/>
        <v>471</v>
      </c>
    </row>
    <row r="554" s="520" customFormat="1" ht="18" customHeight="1" spans="1:222">
      <c r="A554" s="382" t="s">
        <v>47</v>
      </c>
      <c r="B554" s="321"/>
      <c r="C554" s="625">
        <f t="shared" ref="C554:C559" si="107">D554+H554</f>
        <v>0</v>
      </c>
      <c r="D554" s="257">
        <v>0</v>
      </c>
      <c r="E554" s="636"/>
      <c r="F554" s="257"/>
      <c r="G554" s="637"/>
      <c r="H554" s="612"/>
      <c r="I554" s="606"/>
      <c r="J554" s="613"/>
      <c r="K554" s="613"/>
      <c r="GI554" s="613"/>
      <c r="GJ554" s="613"/>
      <c r="GK554" s="613"/>
      <c r="GL554" s="613"/>
      <c r="GM554" s="613"/>
      <c r="GN554" s="613"/>
      <c r="GO554" s="613"/>
      <c r="GP554" s="613"/>
      <c r="GQ554" s="613"/>
      <c r="GR554" s="613"/>
      <c r="GS554" s="613"/>
      <c r="GT554" s="613"/>
      <c r="GU554" s="613"/>
      <c r="GV554" s="613"/>
      <c r="GW554" s="613"/>
      <c r="GX554" s="613"/>
      <c r="GY554" s="613"/>
      <c r="GZ554" s="613"/>
      <c r="HA554" s="613"/>
      <c r="HB554" s="613"/>
      <c r="HC554" s="613"/>
      <c r="HD554" s="613"/>
      <c r="HE554" s="613"/>
      <c r="HF554" s="613"/>
      <c r="HG554" s="613"/>
      <c r="HH554" s="613"/>
      <c r="HI554" s="613"/>
      <c r="HJ554" s="613"/>
      <c r="HK554" s="613"/>
      <c r="HL554" s="613"/>
      <c r="HM554" s="613"/>
      <c r="HN554" s="613"/>
    </row>
    <row r="555" s="520" customFormat="1" ht="18" customHeight="1" spans="1:222">
      <c r="A555" s="382" t="s">
        <v>48</v>
      </c>
      <c r="B555" s="321"/>
      <c r="C555" s="625">
        <f t="shared" si="107"/>
        <v>0</v>
      </c>
      <c r="D555" s="257">
        <v>0</v>
      </c>
      <c r="E555" s="636"/>
      <c r="F555" s="257"/>
      <c r="G555" s="637"/>
      <c r="H555" s="612"/>
      <c r="I555" s="606"/>
      <c r="J555" s="613"/>
      <c r="K555" s="613"/>
      <c r="GI555" s="613"/>
      <c r="GJ555" s="613"/>
      <c r="GK555" s="613"/>
      <c r="GL555" s="613"/>
      <c r="GM555" s="613"/>
      <c r="GN555" s="613"/>
      <c r="GO555" s="613"/>
      <c r="GP555" s="613"/>
      <c r="GQ555" s="613"/>
      <c r="GR555" s="613"/>
      <c r="GS555" s="613"/>
      <c r="GT555" s="613"/>
      <c r="GU555" s="613"/>
      <c r="GV555" s="613"/>
      <c r="GW555" s="613"/>
      <c r="GX555" s="613"/>
      <c r="GY555" s="613"/>
      <c r="GZ555" s="613"/>
      <c r="HA555" s="613"/>
      <c r="HB555" s="613"/>
      <c r="HC555" s="613"/>
      <c r="HD555" s="613"/>
      <c r="HE555" s="613"/>
      <c r="HF555" s="613"/>
      <c r="HG555" s="613"/>
      <c r="HH555" s="613"/>
      <c r="HI555" s="613"/>
      <c r="HJ555" s="613"/>
      <c r="HK555" s="613"/>
      <c r="HL555" s="613"/>
      <c r="HM555" s="613"/>
      <c r="HN555" s="613"/>
    </row>
    <row r="556" s="520" customFormat="1" ht="18" customHeight="1" spans="1:222">
      <c r="A556" s="382" t="s">
        <v>49</v>
      </c>
      <c r="B556" s="321"/>
      <c r="C556" s="625">
        <f t="shared" si="107"/>
        <v>0</v>
      </c>
      <c r="D556" s="257">
        <v>0</v>
      </c>
      <c r="E556" s="636"/>
      <c r="F556" s="257"/>
      <c r="G556" s="637"/>
      <c r="H556" s="612"/>
      <c r="I556" s="606"/>
      <c r="J556" s="613"/>
      <c r="K556" s="613"/>
      <c r="GI556" s="613"/>
      <c r="GJ556" s="613"/>
      <c r="GK556" s="613"/>
      <c r="GL556" s="613"/>
      <c r="GM556" s="613"/>
      <c r="GN556" s="613"/>
      <c r="GO556" s="613"/>
      <c r="GP556" s="613"/>
      <c r="GQ556" s="613"/>
      <c r="GR556" s="613"/>
      <c r="GS556" s="613"/>
      <c r="GT556" s="613"/>
      <c r="GU556" s="613"/>
      <c r="GV556" s="613"/>
      <c r="GW556" s="613"/>
      <c r="GX556" s="613"/>
      <c r="GY556" s="613"/>
      <c r="GZ556" s="613"/>
      <c r="HA556" s="613"/>
      <c r="HB556" s="613"/>
      <c r="HC556" s="613"/>
      <c r="HD556" s="613"/>
      <c r="HE556" s="613"/>
      <c r="HF556" s="613"/>
      <c r="HG556" s="613"/>
      <c r="HH556" s="613"/>
      <c r="HI556" s="613"/>
      <c r="HJ556" s="613"/>
      <c r="HK556" s="613"/>
      <c r="HL556" s="613"/>
      <c r="HM556" s="613"/>
      <c r="HN556" s="613"/>
    </row>
    <row r="557" s="520" customFormat="1" ht="18" customHeight="1" spans="1:222">
      <c r="A557" s="382" t="s">
        <v>420</v>
      </c>
      <c r="B557" s="321"/>
      <c r="C557" s="625">
        <f t="shared" si="107"/>
        <v>0</v>
      </c>
      <c r="D557" s="257">
        <v>0</v>
      </c>
      <c r="E557" s="636"/>
      <c r="F557" s="257"/>
      <c r="G557" s="637"/>
      <c r="H557" s="612"/>
      <c r="I557" s="606"/>
      <c r="J557" s="613"/>
      <c r="K557" s="613"/>
      <c r="GI557" s="613"/>
      <c r="GJ557" s="613"/>
      <c r="GK557" s="613"/>
      <c r="GL557" s="613"/>
      <c r="GM557" s="613"/>
      <c r="GN557" s="613"/>
      <c r="GO557" s="613"/>
      <c r="GP557" s="613"/>
      <c r="GQ557" s="613"/>
      <c r="GR557" s="613"/>
      <c r="GS557" s="613"/>
      <c r="GT557" s="613"/>
      <c r="GU557" s="613"/>
      <c r="GV557" s="613"/>
      <c r="GW557" s="613"/>
      <c r="GX557" s="613"/>
      <c r="GY557" s="613"/>
      <c r="GZ557" s="613"/>
      <c r="HA557" s="613"/>
      <c r="HB557" s="613"/>
      <c r="HC557" s="613"/>
      <c r="HD557" s="613"/>
      <c r="HE557" s="613"/>
      <c r="HF557" s="613"/>
      <c r="HG557" s="613"/>
      <c r="HH557" s="613"/>
      <c r="HI557" s="613"/>
      <c r="HJ557" s="613"/>
      <c r="HK557" s="613"/>
      <c r="HL557" s="613"/>
      <c r="HM557" s="613"/>
      <c r="HN557" s="613"/>
    </row>
    <row r="558" s="606" customFormat="1" ht="18" customHeight="1" spans="1:8">
      <c r="A558" s="382" t="s">
        <v>421</v>
      </c>
      <c r="B558" s="321"/>
      <c r="C558" s="625">
        <f t="shared" si="107"/>
        <v>0</v>
      </c>
      <c r="D558" s="257">
        <v>0</v>
      </c>
      <c r="E558" s="636"/>
      <c r="F558" s="257"/>
      <c r="G558" s="637"/>
      <c r="H558" s="638"/>
    </row>
    <row r="559" s="520" customFormat="1" ht="18" customHeight="1" spans="1:222">
      <c r="A559" s="382" t="s">
        <v>422</v>
      </c>
      <c r="B559" s="321"/>
      <c r="C559" s="625">
        <f t="shared" si="107"/>
        <v>0</v>
      </c>
      <c r="D559" s="257">
        <v>0</v>
      </c>
      <c r="E559" s="636"/>
      <c r="F559" s="257"/>
      <c r="G559" s="637"/>
      <c r="H559" s="612"/>
      <c r="I559" s="606"/>
      <c r="J559" s="613"/>
      <c r="K559" s="613"/>
      <c r="GI559" s="613"/>
      <c r="GJ559" s="613"/>
      <c r="GK559" s="613"/>
      <c r="GL559" s="613"/>
      <c r="GM559" s="613"/>
      <c r="GN559" s="613"/>
      <c r="GO559" s="613"/>
      <c r="GP559" s="613"/>
      <c r="GQ559" s="613"/>
      <c r="GR559" s="613"/>
      <c r="GS559" s="613"/>
      <c r="GT559" s="613"/>
      <c r="GU559" s="613"/>
      <c r="GV559" s="613"/>
      <c r="GW559" s="613"/>
      <c r="GX559" s="613"/>
      <c r="GY559" s="613"/>
      <c r="GZ559" s="613"/>
      <c r="HA559" s="613"/>
      <c r="HB559" s="613"/>
      <c r="HC559" s="613"/>
      <c r="HD559" s="613"/>
      <c r="HE559" s="613"/>
      <c r="HF559" s="613"/>
      <c r="HG559" s="613"/>
      <c r="HH559" s="613"/>
      <c r="HI559" s="613"/>
      <c r="HJ559" s="613"/>
      <c r="HK559" s="613"/>
      <c r="HL559" s="613"/>
      <c r="HM559" s="613"/>
      <c r="HN559" s="613"/>
    </row>
    <row r="560" s="606" customFormat="1" ht="18" customHeight="1" spans="1:8">
      <c r="A560" s="382" t="s">
        <v>423</v>
      </c>
      <c r="B560" s="321"/>
      <c r="C560" s="625">
        <v>601</v>
      </c>
      <c r="D560" s="257">
        <v>130</v>
      </c>
      <c r="E560" s="636">
        <f t="shared" ref="E560:E562" si="108">D560/C560</f>
        <v>0.21630615640599</v>
      </c>
      <c r="F560" s="257"/>
      <c r="G560" s="637"/>
      <c r="H560" s="638">
        <v>471</v>
      </c>
    </row>
    <row r="561" s="606" customFormat="1" ht="18" customHeight="1" spans="1:8">
      <c r="A561" s="383" t="s">
        <v>424</v>
      </c>
      <c r="B561" s="321">
        <v>6</v>
      </c>
      <c r="C561" s="624">
        <f t="shared" ref="C561:H561" si="109">SUM(C562:C564)</f>
        <v>1051</v>
      </c>
      <c r="D561" s="355">
        <v>222</v>
      </c>
      <c r="E561" s="622">
        <f t="shared" si="108"/>
        <v>0.211227402473834</v>
      </c>
      <c r="F561" s="355">
        <f t="shared" si="109"/>
        <v>185</v>
      </c>
      <c r="G561" s="635">
        <f t="shared" ref="G561:G567" si="110">D561/F561-1</f>
        <v>0.2</v>
      </c>
      <c r="H561" s="624">
        <f t="shared" si="109"/>
        <v>829</v>
      </c>
    </row>
    <row r="562" s="520" customFormat="1" spans="1:222">
      <c r="A562" s="382" t="s">
        <v>425</v>
      </c>
      <c r="B562" s="321"/>
      <c r="C562" s="625">
        <v>60</v>
      </c>
      <c r="D562" s="257">
        <v>5</v>
      </c>
      <c r="E562" s="636">
        <f t="shared" si="108"/>
        <v>0.0833333333333333</v>
      </c>
      <c r="F562" s="257"/>
      <c r="G562" s="637"/>
      <c r="H562" s="612">
        <v>55</v>
      </c>
      <c r="I562" s="606"/>
      <c r="J562" s="613"/>
      <c r="K562" s="613"/>
      <c r="GI562" s="613"/>
      <c r="GJ562" s="613"/>
      <c r="GK562" s="613"/>
      <c r="GL562" s="613"/>
      <c r="GM562" s="613"/>
      <c r="GN562" s="613"/>
      <c r="GO562" s="613"/>
      <c r="GP562" s="613"/>
      <c r="GQ562" s="613"/>
      <c r="GR562" s="613"/>
      <c r="GS562" s="613"/>
      <c r="GT562" s="613"/>
      <c r="GU562" s="613"/>
      <c r="GV562" s="613"/>
      <c r="GW562" s="613"/>
      <c r="GX562" s="613"/>
      <c r="GY562" s="613"/>
      <c r="GZ562" s="613"/>
      <c r="HA562" s="613"/>
      <c r="HB562" s="613"/>
      <c r="HC562" s="613"/>
      <c r="HD562" s="613"/>
      <c r="HE562" s="613"/>
      <c r="HF562" s="613"/>
      <c r="HG562" s="613"/>
      <c r="HH562" s="613"/>
      <c r="HI562" s="613"/>
      <c r="HJ562" s="613"/>
      <c r="HK562" s="613"/>
      <c r="HL562" s="613"/>
      <c r="HM562" s="613"/>
      <c r="HN562" s="613"/>
    </row>
    <row r="563" s="520" customFormat="1" spans="1:222">
      <c r="A563" s="382" t="s">
        <v>426</v>
      </c>
      <c r="B563" s="321"/>
      <c r="C563" s="625">
        <f>D563+H563</f>
        <v>0</v>
      </c>
      <c r="D563" s="257">
        <v>0</v>
      </c>
      <c r="E563" s="636"/>
      <c r="F563" s="257"/>
      <c r="G563" s="637"/>
      <c r="H563" s="612"/>
      <c r="I563" s="606"/>
      <c r="J563" s="613"/>
      <c r="K563" s="613"/>
      <c r="GI563" s="613"/>
      <c r="GJ563" s="613"/>
      <c r="GK563" s="613"/>
      <c r="GL563" s="613"/>
      <c r="GM563" s="613"/>
      <c r="GN563" s="613"/>
      <c r="GO563" s="613"/>
      <c r="GP563" s="613"/>
      <c r="GQ563" s="613"/>
      <c r="GR563" s="613"/>
      <c r="GS563" s="613"/>
      <c r="GT563" s="613"/>
      <c r="GU563" s="613"/>
      <c r="GV563" s="613"/>
      <c r="GW563" s="613"/>
      <c r="GX563" s="613"/>
      <c r="GY563" s="613"/>
      <c r="GZ563" s="613"/>
      <c r="HA563" s="613"/>
      <c r="HB563" s="613"/>
      <c r="HC563" s="613"/>
      <c r="HD563" s="613"/>
      <c r="HE563" s="613"/>
      <c r="HF563" s="613"/>
      <c r="HG563" s="613"/>
      <c r="HH563" s="613"/>
      <c r="HI563" s="613"/>
      <c r="HJ563" s="613"/>
      <c r="HK563" s="613"/>
      <c r="HL563" s="613"/>
      <c r="HM563" s="613"/>
      <c r="HN563" s="613"/>
    </row>
    <row r="564" s="606" customFormat="1" ht="18" customHeight="1" spans="1:8">
      <c r="A564" s="382" t="s">
        <v>427</v>
      </c>
      <c r="B564" s="320">
        <v>6</v>
      </c>
      <c r="C564" s="625">
        <v>991</v>
      </c>
      <c r="D564" s="257">
        <v>217</v>
      </c>
      <c r="E564" s="636">
        <f t="shared" ref="E564:E567" si="111">D564/C564</f>
        <v>0.218970736629667</v>
      </c>
      <c r="F564" s="257">
        <v>185</v>
      </c>
      <c r="G564" s="637">
        <f t="shared" si="110"/>
        <v>0.172972972972973</v>
      </c>
      <c r="H564" s="638">
        <v>774</v>
      </c>
    </row>
    <row r="565" s="606" customFormat="1" ht="18" customHeight="1" spans="1:8">
      <c r="A565" s="383" t="s">
        <v>428</v>
      </c>
      <c r="B565" s="321">
        <v>9701</v>
      </c>
      <c r="C565" s="624">
        <f t="shared" ref="C565:H565" si="112">C566+C581+C589+C591+C599+C603+C613+C621+C628+C636+C645+C650+C653+C656+C659+C662+C665+C669+C674+C682+C685</f>
        <v>15455</v>
      </c>
      <c r="D565" s="355">
        <v>14491</v>
      </c>
      <c r="E565" s="622">
        <f t="shared" si="111"/>
        <v>0.937625363959883</v>
      </c>
      <c r="F565" s="355">
        <f t="shared" si="112"/>
        <v>12782</v>
      </c>
      <c r="G565" s="635">
        <f t="shared" si="110"/>
        <v>0.133703645751839</v>
      </c>
      <c r="H565" s="624">
        <f t="shared" si="112"/>
        <v>601</v>
      </c>
    </row>
    <row r="566" s="606" customFormat="1" ht="18" customHeight="1" spans="1:8">
      <c r="A566" s="383" t="s">
        <v>429</v>
      </c>
      <c r="B566" s="321">
        <v>1420</v>
      </c>
      <c r="C566" s="624">
        <f t="shared" ref="C566:H566" si="113">SUM(C567:C580)</f>
        <v>1107</v>
      </c>
      <c r="D566" s="355">
        <v>1029</v>
      </c>
      <c r="E566" s="622">
        <f t="shared" si="111"/>
        <v>0.929539295392954</v>
      </c>
      <c r="F566" s="355">
        <f t="shared" si="113"/>
        <v>846</v>
      </c>
      <c r="G566" s="635">
        <f t="shared" si="110"/>
        <v>0.216312056737589</v>
      </c>
      <c r="H566" s="624">
        <f t="shared" si="113"/>
        <v>78</v>
      </c>
    </row>
    <row r="567" s="520" customFormat="1" ht="18" customHeight="1" spans="1:222">
      <c r="A567" s="382" t="s">
        <v>47</v>
      </c>
      <c r="B567" s="320">
        <v>944</v>
      </c>
      <c r="C567" s="625">
        <v>565</v>
      </c>
      <c r="D567" s="257">
        <v>565</v>
      </c>
      <c r="E567" s="636">
        <f t="shared" si="111"/>
        <v>1</v>
      </c>
      <c r="F567" s="257">
        <v>499</v>
      </c>
      <c r="G567" s="637">
        <f t="shared" si="110"/>
        <v>0.132264529058116</v>
      </c>
      <c r="H567" s="612"/>
      <c r="I567" s="606"/>
      <c r="J567" s="613"/>
      <c r="K567" s="613"/>
      <c r="GI567" s="613"/>
      <c r="GJ567" s="613"/>
      <c r="GK567" s="613"/>
      <c r="GL567" s="613"/>
      <c r="GM567" s="613"/>
      <c r="GN567" s="613"/>
      <c r="GO567" s="613"/>
      <c r="GP567" s="613"/>
      <c r="GQ567" s="613"/>
      <c r="GR567" s="613"/>
      <c r="GS567" s="613"/>
      <c r="GT567" s="613"/>
      <c r="GU567" s="613"/>
      <c r="GV567" s="613"/>
      <c r="GW567" s="613"/>
      <c r="GX567" s="613"/>
      <c r="GY567" s="613"/>
      <c r="GZ567" s="613"/>
      <c r="HA567" s="613"/>
      <c r="HB567" s="613"/>
      <c r="HC567" s="613"/>
      <c r="HD567" s="613"/>
      <c r="HE567" s="613"/>
      <c r="HF567" s="613"/>
      <c r="HG567" s="613"/>
      <c r="HH567" s="613"/>
      <c r="HI567" s="613"/>
      <c r="HJ567" s="613"/>
      <c r="HK567" s="613"/>
      <c r="HL567" s="613"/>
      <c r="HM567" s="613"/>
      <c r="HN567" s="613"/>
    </row>
    <row r="568" s="520" customFormat="1" ht="18" customHeight="1" spans="1:222">
      <c r="A568" s="382" t="s">
        <v>48</v>
      </c>
      <c r="B568" s="320"/>
      <c r="C568" s="625">
        <v>0</v>
      </c>
      <c r="D568" s="257">
        <v>0</v>
      </c>
      <c r="E568" s="636"/>
      <c r="F568" s="257"/>
      <c r="G568" s="637"/>
      <c r="H568" s="612"/>
      <c r="I568" s="606"/>
      <c r="J568" s="613"/>
      <c r="K568" s="613"/>
      <c r="GI568" s="613"/>
      <c r="GJ568" s="613"/>
      <c r="GK568" s="613"/>
      <c r="GL568" s="613"/>
      <c r="GM568" s="613"/>
      <c r="GN568" s="613"/>
      <c r="GO568" s="613"/>
      <c r="GP568" s="613"/>
      <c r="GQ568" s="613"/>
      <c r="GR568" s="613"/>
      <c r="GS568" s="613"/>
      <c r="GT568" s="613"/>
      <c r="GU568" s="613"/>
      <c r="GV568" s="613"/>
      <c r="GW568" s="613"/>
      <c r="GX568" s="613"/>
      <c r="GY568" s="613"/>
      <c r="GZ568" s="613"/>
      <c r="HA568" s="613"/>
      <c r="HB568" s="613"/>
      <c r="HC568" s="613"/>
      <c r="HD568" s="613"/>
      <c r="HE568" s="613"/>
      <c r="HF568" s="613"/>
      <c r="HG568" s="613"/>
      <c r="HH568" s="613"/>
      <c r="HI568" s="613"/>
      <c r="HJ568" s="613"/>
      <c r="HK568" s="613"/>
      <c r="HL568" s="613"/>
      <c r="HM568" s="613"/>
      <c r="HN568" s="613"/>
    </row>
    <row r="569" s="520" customFormat="1" ht="18" customHeight="1" spans="1:222">
      <c r="A569" s="382" t="s">
        <v>49</v>
      </c>
      <c r="B569" s="320"/>
      <c r="C569" s="625">
        <v>0</v>
      </c>
      <c r="D569" s="257">
        <v>0</v>
      </c>
      <c r="E569" s="636"/>
      <c r="F569" s="257"/>
      <c r="G569" s="637"/>
      <c r="H569" s="612"/>
      <c r="I569" s="606"/>
      <c r="J569" s="613"/>
      <c r="K569" s="613"/>
      <c r="GI569" s="613"/>
      <c r="GJ569" s="613"/>
      <c r="GK569" s="613"/>
      <c r="GL569" s="613"/>
      <c r="GM569" s="613"/>
      <c r="GN569" s="613"/>
      <c r="GO569" s="613"/>
      <c r="GP569" s="613"/>
      <c r="GQ569" s="613"/>
      <c r="GR569" s="613"/>
      <c r="GS569" s="613"/>
      <c r="GT569" s="613"/>
      <c r="GU569" s="613"/>
      <c r="GV569" s="613"/>
      <c r="GW569" s="613"/>
      <c r="GX569" s="613"/>
      <c r="GY569" s="613"/>
      <c r="GZ569" s="613"/>
      <c r="HA569" s="613"/>
      <c r="HB569" s="613"/>
      <c r="HC569" s="613"/>
      <c r="HD569" s="613"/>
      <c r="HE569" s="613"/>
      <c r="HF569" s="613"/>
      <c r="HG569" s="613"/>
      <c r="HH569" s="613"/>
      <c r="HI569" s="613"/>
      <c r="HJ569" s="613"/>
      <c r="HK569" s="613"/>
      <c r="HL569" s="613"/>
      <c r="HM569" s="613"/>
      <c r="HN569" s="613"/>
    </row>
    <row r="570" s="520" customFormat="1" ht="18" customHeight="1" spans="1:222">
      <c r="A570" s="382" t="s">
        <v>430</v>
      </c>
      <c r="B570" s="320"/>
      <c r="C570" s="625">
        <v>0</v>
      </c>
      <c r="D570" s="257">
        <v>0</v>
      </c>
      <c r="E570" s="636"/>
      <c r="F570" s="257"/>
      <c r="G570" s="637"/>
      <c r="H570" s="612"/>
      <c r="I570" s="606"/>
      <c r="J570" s="613"/>
      <c r="K570" s="613"/>
      <c r="GI570" s="613"/>
      <c r="GJ570" s="613"/>
      <c r="GK570" s="613"/>
      <c r="GL570" s="613"/>
      <c r="GM570" s="613"/>
      <c r="GN570" s="613"/>
      <c r="GO570" s="613"/>
      <c r="GP570" s="613"/>
      <c r="GQ570" s="613"/>
      <c r="GR570" s="613"/>
      <c r="GS570" s="613"/>
      <c r="GT570" s="613"/>
      <c r="GU570" s="613"/>
      <c r="GV570" s="613"/>
      <c r="GW570" s="613"/>
      <c r="GX570" s="613"/>
      <c r="GY570" s="613"/>
      <c r="GZ570" s="613"/>
      <c r="HA570" s="613"/>
      <c r="HB570" s="613"/>
      <c r="HC570" s="613"/>
      <c r="HD570" s="613"/>
      <c r="HE570" s="613"/>
      <c r="HF570" s="613"/>
      <c r="HG570" s="613"/>
      <c r="HH570" s="613"/>
      <c r="HI570" s="613"/>
      <c r="HJ570" s="613"/>
      <c r="HK570" s="613"/>
      <c r="HL570" s="613"/>
      <c r="HM570" s="613"/>
      <c r="HN570" s="613"/>
    </row>
    <row r="571" s="520" customFormat="1" ht="18" customHeight="1" spans="1:222">
      <c r="A571" s="382" t="s">
        <v>431</v>
      </c>
      <c r="B571" s="320"/>
      <c r="C571" s="625">
        <v>0</v>
      </c>
      <c r="D571" s="257">
        <v>0</v>
      </c>
      <c r="E571" s="636"/>
      <c r="F571" s="257"/>
      <c r="G571" s="637"/>
      <c r="H571" s="612"/>
      <c r="I571" s="606"/>
      <c r="J571" s="613"/>
      <c r="K571" s="613"/>
      <c r="GI571" s="613"/>
      <c r="GJ571" s="613"/>
      <c r="GK571" s="613"/>
      <c r="GL571" s="613"/>
      <c r="GM571" s="613"/>
      <c r="GN571" s="613"/>
      <c r="GO571" s="613"/>
      <c r="GP571" s="613"/>
      <c r="GQ571" s="613"/>
      <c r="GR571" s="613"/>
      <c r="GS571" s="613"/>
      <c r="GT571" s="613"/>
      <c r="GU571" s="613"/>
      <c r="GV571" s="613"/>
      <c r="GW571" s="613"/>
      <c r="GX571" s="613"/>
      <c r="GY571" s="613"/>
      <c r="GZ571" s="613"/>
      <c r="HA571" s="613"/>
      <c r="HB571" s="613"/>
      <c r="HC571" s="613"/>
      <c r="HD571" s="613"/>
      <c r="HE571" s="613"/>
      <c r="HF571" s="613"/>
      <c r="HG571" s="613"/>
      <c r="HH571" s="613"/>
      <c r="HI571" s="613"/>
      <c r="HJ571" s="613"/>
      <c r="HK571" s="613"/>
      <c r="HL571" s="613"/>
      <c r="HM571" s="613"/>
      <c r="HN571" s="613"/>
    </row>
    <row r="572" s="520" customFormat="1" ht="18" customHeight="1" spans="1:222">
      <c r="A572" s="382" t="s">
        <v>432</v>
      </c>
      <c r="B572" s="320"/>
      <c r="C572" s="625">
        <v>0</v>
      </c>
      <c r="D572" s="257">
        <v>0</v>
      </c>
      <c r="E572" s="636"/>
      <c r="F572" s="257"/>
      <c r="G572" s="637"/>
      <c r="H572" s="612"/>
      <c r="I572" s="606"/>
      <c r="J572" s="613"/>
      <c r="K572" s="613"/>
      <c r="GI572" s="613"/>
      <c r="GJ572" s="613"/>
      <c r="GK572" s="613"/>
      <c r="GL572" s="613"/>
      <c r="GM572" s="613"/>
      <c r="GN572" s="613"/>
      <c r="GO572" s="613"/>
      <c r="GP572" s="613"/>
      <c r="GQ572" s="613"/>
      <c r="GR572" s="613"/>
      <c r="GS572" s="613"/>
      <c r="GT572" s="613"/>
      <c r="GU572" s="613"/>
      <c r="GV572" s="613"/>
      <c r="GW572" s="613"/>
      <c r="GX572" s="613"/>
      <c r="GY572" s="613"/>
      <c r="GZ572" s="613"/>
      <c r="HA572" s="613"/>
      <c r="HB572" s="613"/>
      <c r="HC572" s="613"/>
      <c r="HD572" s="613"/>
      <c r="HE572" s="613"/>
      <c r="HF572" s="613"/>
      <c r="HG572" s="613"/>
      <c r="HH572" s="613"/>
      <c r="HI572" s="613"/>
      <c r="HJ572" s="613"/>
      <c r="HK572" s="613"/>
      <c r="HL572" s="613"/>
      <c r="HM572" s="613"/>
      <c r="HN572" s="613"/>
    </row>
    <row r="573" s="520" customFormat="1" ht="18" customHeight="1" spans="1:222">
      <c r="A573" s="382" t="s">
        <v>433</v>
      </c>
      <c r="B573" s="320"/>
      <c r="C573" s="625">
        <v>0</v>
      </c>
      <c r="D573" s="257">
        <v>0</v>
      </c>
      <c r="E573" s="636"/>
      <c r="F573" s="257"/>
      <c r="G573" s="637"/>
      <c r="H573" s="612"/>
      <c r="I573" s="606"/>
      <c r="J573" s="613"/>
      <c r="K573" s="613"/>
      <c r="GI573" s="613"/>
      <c r="GJ573" s="613"/>
      <c r="GK573" s="613"/>
      <c r="GL573" s="613"/>
      <c r="GM573" s="613"/>
      <c r="GN573" s="613"/>
      <c r="GO573" s="613"/>
      <c r="GP573" s="613"/>
      <c r="GQ573" s="613"/>
      <c r="GR573" s="613"/>
      <c r="GS573" s="613"/>
      <c r="GT573" s="613"/>
      <c r="GU573" s="613"/>
      <c r="GV573" s="613"/>
      <c r="GW573" s="613"/>
      <c r="GX573" s="613"/>
      <c r="GY573" s="613"/>
      <c r="GZ573" s="613"/>
      <c r="HA573" s="613"/>
      <c r="HB573" s="613"/>
      <c r="HC573" s="613"/>
      <c r="HD573" s="613"/>
      <c r="HE573" s="613"/>
      <c r="HF573" s="613"/>
      <c r="HG573" s="613"/>
      <c r="HH573" s="613"/>
      <c r="HI573" s="613"/>
      <c r="HJ573" s="613"/>
      <c r="HK573" s="613"/>
      <c r="HL573" s="613"/>
      <c r="HM573" s="613"/>
      <c r="HN573" s="613"/>
    </row>
    <row r="574" s="520" customFormat="1" ht="18" customHeight="1" spans="1:222">
      <c r="A574" s="382" t="s">
        <v>88</v>
      </c>
      <c r="B574" s="320"/>
      <c r="C574" s="625">
        <v>0</v>
      </c>
      <c r="D574" s="257">
        <v>0</v>
      </c>
      <c r="E574" s="636"/>
      <c r="F574" s="257"/>
      <c r="G574" s="637"/>
      <c r="H574" s="612"/>
      <c r="I574" s="606"/>
      <c r="J574" s="613"/>
      <c r="K574" s="613"/>
      <c r="GI574" s="613"/>
      <c r="GJ574" s="613"/>
      <c r="GK574" s="613"/>
      <c r="GL574" s="613"/>
      <c r="GM574" s="613"/>
      <c r="GN574" s="613"/>
      <c r="GO574" s="613"/>
      <c r="GP574" s="613"/>
      <c r="GQ574" s="613"/>
      <c r="GR574" s="613"/>
      <c r="GS574" s="613"/>
      <c r="GT574" s="613"/>
      <c r="GU574" s="613"/>
      <c r="GV574" s="613"/>
      <c r="GW574" s="613"/>
      <c r="GX574" s="613"/>
      <c r="GY574" s="613"/>
      <c r="GZ574" s="613"/>
      <c r="HA574" s="613"/>
      <c r="HB574" s="613"/>
      <c r="HC574" s="613"/>
      <c r="HD574" s="613"/>
      <c r="HE574" s="613"/>
      <c r="HF574" s="613"/>
      <c r="HG574" s="613"/>
      <c r="HH574" s="613"/>
      <c r="HI574" s="613"/>
      <c r="HJ574" s="613"/>
      <c r="HK574" s="613"/>
      <c r="HL574" s="613"/>
      <c r="HM574" s="613"/>
      <c r="HN574" s="613"/>
    </row>
    <row r="575" s="520" customFormat="1" ht="18" customHeight="1" spans="1:222">
      <c r="A575" s="382" t="s">
        <v>434</v>
      </c>
      <c r="B575" s="320">
        <v>64</v>
      </c>
      <c r="C575" s="625">
        <v>68</v>
      </c>
      <c r="D575" s="257">
        <v>68</v>
      </c>
      <c r="E575" s="636">
        <f t="shared" ref="E575:E582" si="114">D575/C575</f>
        <v>1</v>
      </c>
      <c r="F575" s="257">
        <v>59</v>
      </c>
      <c r="G575" s="637">
        <f t="shared" ref="G575:G582" si="115">D575/F575-1</f>
        <v>0.152542372881356</v>
      </c>
      <c r="H575" s="612"/>
      <c r="I575" s="606"/>
      <c r="J575" s="613"/>
      <c r="K575" s="613"/>
      <c r="GI575" s="613"/>
      <c r="GJ575" s="613"/>
      <c r="GK575" s="613"/>
      <c r="GL575" s="613"/>
      <c r="GM575" s="613"/>
      <c r="GN575" s="613"/>
      <c r="GO575" s="613"/>
      <c r="GP575" s="613"/>
      <c r="GQ575" s="613"/>
      <c r="GR575" s="613"/>
      <c r="GS575" s="613"/>
      <c r="GT575" s="613"/>
      <c r="GU575" s="613"/>
      <c r="GV575" s="613"/>
      <c r="GW575" s="613"/>
      <c r="GX575" s="613"/>
      <c r="GY575" s="613"/>
      <c r="GZ575" s="613"/>
      <c r="HA575" s="613"/>
      <c r="HB575" s="613"/>
      <c r="HC575" s="613"/>
      <c r="HD575" s="613"/>
      <c r="HE575" s="613"/>
      <c r="HF575" s="613"/>
      <c r="HG575" s="613"/>
      <c r="HH575" s="613"/>
      <c r="HI575" s="613"/>
      <c r="HJ575" s="613"/>
      <c r="HK575" s="613"/>
      <c r="HL575" s="613"/>
      <c r="HM575" s="613"/>
      <c r="HN575" s="613"/>
    </row>
    <row r="576" s="520" customFormat="1" ht="18" customHeight="1" spans="1:222">
      <c r="A576" s="382" t="s">
        <v>435</v>
      </c>
      <c r="B576" s="320"/>
      <c r="C576" s="625">
        <v>0</v>
      </c>
      <c r="D576" s="257">
        <v>0</v>
      </c>
      <c r="E576" s="636"/>
      <c r="F576" s="257"/>
      <c r="G576" s="637"/>
      <c r="H576" s="612"/>
      <c r="I576" s="606"/>
      <c r="J576" s="613"/>
      <c r="K576" s="613"/>
      <c r="GI576" s="613"/>
      <c r="GJ576" s="613"/>
      <c r="GK576" s="613"/>
      <c r="GL576" s="613"/>
      <c r="GM576" s="613"/>
      <c r="GN576" s="613"/>
      <c r="GO576" s="613"/>
      <c r="GP576" s="613"/>
      <c r="GQ576" s="613"/>
      <c r="GR576" s="613"/>
      <c r="GS576" s="613"/>
      <c r="GT576" s="613"/>
      <c r="GU576" s="613"/>
      <c r="GV576" s="613"/>
      <c r="GW576" s="613"/>
      <c r="GX576" s="613"/>
      <c r="GY576" s="613"/>
      <c r="GZ576" s="613"/>
      <c r="HA576" s="613"/>
      <c r="HB576" s="613"/>
      <c r="HC576" s="613"/>
      <c r="HD576" s="613"/>
      <c r="HE576" s="613"/>
      <c r="HF576" s="613"/>
      <c r="HG576" s="613"/>
      <c r="HH576" s="613"/>
      <c r="HI576" s="613"/>
      <c r="HJ576" s="613"/>
      <c r="HK576" s="613"/>
      <c r="HL576" s="613"/>
      <c r="HM576" s="613"/>
      <c r="HN576" s="613"/>
    </row>
    <row r="577" s="606" customFormat="1" ht="18" customHeight="1" spans="1:8">
      <c r="A577" s="382" t="s">
        <v>436</v>
      </c>
      <c r="B577" s="320"/>
      <c r="C577" s="625">
        <v>0</v>
      </c>
      <c r="D577" s="257">
        <v>0</v>
      </c>
      <c r="E577" s="636"/>
      <c r="F577" s="257"/>
      <c r="G577" s="637"/>
      <c r="H577" s="638"/>
    </row>
    <row r="578" s="606" customFormat="1" ht="18" customHeight="1" spans="1:8">
      <c r="A578" s="382" t="s">
        <v>437</v>
      </c>
      <c r="B578" s="320"/>
      <c r="C578" s="625">
        <v>0</v>
      </c>
      <c r="D578" s="257">
        <v>0</v>
      </c>
      <c r="E578" s="636"/>
      <c r="F578" s="257"/>
      <c r="G578" s="637"/>
      <c r="H578" s="638"/>
    </row>
    <row r="579" s="520" customFormat="1" ht="18" customHeight="1" spans="1:222">
      <c r="A579" s="382" t="s">
        <v>56</v>
      </c>
      <c r="B579" s="320">
        <v>282</v>
      </c>
      <c r="C579" s="625">
        <v>243</v>
      </c>
      <c r="D579" s="257">
        <v>243</v>
      </c>
      <c r="E579" s="636">
        <f t="shared" si="114"/>
        <v>1</v>
      </c>
      <c r="F579" s="257">
        <v>185</v>
      </c>
      <c r="G579" s="637">
        <f t="shared" si="115"/>
        <v>0.313513513513513</v>
      </c>
      <c r="H579" s="612"/>
      <c r="I579" s="606"/>
      <c r="J579" s="613"/>
      <c r="K579" s="613"/>
      <c r="GI579" s="613"/>
      <c r="GJ579" s="613"/>
      <c r="GK579" s="613"/>
      <c r="GL579" s="613"/>
      <c r="GM579" s="613"/>
      <c r="GN579" s="613"/>
      <c r="GO579" s="613"/>
      <c r="GP579" s="613"/>
      <c r="GQ579" s="613"/>
      <c r="GR579" s="613"/>
      <c r="GS579" s="613"/>
      <c r="GT579" s="613"/>
      <c r="GU579" s="613"/>
      <c r="GV579" s="613"/>
      <c r="GW579" s="613"/>
      <c r="GX579" s="613"/>
      <c r="GY579" s="613"/>
      <c r="GZ579" s="613"/>
      <c r="HA579" s="613"/>
      <c r="HB579" s="613"/>
      <c r="HC579" s="613"/>
      <c r="HD579" s="613"/>
      <c r="HE579" s="613"/>
      <c r="HF579" s="613"/>
      <c r="HG579" s="613"/>
      <c r="HH579" s="613"/>
      <c r="HI579" s="613"/>
      <c r="HJ579" s="613"/>
      <c r="HK579" s="613"/>
      <c r="HL579" s="613"/>
      <c r="HM579" s="613"/>
      <c r="HN579" s="613"/>
    </row>
    <row r="580" s="606" customFormat="1" ht="18" customHeight="1" spans="1:8">
      <c r="A580" s="382" t="s">
        <v>438</v>
      </c>
      <c r="B580" s="320">
        <v>130</v>
      </c>
      <c r="C580" s="625">
        <v>231</v>
      </c>
      <c r="D580" s="257">
        <v>153</v>
      </c>
      <c r="E580" s="636">
        <f t="shared" si="114"/>
        <v>0.662337662337662</v>
      </c>
      <c r="F580" s="257">
        <v>103</v>
      </c>
      <c r="G580" s="637">
        <f t="shared" si="115"/>
        <v>0.485436893203884</v>
      </c>
      <c r="H580" s="638">
        <v>78</v>
      </c>
    </row>
    <row r="581" s="606" customFormat="1" ht="18" customHeight="1" spans="1:8">
      <c r="A581" s="383" t="s">
        <v>439</v>
      </c>
      <c r="B581" s="321">
        <v>837</v>
      </c>
      <c r="C581" s="624">
        <f>SUM(C582:C590)</f>
        <v>1097</v>
      </c>
      <c r="D581" s="355">
        <v>847</v>
      </c>
      <c r="E581" s="622">
        <f t="shared" si="114"/>
        <v>0.772105742935278</v>
      </c>
      <c r="F581" s="355">
        <f>SUM(F582:F588)</f>
        <v>812</v>
      </c>
      <c r="G581" s="635">
        <f t="shared" si="115"/>
        <v>0.0431034482758621</v>
      </c>
      <c r="H581" s="624"/>
    </row>
    <row r="582" s="520" customFormat="1" ht="18" customHeight="1" spans="1:222">
      <c r="A582" s="382" t="s">
        <v>47</v>
      </c>
      <c r="B582" s="320">
        <v>300</v>
      </c>
      <c r="C582" s="625">
        <v>199</v>
      </c>
      <c r="D582" s="257">
        <v>199</v>
      </c>
      <c r="E582" s="636">
        <f t="shared" si="114"/>
        <v>1</v>
      </c>
      <c r="F582" s="257">
        <v>185</v>
      </c>
      <c r="G582" s="637">
        <f t="shared" si="115"/>
        <v>0.0756756756756756</v>
      </c>
      <c r="H582" s="612"/>
      <c r="I582" s="606"/>
      <c r="J582" s="613"/>
      <c r="K582" s="613"/>
      <c r="GI582" s="613"/>
      <c r="GJ582" s="613"/>
      <c r="GK582" s="613"/>
      <c r="GL582" s="613"/>
      <c r="GM582" s="613"/>
      <c r="GN582" s="613"/>
      <c r="GO582" s="613"/>
      <c r="GP582" s="613"/>
      <c r="GQ582" s="613"/>
      <c r="GR582" s="613"/>
      <c r="GS582" s="613"/>
      <c r="GT582" s="613"/>
      <c r="GU582" s="613"/>
      <c r="GV582" s="613"/>
      <c r="GW582" s="613"/>
      <c r="GX582" s="613"/>
      <c r="GY582" s="613"/>
      <c r="GZ582" s="613"/>
      <c r="HA582" s="613"/>
      <c r="HB582" s="613"/>
      <c r="HC582" s="613"/>
      <c r="HD582" s="613"/>
      <c r="HE582" s="613"/>
      <c r="HF582" s="613"/>
      <c r="HG582" s="613"/>
      <c r="HH582" s="613"/>
      <c r="HI582" s="613"/>
      <c r="HJ582" s="613"/>
      <c r="HK582" s="613"/>
      <c r="HL582" s="613"/>
      <c r="HM582" s="613"/>
      <c r="HN582" s="613"/>
    </row>
    <row r="583" s="520" customFormat="1" ht="18" customHeight="1" spans="1:222">
      <c r="A583" s="382" t="s">
        <v>48</v>
      </c>
      <c r="B583" s="320"/>
      <c r="C583" s="625">
        <v>0</v>
      </c>
      <c r="D583" s="257">
        <v>0</v>
      </c>
      <c r="E583" s="636"/>
      <c r="F583" s="257"/>
      <c r="G583" s="637"/>
      <c r="H583" s="612"/>
      <c r="I583" s="606"/>
      <c r="J583" s="613"/>
      <c r="K583" s="613"/>
      <c r="GI583" s="613"/>
      <c r="GJ583" s="613"/>
      <c r="GK583" s="613"/>
      <c r="GL583" s="613"/>
      <c r="GM583" s="613"/>
      <c r="GN583" s="613"/>
      <c r="GO583" s="613"/>
      <c r="GP583" s="613"/>
      <c r="GQ583" s="613"/>
      <c r="GR583" s="613"/>
      <c r="GS583" s="613"/>
      <c r="GT583" s="613"/>
      <c r="GU583" s="613"/>
      <c r="GV583" s="613"/>
      <c r="GW583" s="613"/>
      <c r="GX583" s="613"/>
      <c r="GY583" s="613"/>
      <c r="GZ583" s="613"/>
      <c r="HA583" s="613"/>
      <c r="HB583" s="613"/>
      <c r="HC583" s="613"/>
      <c r="HD583" s="613"/>
      <c r="HE583" s="613"/>
      <c r="HF583" s="613"/>
      <c r="HG583" s="613"/>
      <c r="HH583" s="613"/>
      <c r="HI583" s="613"/>
      <c r="HJ583" s="613"/>
      <c r="HK583" s="613"/>
      <c r="HL583" s="613"/>
      <c r="HM583" s="613"/>
      <c r="HN583" s="613"/>
    </row>
    <row r="584" s="520" customFormat="1" ht="18" customHeight="1" spans="1:222">
      <c r="A584" s="382" t="s">
        <v>49</v>
      </c>
      <c r="B584" s="320"/>
      <c r="C584" s="625">
        <v>0</v>
      </c>
      <c r="D584" s="257">
        <v>0</v>
      </c>
      <c r="E584" s="636"/>
      <c r="F584" s="257"/>
      <c r="G584" s="637"/>
      <c r="H584" s="612"/>
      <c r="I584" s="606"/>
      <c r="J584" s="613"/>
      <c r="K584" s="613"/>
      <c r="GI584" s="613"/>
      <c r="GJ584" s="613"/>
      <c r="GK584" s="613"/>
      <c r="GL584" s="613"/>
      <c r="GM584" s="613"/>
      <c r="GN584" s="613"/>
      <c r="GO584" s="613"/>
      <c r="GP584" s="613"/>
      <c r="GQ584" s="613"/>
      <c r="GR584" s="613"/>
      <c r="GS584" s="613"/>
      <c r="GT584" s="613"/>
      <c r="GU584" s="613"/>
      <c r="GV584" s="613"/>
      <c r="GW584" s="613"/>
      <c r="GX584" s="613"/>
      <c r="GY584" s="613"/>
      <c r="GZ584" s="613"/>
      <c r="HA584" s="613"/>
      <c r="HB584" s="613"/>
      <c r="HC584" s="613"/>
      <c r="HD584" s="613"/>
      <c r="HE584" s="613"/>
      <c r="HF584" s="613"/>
      <c r="HG584" s="613"/>
      <c r="HH584" s="613"/>
      <c r="HI584" s="613"/>
      <c r="HJ584" s="613"/>
      <c r="HK584" s="613"/>
      <c r="HL584" s="613"/>
      <c r="HM584" s="613"/>
      <c r="HN584" s="613"/>
    </row>
    <row r="585" s="520" customFormat="1" ht="18" customHeight="1" spans="1:222">
      <c r="A585" s="382" t="s">
        <v>440</v>
      </c>
      <c r="B585" s="320"/>
      <c r="C585" s="625">
        <v>0</v>
      </c>
      <c r="D585" s="257">
        <v>0</v>
      </c>
      <c r="E585" s="636"/>
      <c r="F585" s="257"/>
      <c r="G585" s="637"/>
      <c r="H585" s="612"/>
      <c r="I585" s="606"/>
      <c r="J585" s="613"/>
      <c r="K585" s="613"/>
      <c r="GI585" s="613"/>
      <c r="GJ585" s="613"/>
      <c r="GK585" s="613"/>
      <c r="GL585" s="613"/>
      <c r="GM585" s="613"/>
      <c r="GN585" s="613"/>
      <c r="GO585" s="613"/>
      <c r="GP585" s="613"/>
      <c r="GQ585" s="613"/>
      <c r="GR585" s="613"/>
      <c r="GS585" s="613"/>
      <c r="GT585" s="613"/>
      <c r="GU585" s="613"/>
      <c r="GV585" s="613"/>
      <c r="GW585" s="613"/>
      <c r="GX585" s="613"/>
      <c r="GY585" s="613"/>
      <c r="GZ585" s="613"/>
      <c r="HA585" s="613"/>
      <c r="HB585" s="613"/>
      <c r="HC585" s="613"/>
      <c r="HD585" s="613"/>
      <c r="HE585" s="613"/>
      <c r="HF585" s="613"/>
      <c r="HG585" s="613"/>
      <c r="HH585" s="613"/>
      <c r="HI585" s="613"/>
      <c r="HJ585" s="613"/>
      <c r="HK585" s="613"/>
      <c r="HL585" s="613"/>
      <c r="HM585" s="613"/>
      <c r="HN585" s="613"/>
    </row>
    <row r="586" s="520" customFormat="1" ht="18" customHeight="1" spans="1:222">
      <c r="A586" s="382" t="s">
        <v>441</v>
      </c>
      <c r="B586" s="320"/>
      <c r="C586" s="625">
        <v>0</v>
      </c>
      <c r="D586" s="257">
        <v>0</v>
      </c>
      <c r="E586" s="636"/>
      <c r="F586" s="257"/>
      <c r="G586" s="637"/>
      <c r="H586" s="612"/>
      <c r="I586" s="606"/>
      <c r="J586" s="613"/>
      <c r="K586" s="613"/>
      <c r="GI586" s="613"/>
      <c r="GJ586" s="613"/>
      <c r="GK586" s="613"/>
      <c r="GL586" s="613"/>
      <c r="GM586" s="613"/>
      <c r="GN586" s="613"/>
      <c r="GO586" s="613"/>
      <c r="GP586" s="613"/>
      <c r="GQ586" s="613"/>
      <c r="GR586" s="613"/>
      <c r="GS586" s="613"/>
      <c r="GT586" s="613"/>
      <c r="GU586" s="613"/>
      <c r="GV586" s="613"/>
      <c r="GW586" s="613"/>
      <c r="GX586" s="613"/>
      <c r="GY586" s="613"/>
      <c r="GZ586" s="613"/>
      <c r="HA586" s="613"/>
      <c r="HB586" s="613"/>
      <c r="HC586" s="613"/>
      <c r="HD586" s="613"/>
      <c r="HE586" s="613"/>
      <c r="HF586" s="613"/>
      <c r="HG586" s="613"/>
      <c r="HH586" s="613"/>
      <c r="HI586" s="613"/>
      <c r="HJ586" s="613"/>
      <c r="HK586" s="613"/>
      <c r="HL586" s="613"/>
      <c r="HM586" s="613"/>
      <c r="HN586" s="613"/>
    </row>
    <row r="587" s="520" customFormat="1" spans="1:222">
      <c r="A587" s="382" t="s">
        <v>442</v>
      </c>
      <c r="B587" s="320"/>
      <c r="C587" s="625">
        <v>340</v>
      </c>
      <c r="D587" s="257">
        <v>90</v>
      </c>
      <c r="E587" s="636">
        <f t="shared" ref="E587:E593" si="116">D587/C587</f>
        <v>0.264705882352941</v>
      </c>
      <c r="F587" s="257">
        <v>274</v>
      </c>
      <c r="G587" s="637">
        <f t="shared" ref="G587:G593" si="117">D587/F587-1</f>
        <v>-0.671532846715329</v>
      </c>
      <c r="H587" s="612">
        <v>250</v>
      </c>
      <c r="I587" s="606"/>
      <c r="J587" s="613"/>
      <c r="K587" s="613"/>
      <c r="GI587" s="613"/>
      <c r="GJ587" s="613"/>
      <c r="GK587" s="613"/>
      <c r="GL587" s="613"/>
      <c r="GM587" s="613"/>
      <c r="GN587" s="613"/>
      <c r="GO587" s="613"/>
      <c r="GP587" s="613"/>
      <c r="GQ587" s="613"/>
      <c r="GR587" s="613"/>
      <c r="GS587" s="613"/>
      <c r="GT587" s="613"/>
      <c r="GU587" s="613"/>
      <c r="GV587" s="613"/>
      <c r="GW587" s="613"/>
      <c r="GX587" s="613"/>
      <c r="GY587" s="613"/>
      <c r="GZ587" s="613"/>
      <c r="HA587" s="613"/>
      <c r="HB587" s="613"/>
      <c r="HC587" s="613"/>
      <c r="HD587" s="613"/>
      <c r="HE587" s="613"/>
      <c r="HF587" s="613"/>
      <c r="HG587" s="613"/>
      <c r="HH587" s="613"/>
      <c r="HI587" s="613"/>
      <c r="HJ587" s="613"/>
      <c r="HK587" s="613"/>
      <c r="HL587" s="613"/>
      <c r="HM587" s="613"/>
      <c r="HN587" s="613"/>
    </row>
    <row r="588" s="606" customFormat="1" ht="18" customHeight="1" spans="1:8">
      <c r="A588" s="382" t="s">
        <v>443</v>
      </c>
      <c r="B588" s="320">
        <v>537</v>
      </c>
      <c r="C588" s="625">
        <v>558</v>
      </c>
      <c r="D588" s="257">
        <v>558</v>
      </c>
      <c r="E588" s="636">
        <f t="shared" si="116"/>
        <v>1</v>
      </c>
      <c r="F588" s="257">
        <v>353</v>
      </c>
      <c r="G588" s="637">
        <f t="shared" si="117"/>
        <v>0.580736543909348</v>
      </c>
      <c r="H588" s="638"/>
    </row>
    <row r="589" s="606" customFormat="1" ht="18" customHeight="1" spans="1:8">
      <c r="A589" s="383" t="s">
        <v>444</v>
      </c>
      <c r="B589" s="321"/>
      <c r="C589" s="624">
        <v>0</v>
      </c>
      <c r="D589" s="355">
        <v>0</v>
      </c>
      <c r="E589" s="622"/>
      <c r="F589" s="355">
        <f>F590</f>
        <v>0</v>
      </c>
      <c r="G589" s="637"/>
      <c r="H589" s="624">
        <f>H590</f>
        <v>0</v>
      </c>
    </row>
    <row r="590" s="606" customFormat="1" ht="18" customHeight="1" spans="1:8">
      <c r="A590" s="382" t="s">
        <v>445</v>
      </c>
      <c r="B590" s="321"/>
      <c r="C590" s="625">
        <v>0</v>
      </c>
      <c r="D590" s="257">
        <v>0</v>
      </c>
      <c r="E590" s="636"/>
      <c r="F590" s="257"/>
      <c r="G590" s="637"/>
      <c r="H590" s="638"/>
    </row>
    <row r="591" s="606" customFormat="1" ht="18" customHeight="1" spans="1:8">
      <c r="A591" s="383" t="s">
        <v>446</v>
      </c>
      <c r="B591" s="321">
        <v>6080</v>
      </c>
      <c r="C591" s="624">
        <f t="shared" ref="C591:H591" si="118">SUM(C592:C598)</f>
        <v>7517</v>
      </c>
      <c r="D591" s="355">
        <v>7517</v>
      </c>
      <c r="E591" s="622">
        <f t="shared" si="116"/>
        <v>1</v>
      </c>
      <c r="F591" s="355">
        <f t="shared" si="118"/>
        <v>5756</v>
      </c>
      <c r="G591" s="635">
        <f t="shared" si="117"/>
        <v>0.305941626129256</v>
      </c>
      <c r="H591" s="624">
        <f t="shared" si="118"/>
        <v>0</v>
      </c>
    </row>
    <row r="592" s="520" customFormat="1" ht="18" customHeight="1" spans="1:222">
      <c r="A592" s="382" t="s">
        <v>447</v>
      </c>
      <c r="B592" s="320">
        <v>374</v>
      </c>
      <c r="C592" s="625">
        <v>439</v>
      </c>
      <c r="D592" s="257">
        <v>439</v>
      </c>
      <c r="E592" s="636">
        <f t="shared" si="116"/>
        <v>1</v>
      </c>
      <c r="F592" s="257">
        <v>318</v>
      </c>
      <c r="G592" s="637">
        <f t="shared" si="117"/>
        <v>0.380503144654088</v>
      </c>
      <c r="H592" s="612"/>
      <c r="I592" s="606"/>
      <c r="J592" s="613"/>
      <c r="K592" s="613"/>
      <c r="GI592" s="613"/>
      <c r="GJ592" s="613"/>
      <c r="GK592" s="613"/>
      <c r="GL592" s="613"/>
      <c r="GM592" s="613"/>
      <c r="GN592" s="613"/>
      <c r="GO592" s="613"/>
      <c r="GP592" s="613"/>
      <c r="GQ592" s="613"/>
      <c r="GR592" s="613"/>
      <c r="GS592" s="613"/>
      <c r="GT592" s="613"/>
      <c r="GU592" s="613"/>
      <c r="GV592" s="613"/>
      <c r="GW592" s="613"/>
      <c r="GX592" s="613"/>
      <c r="GY592" s="613"/>
      <c r="GZ592" s="613"/>
      <c r="HA592" s="613"/>
      <c r="HB592" s="613"/>
      <c r="HC592" s="613"/>
      <c r="HD592" s="613"/>
      <c r="HE592" s="613"/>
      <c r="HF592" s="613"/>
      <c r="HG592" s="613"/>
      <c r="HH592" s="613"/>
      <c r="HI592" s="613"/>
      <c r="HJ592" s="613"/>
      <c r="HK592" s="613"/>
      <c r="HL592" s="613"/>
      <c r="HM592" s="613"/>
      <c r="HN592" s="613"/>
    </row>
    <row r="593" s="520" customFormat="1" ht="18" customHeight="1" spans="1:222">
      <c r="A593" s="382" t="s">
        <v>448</v>
      </c>
      <c r="B593" s="320">
        <v>1799</v>
      </c>
      <c r="C593" s="625">
        <v>1851</v>
      </c>
      <c r="D593" s="257">
        <v>1851</v>
      </c>
      <c r="E593" s="636">
        <f t="shared" si="116"/>
        <v>1</v>
      </c>
      <c r="F593" s="257">
        <v>2290</v>
      </c>
      <c r="G593" s="637">
        <f t="shared" si="117"/>
        <v>-0.191703056768559</v>
      </c>
      <c r="H593" s="612"/>
      <c r="I593" s="606"/>
      <c r="J593" s="613"/>
      <c r="K593" s="613"/>
      <c r="GI593" s="613"/>
      <c r="GJ593" s="613"/>
      <c r="GK593" s="613"/>
      <c r="GL593" s="613"/>
      <c r="GM593" s="613"/>
      <c r="GN593" s="613"/>
      <c r="GO593" s="613"/>
      <c r="GP593" s="613"/>
      <c r="GQ593" s="613"/>
      <c r="GR593" s="613"/>
      <c r="GS593" s="613"/>
      <c r="GT593" s="613"/>
      <c r="GU593" s="613"/>
      <c r="GV593" s="613"/>
      <c r="GW593" s="613"/>
      <c r="GX593" s="613"/>
      <c r="GY593" s="613"/>
      <c r="GZ593" s="613"/>
      <c r="HA593" s="613"/>
      <c r="HB593" s="613"/>
      <c r="HC593" s="613"/>
      <c r="HD593" s="613"/>
      <c r="HE593" s="613"/>
      <c r="HF593" s="613"/>
      <c r="HG593" s="613"/>
      <c r="HH593" s="613"/>
      <c r="HI593" s="613"/>
      <c r="HJ593" s="613"/>
      <c r="HK593" s="613"/>
      <c r="HL593" s="613"/>
      <c r="HM593" s="613"/>
      <c r="HN593" s="613"/>
    </row>
    <row r="594" s="520" customFormat="1" ht="18" customHeight="1" spans="1:222">
      <c r="A594" s="382" t="s">
        <v>449</v>
      </c>
      <c r="B594" s="320"/>
      <c r="C594" s="625">
        <v>0</v>
      </c>
      <c r="D594" s="257">
        <v>0</v>
      </c>
      <c r="E594" s="636"/>
      <c r="F594" s="257"/>
      <c r="G594" s="637"/>
      <c r="H594" s="612"/>
      <c r="I594" s="606"/>
      <c r="J594" s="613"/>
      <c r="K594" s="613"/>
      <c r="GI594" s="613"/>
      <c r="GJ594" s="613"/>
      <c r="GK594" s="613"/>
      <c r="GL594" s="613"/>
      <c r="GM594" s="613"/>
      <c r="GN594" s="613"/>
      <c r="GO594" s="613"/>
      <c r="GP594" s="613"/>
      <c r="GQ594" s="613"/>
      <c r="GR594" s="613"/>
      <c r="GS594" s="613"/>
      <c r="GT594" s="613"/>
      <c r="GU594" s="613"/>
      <c r="GV594" s="613"/>
      <c r="GW594" s="613"/>
      <c r="GX594" s="613"/>
      <c r="GY594" s="613"/>
      <c r="GZ594" s="613"/>
      <c r="HA594" s="613"/>
      <c r="HB594" s="613"/>
      <c r="HC594" s="613"/>
      <c r="HD594" s="613"/>
      <c r="HE594" s="613"/>
      <c r="HF594" s="613"/>
      <c r="HG594" s="613"/>
      <c r="HH594" s="613"/>
      <c r="HI594" s="613"/>
      <c r="HJ594" s="613"/>
      <c r="HK594" s="613"/>
      <c r="HL594" s="613"/>
      <c r="HM594" s="613"/>
      <c r="HN594" s="613"/>
    </row>
    <row r="595" s="520" customFormat="1" ht="18" customHeight="1" spans="1:222">
      <c r="A595" s="382" t="s">
        <v>450</v>
      </c>
      <c r="B595" s="320">
        <v>3852</v>
      </c>
      <c r="C595" s="625">
        <v>4378</v>
      </c>
      <c r="D595" s="257">
        <v>4378</v>
      </c>
      <c r="E595" s="636">
        <f>D595/C595</f>
        <v>1</v>
      </c>
      <c r="F595" s="257">
        <v>2730</v>
      </c>
      <c r="G595" s="637">
        <f>D595/F595-1</f>
        <v>0.603663003663004</v>
      </c>
      <c r="H595" s="612"/>
      <c r="I595" s="606"/>
      <c r="J595" s="613"/>
      <c r="K595" s="613"/>
      <c r="GI595" s="613"/>
      <c r="GJ595" s="613"/>
      <c r="GK595" s="613"/>
      <c r="GL595" s="613"/>
      <c r="GM595" s="613"/>
      <c r="GN595" s="613"/>
      <c r="GO595" s="613"/>
      <c r="GP595" s="613"/>
      <c r="GQ595" s="613"/>
      <c r="GR595" s="613"/>
      <c r="GS595" s="613"/>
      <c r="GT595" s="613"/>
      <c r="GU595" s="613"/>
      <c r="GV595" s="613"/>
      <c r="GW595" s="613"/>
      <c r="GX595" s="613"/>
      <c r="GY595" s="613"/>
      <c r="GZ595" s="613"/>
      <c r="HA595" s="613"/>
      <c r="HB595" s="613"/>
      <c r="HC595" s="613"/>
      <c r="HD595" s="613"/>
      <c r="HE595" s="613"/>
      <c r="HF595" s="613"/>
      <c r="HG595" s="613"/>
      <c r="HH595" s="613"/>
      <c r="HI595" s="613"/>
      <c r="HJ595" s="613"/>
      <c r="HK595" s="613"/>
      <c r="HL595" s="613"/>
      <c r="HM595" s="613"/>
      <c r="HN595" s="613"/>
    </row>
    <row r="596" s="520" customFormat="1" ht="18" customHeight="1" spans="1:222">
      <c r="A596" s="382" t="s">
        <v>451</v>
      </c>
      <c r="B596" s="320">
        <v>55</v>
      </c>
      <c r="C596" s="625">
        <v>794</v>
      </c>
      <c r="D596" s="257">
        <v>794</v>
      </c>
      <c r="E596" s="636">
        <f>D596/C596</f>
        <v>1</v>
      </c>
      <c r="F596" s="257">
        <v>418</v>
      </c>
      <c r="G596" s="637">
        <f>D596/F596-1</f>
        <v>0.899521531100478</v>
      </c>
      <c r="H596" s="612"/>
      <c r="I596" s="606"/>
      <c r="J596" s="613"/>
      <c r="K596" s="613"/>
      <c r="GI596" s="613"/>
      <c r="GJ596" s="613"/>
      <c r="GK596" s="613"/>
      <c r="GL596" s="613"/>
      <c r="GM596" s="613"/>
      <c r="GN596" s="613"/>
      <c r="GO596" s="613"/>
      <c r="GP596" s="613"/>
      <c r="GQ596" s="613"/>
      <c r="GR596" s="613"/>
      <c r="GS596" s="613"/>
      <c r="GT596" s="613"/>
      <c r="GU596" s="613"/>
      <c r="GV596" s="613"/>
      <c r="GW596" s="613"/>
      <c r="GX596" s="613"/>
      <c r="GY596" s="613"/>
      <c r="GZ596" s="613"/>
      <c r="HA596" s="613"/>
      <c r="HB596" s="613"/>
      <c r="HC596" s="613"/>
      <c r="HD596" s="613"/>
      <c r="HE596" s="613"/>
      <c r="HF596" s="613"/>
      <c r="HG596" s="613"/>
      <c r="HH596" s="613"/>
      <c r="HI596" s="613"/>
      <c r="HJ596" s="613"/>
      <c r="HK596" s="613"/>
      <c r="HL596" s="613"/>
      <c r="HM596" s="613"/>
      <c r="HN596" s="613"/>
    </row>
    <row r="597" s="606" customFormat="1" ht="18" customHeight="1" spans="1:8">
      <c r="A597" s="382" t="s">
        <v>452</v>
      </c>
      <c r="B597" s="321"/>
      <c r="C597" s="625">
        <v>55</v>
      </c>
      <c r="D597" s="257">
        <v>55</v>
      </c>
      <c r="E597" s="636"/>
      <c r="F597" s="257"/>
      <c r="G597" s="637"/>
      <c r="H597" s="638"/>
    </row>
    <row r="598" s="520" customFormat="1" ht="18" customHeight="1" spans="1:222">
      <c r="A598" s="382" t="s">
        <v>453</v>
      </c>
      <c r="B598" s="321"/>
      <c r="C598" s="625">
        <f t="shared" ref="C598:C602" si="119">D598+H598</f>
        <v>0</v>
      </c>
      <c r="D598" s="257">
        <v>0</v>
      </c>
      <c r="E598" s="636"/>
      <c r="F598" s="257"/>
      <c r="G598" s="637"/>
      <c r="H598" s="612"/>
      <c r="I598" s="606"/>
      <c r="J598" s="613"/>
      <c r="K598" s="613"/>
      <c r="GI598" s="613"/>
      <c r="GJ598" s="613"/>
      <c r="GK598" s="613"/>
      <c r="GL598" s="613"/>
      <c r="GM598" s="613"/>
      <c r="GN598" s="613"/>
      <c r="GO598" s="613"/>
      <c r="GP598" s="613"/>
      <c r="GQ598" s="613"/>
      <c r="GR598" s="613"/>
      <c r="GS598" s="613"/>
      <c r="GT598" s="613"/>
      <c r="GU598" s="613"/>
      <c r="GV598" s="613"/>
      <c r="GW598" s="613"/>
      <c r="GX598" s="613"/>
      <c r="GY598" s="613"/>
      <c r="GZ598" s="613"/>
      <c r="HA598" s="613"/>
      <c r="HB598" s="613"/>
      <c r="HC598" s="613"/>
      <c r="HD598" s="613"/>
      <c r="HE598" s="613"/>
      <c r="HF598" s="613"/>
      <c r="HG598" s="613"/>
      <c r="HH598" s="613"/>
      <c r="HI598" s="613"/>
      <c r="HJ598" s="613"/>
      <c r="HK598" s="613"/>
      <c r="HL598" s="613"/>
      <c r="HM598" s="613"/>
      <c r="HN598" s="613"/>
    </row>
    <row r="599" s="606" customFormat="1" ht="18" customHeight="1" spans="1:8">
      <c r="A599" s="383" t="s">
        <v>454</v>
      </c>
      <c r="B599" s="321"/>
      <c r="C599" s="624">
        <f t="shared" si="119"/>
        <v>0</v>
      </c>
      <c r="D599" s="355">
        <v>0</v>
      </c>
      <c r="E599" s="622"/>
      <c r="F599" s="355">
        <f>SUM(F600:F602)</f>
        <v>0</v>
      </c>
      <c r="G599" s="637"/>
      <c r="H599" s="624"/>
    </row>
    <row r="600" s="520" customFormat="1" ht="18" customHeight="1" spans="1:222">
      <c r="A600" s="382" t="s">
        <v>455</v>
      </c>
      <c r="B600" s="321"/>
      <c r="C600" s="625">
        <f t="shared" si="119"/>
        <v>0</v>
      </c>
      <c r="D600" s="257">
        <v>0</v>
      </c>
      <c r="E600" s="636"/>
      <c r="F600" s="257"/>
      <c r="G600" s="637"/>
      <c r="H600" s="612"/>
      <c r="I600" s="606"/>
      <c r="J600" s="613"/>
      <c r="K600" s="613"/>
      <c r="GI600" s="613"/>
      <c r="GJ600" s="613"/>
      <c r="GK600" s="613"/>
      <c r="GL600" s="613"/>
      <c r="GM600" s="613"/>
      <c r="GN600" s="613"/>
      <c r="GO600" s="613"/>
      <c r="GP600" s="613"/>
      <c r="GQ600" s="613"/>
      <c r="GR600" s="613"/>
      <c r="GS600" s="613"/>
      <c r="GT600" s="613"/>
      <c r="GU600" s="613"/>
      <c r="GV600" s="613"/>
      <c r="GW600" s="613"/>
      <c r="GX600" s="613"/>
      <c r="GY600" s="613"/>
      <c r="GZ600" s="613"/>
      <c r="HA600" s="613"/>
      <c r="HB600" s="613"/>
      <c r="HC600" s="613"/>
      <c r="HD600" s="613"/>
      <c r="HE600" s="613"/>
      <c r="HF600" s="613"/>
      <c r="HG600" s="613"/>
      <c r="HH600" s="613"/>
      <c r="HI600" s="613"/>
      <c r="HJ600" s="613"/>
      <c r="HK600" s="613"/>
      <c r="HL600" s="613"/>
      <c r="HM600" s="613"/>
      <c r="HN600" s="613"/>
    </row>
    <row r="601" s="606" customFormat="1" ht="18" customHeight="1" spans="1:8">
      <c r="A601" s="382" t="s">
        <v>456</v>
      </c>
      <c r="B601" s="321"/>
      <c r="C601" s="625">
        <f t="shared" si="119"/>
        <v>0</v>
      </c>
      <c r="D601" s="257">
        <v>0</v>
      </c>
      <c r="E601" s="636"/>
      <c r="F601" s="257"/>
      <c r="G601" s="637"/>
      <c r="H601" s="638"/>
    </row>
    <row r="602" s="520" customFormat="1" ht="18" customHeight="1" spans="1:222">
      <c r="A602" s="382" t="s">
        <v>457</v>
      </c>
      <c r="B602" s="321"/>
      <c r="C602" s="625">
        <f t="shared" si="119"/>
        <v>0</v>
      </c>
      <c r="D602" s="257">
        <v>0</v>
      </c>
      <c r="E602" s="636"/>
      <c r="F602" s="257"/>
      <c r="G602" s="637"/>
      <c r="H602" s="612"/>
      <c r="I602" s="606"/>
      <c r="J602" s="613"/>
      <c r="K602" s="613"/>
      <c r="GI602" s="613"/>
      <c r="GJ602" s="613"/>
      <c r="GK602" s="613"/>
      <c r="GL602" s="613"/>
      <c r="GM602" s="613"/>
      <c r="GN602" s="613"/>
      <c r="GO602" s="613"/>
      <c r="GP602" s="613"/>
      <c r="GQ602" s="613"/>
      <c r="GR602" s="613"/>
      <c r="GS602" s="613"/>
      <c r="GT602" s="613"/>
      <c r="GU602" s="613"/>
      <c r="GV602" s="613"/>
      <c r="GW602" s="613"/>
      <c r="GX602" s="613"/>
      <c r="GY602" s="613"/>
      <c r="GZ602" s="613"/>
      <c r="HA602" s="613"/>
      <c r="HB602" s="613"/>
      <c r="HC602" s="613"/>
      <c r="HD602" s="613"/>
      <c r="HE602" s="613"/>
      <c r="HF602" s="613"/>
      <c r="HG602" s="613"/>
      <c r="HH602" s="613"/>
      <c r="HI602" s="613"/>
      <c r="HJ602" s="613"/>
      <c r="HK602" s="613"/>
      <c r="HL602" s="613"/>
      <c r="HM602" s="613"/>
      <c r="HN602" s="613"/>
    </row>
    <row r="603" s="606" customFormat="1" ht="18" customHeight="1" spans="1:8">
      <c r="A603" s="383" t="s">
        <v>458</v>
      </c>
      <c r="B603" s="321">
        <v>5</v>
      </c>
      <c r="C603" s="624">
        <f t="shared" ref="C603:H603" si="120">SUM(C604:C612)</f>
        <v>979</v>
      </c>
      <c r="D603" s="355">
        <v>979</v>
      </c>
      <c r="E603" s="622">
        <f>D603/C603</f>
        <v>1</v>
      </c>
      <c r="F603" s="355">
        <f t="shared" si="120"/>
        <v>1021</v>
      </c>
      <c r="G603" s="635">
        <f>D603/F603-1</f>
        <v>-0.0411361410381978</v>
      </c>
      <c r="H603" s="624">
        <f t="shared" si="120"/>
        <v>0</v>
      </c>
    </row>
    <row r="604" s="520" customFormat="1" ht="18" customHeight="1" spans="1:222">
      <c r="A604" s="382" t="s">
        <v>459</v>
      </c>
      <c r="B604" s="321"/>
      <c r="C604" s="625">
        <f t="shared" ref="C604:C611" si="121">D604+H604</f>
        <v>0</v>
      </c>
      <c r="D604" s="257">
        <v>0</v>
      </c>
      <c r="E604" s="636"/>
      <c r="F604" s="257"/>
      <c r="G604" s="637"/>
      <c r="H604" s="612"/>
      <c r="I604" s="606"/>
      <c r="J604" s="613"/>
      <c r="K604" s="613"/>
      <c r="GI604" s="613"/>
      <c r="GJ604" s="613"/>
      <c r="GK604" s="613"/>
      <c r="GL604" s="613"/>
      <c r="GM604" s="613"/>
      <c r="GN604" s="613"/>
      <c r="GO604" s="613"/>
      <c r="GP604" s="613"/>
      <c r="GQ604" s="613"/>
      <c r="GR604" s="613"/>
      <c r="GS604" s="613"/>
      <c r="GT604" s="613"/>
      <c r="GU604" s="613"/>
      <c r="GV604" s="613"/>
      <c r="GW604" s="613"/>
      <c r="GX604" s="613"/>
      <c r="GY604" s="613"/>
      <c r="GZ604" s="613"/>
      <c r="HA604" s="613"/>
      <c r="HB604" s="613"/>
      <c r="HC604" s="613"/>
      <c r="HD604" s="613"/>
      <c r="HE604" s="613"/>
      <c r="HF604" s="613"/>
      <c r="HG604" s="613"/>
      <c r="HH604" s="613"/>
      <c r="HI604" s="613"/>
      <c r="HJ604" s="613"/>
      <c r="HK604" s="613"/>
      <c r="HL604" s="613"/>
      <c r="HM604" s="613"/>
      <c r="HN604" s="613"/>
    </row>
    <row r="605" s="520" customFormat="1" ht="18" customHeight="1" spans="1:222">
      <c r="A605" s="382" t="s">
        <v>460</v>
      </c>
      <c r="B605" s="321"/>
      <c r="C605" s="625">
        <f t="shared" si="121"/>
        <v>0</v>
      </c>
      <c r="D605" s="257">
        <v>0</v>
      </c>
      <c r="E605" s="636"/>
      <c r="F605" s="257"/>
      <c r="G605" s="637"/>
      <c r="H605" s="612"/>
      <c r="I605" s="606"/>
      <c r="J605" s="613"/>
      <c r="K605" s="613"/>
      <c r="GI605" s="613"/>
      <c r="GJ605" s="613"/>
      <c r="GK605" s="613"/>
      <c r="GL605" s="613"/>
      <c r="GM605" s="613"/>
      <c r="GN605" s="613"/>
      <c r="GO605" s="613"/>
      <c r="GP605" s="613"/>
      <c r="GQ605" s="613"/>
      <c r="GR605" s="613"/>
      <c r="GS605" s="613"/>
      <c r="GT605" s="613"/>
      <c r="GU605" s="613"/>
      <c r="GV605" s="613"/>
      <c r="GW605" s="613"/>
      <c r="GX605" s="613"/>
      <c r="GY605" s="613"/>
      <c r="GZ605" s="613"/>
      <c r="HA605" s="613"/>
      <c r="HB605" s="613"/>
      <c r="HC605" s="613"/>
      <c r="HD605" s="613"/>
      <c r="HE605" s="613"/>
      <c r="HF605" s="613"/>
      <c r="HG605" s="613"/>
      <c r="HH605" s="613"/>
      <c r="HI605" s="613"/>
      <c r="HJ605" s="613"/>
      <c r="HK605" s="613"/>
      <c r="HL605" s="613"/>
      <c r="HM605" s="613"/>
      <c r="HN605" s="613"/>
    </row>
    <row r="606" s="606" customFormat="1" ht="18" customHeight="1" spans="1:8">
      <c r="A606" s="382" t="s">
        <v>461</v>
      </c>
      <c r="B606" s="321"/>
      <c r="C606" s="625">
        <f t="shared" si="121"/>
        <v>0</v>
      </c>
      <c r="D606" s="257">
        <v>0</v>
      </c>
      <c r="E606" s="636"/>
      <c r="F606" s="257"/>
      <c r="G606" s="637"/>
      <c r="H606" s="638"/>
    </row>
    <row r="607" s="520" customFormat="1" ht="18" customHeight="1" spans="1:222">
      <c r="A607" s="382" t="s">
        <v>462</v>
      </c>
      <c r="B607" s="321"/>
      <c r="C607" s="625">
        <f t="shared" si="121"/>
        <v>0</v>
      </c>
      <c r="D607" s="257">
        <v>0</v>
      </c>
      <c r="E607" s="636"/>
      <c r="F607" s="257"/>
      <c r="G607" s="637"/>
      <c r="H607" s="612"/>
      <c r="I607" s="606"/>
      <c r="J607" s="613"/>
      <c r="K607" s="613"/>
      <c r="GI607" s="613"/>
      <c r="GJ607" s="613"/>
      <c r="GK607" s="613"/>
      <c r="GL607" s="613"/>
      <c r="GM607" s="613"/>
      <c r="GN607" s="613"/>
      <c r="GO607" s="613"/>
      <c r="GP607" s="613"/>
      <c r="GQ607" s="613"/>
      <c r="GR607" s="613"/>
      <c r="GS607" s="613"/>
      <c r="GT607" s="613"/>
      <c r="GU607" s="613"/>
      <c r="GV607" s="613"/>
      <c r="GW607" s="613"/>
      <c r="GX607" s="613"/>
      <c r="GY607" s="613"/>
      <c r="GZ607" s="613"/>
      <c r="HA607" s="613"/>
      <c r="HB607" s="613"/>
      <c r="HC607" s="613"/>
      <c r="HD607" s="613"/>
      <c r="HE607" s="613"/>
      <c r="HF607" s="613"/>
      <c r="HG607" s="613"/>
      <c r="HH607" s="613"/>
      <c r="HI607" s="613"/>
      <c r="HJ607" s="613"/>
      <c r="HK607" s="613"/>
      <c r="HL607" s="613"/>
      <c r="HM607" s="613"/>
      <c r="HN607" s="613"/>
    </row>
    <row r="608" s="520" customFormat="1" ht="18" customHeight="1" spans="1:222">
      <c r="A608" s="382" t="s">
        <v>463</v>
      </c>
      <c r="B608" s="321"/>
      <c r="C608" s="625">
        <f t="shared" si="121"/>
        <v>0</v>
      </c>
      <c r="D608" s="257">
        <v>0</v>
      </c>
      <c r="E608" s="636"/>
      <c r="F608" s="257"/>
      <c r="G608" s="637"/>
      <c r="H608" s="612"/>
      <c r="I608" s="606"/>
      <c r="J608" s="613"/>
      <c r="K608" s="613"/>
      <c r="GI608" s="613"/>
      <c r="GJ608" s="613"/>
      <c r="GK608" s="613"/>
      <c r="GL608" s="613"/>
      <c r="GM608" s="613"/>
      <c r="GN608" s="613"/>
      <c r="GO608" s="613"/>
      <c r="GP608" s="613"/>
      <c r="GQ608" s="613"/>
      <c r="GR608" s="613"/>
      <c r="GS608" s="613"/>
      <c r="GT608" s="613"/>
      <c r="GU608" s="613"/>
      <c r="GV608" s="613"/>
      <c r="GW608" s="613"/>
      <c r="GX608" s="613"/>
      <c r="GY608" s="613"/>
      <c r="GZ608" s="613"/>
      <c r="HA608" s="613"/>
      <c r="HB608" s="613"/>
      <c r="HC608" s="613"/>
      <c r="HD608" s="613"/>
      <c r="HE608" s="613"/>
      <c r="HF608" s="613"/>
      <c r="HG608" s="613"/>
      <c r="HH608" s="613"/>
      <c r="HI608" s="613"/>
      <c r="HJ608" s="613"/>
      <c r="HK608" s="613"/>
      <c r="HL608" s="613"/>
      <c r="HM608" s="613"/>
      <c r="HN608" s="613"/>
    </row>
    <row r="609" s="520" customFormat="1" ht="18" customHeight="1" spans="1:222">
      <c r="A609" s="382" t="s">
        <v>464</v>
      </c>
      <c r="B609" s="321"/>
      <c r="C609" s="625">
        <f t="shared" si="121"/>
        <v>0</v>
      </c>
      <c r="D609" s="257">
        <v>0</v>
      </c>
      <c r="E609" s="636"/>
      <c r="F609" s="257"/>
      <c r="G609" s="637"/>
      <c r="H609" s="612"/>
      <c r="I609" s="606"/>
      <c r="J609" s="613"/>
      <c r="K609" s="613"/>
      <c r="GI609" s="613"/>
      <c r="GJ609" s="613"/>
      <c r="GK609" s="613"/>
      <c r="GL609" s="613"/>
      <c r="GM609" s="613"/>
      <c r="GN609" s="613"/>
      <c r="GO609" s="613"/>
      <c r="GP609" s="613"/>
      <c r="GQ609" s="613"/>
      <c r="GR609" s="613"/>
      <c r="GS609" s="613"/>
      <c r="GT609" s="613"/>
      <c r="GU609" s="613"/>
      <c r="GV609" s="613"/>
      <c r="GW609" s="613"/>
      <c r="GX609" s="613"/>
      <c r="GY609" s="613"/>
      <c r="GZ609" s="613"/>
      <c r="HA609" s="613"/>
      <c r="HB609" s="613"/>
      <c r="HC609" s="613"/>
      <c r="HD609" s="613"/>
      <c r="HE609" s="613"/>
      <c r="HF609" s="613"/>
      <c r="HG609" s="613"/>
      <c r="HH609" s="613"/>
      <c r="HI609" s="613"/>
      <c r="HJ609" s="613"/>
      <c r="HK609" s="613"/>
      <c r="HL609" s="613"/>
      <c r="HM609" s="613"/>
      <c r="HN609" s="613"/>
    </row>
    <row r="610" s="520" customFormat="1" ht="18" customHeight="1" spans="1:222">
      <c r="A610" s="382" t="s">
        <v>465</v>
      </c>
      <c r="B610" s="321"/>
      <c r="C610" s="625">
        <f t="shared" si="121"/>
        <v>0</v>
      </c>
      <c r="D610" s="257">
        <v>0</v>
      </c>
      <c r="E610" s="636"/>
      <c r="F610" s="257"/>
      <c r="G610" s="637"/>
      <c r="H610" s="612"/>
      <c r="I610" s="606"/>
      <c r="J610" s="613"/>
      <c r="K610" s="613"/>
      <c r="GI610" s="613"/>
      <c r="GJ610" s="613"/>
      <c r="GK610" s="613"/>
      <c r="GL610" s="613"/>
      <c r="GM610" s="613"/>
      <c r="GN610" s="613"/>
      <c r="GO610" s="613"/>
      <c r="GP610" s="613"/>
      <c r="GQ610" s="613"/>
      <c r="GR610" s="613"/>
      <c r="GS610" s="613"/>
      <c r="GT610" s="613"/>
      <c r="GU610" s="613"/>
      <c r="GV610" s="613"/>
      <c r="GW610" s="613"/>
      <c r="GX610" s="613"/>
      <c r="GY610" s="613"/>
      <c r="GZ610" s="613"/>
      <c r="HA610" s="613"/>
      <c r="HB610" s="613"/>
      <c r="HC610" s="613"/>
      <c r="HD610" s="613"/>
      <c r="HE610" s="613"/>
      <c r="HF610" s="613"/>
      <c r="HG610" s="613"/>
      <c r="HH610" s="613"/>
      <c r="HI610" s="613"/>
      <c r="HJ610" s="613"/>
      <c r="HK610" s="613"/>
      <c r="HL610" s="613"/>
      <c r="HM610" s="613"/>
      <c r="HN610" s="613"/>
    </row>
    <row r="611" s="606" customFormat="1" ht="18" customHeight="1" spans="1:8">
      <c r="A611" s="382" t="s">
        <v>466</v>
      </c>
      <c r="B611" s="321"/>
      <c r="C611" s="625">
        <f t="shared" si="121"/>
        <v>0</v>
      </c>
      <c r="D611" s="257">
        <v>0</v>
      </c>
      <c r="E611" s="636"/>
      <c r="F611" s="257"/>
      <c r="G611" s="637"/>
      <c r="H611" s="638"/>
    </row>
    <row r="612" s="520" customFormat="1" ht="18" customHeight="1" spans="1:222">
      <c r="A612" s="382" t="s">
        <v>467</v>
      </c>
      <c r="B612" s="320">
        <v>5</v>
      </c>
      <c r="C612" s="625">
        <v>979</v>
      </c>
      <c r="D612" s="257">
        <v>979</v>
      </c>
      <c r="E612" s="636">
        <f t="shared" ref="E612:E614" si="122">D612/C612</f>
        <v>1</v>
      </c>
      <c r="F612" s="257">
        <v>1021</v>
      </c>
      <c r="G612" s="637">
        <f t="shared" ref="G612:G614" si="123">D612/F612-1</f>
        <v>-0.0411361410381978</v>
      </c>
      <c r="H612" s="612"/>
      <c r="I612" s="606"/>
      <c r="J612" s="613"/>
      <c r="K612" s="613"/>
      <c r="GI612" s="613"/>
      <c r="GJ612" s="613"/>
      <c r="GK612" s="613"/>
      <c r="GL612" s="613"/>
      <c r="GM612" s="613"/>
      <c r="GN612" s="613"/>
      <c r="GO612" s="613"/>
      <c r="GP612" s="613"/>
      <c r="GQ612" s="613"/>
      <c r="GR612" s="613"/>
      <c r="GS612" s="613"/>
      <c r="GT612" s="613"/>
      <c r="GU612" s="613"/>
      <c r="GV612" s="613"/>
      <c r="GW612" s="613"/>
      <c r="GX612" s="613"/>
      <c r="GY612" s="613"/>
      <c r="GZ612" s="613"/>
      <c r="HA612" s="613"/>
      <c r="HB612" s="613"/>
      <c r="HC612" s="613"/>
      <c r="HD612" s="613"/>
      <c r="HE612" s="613"/>
      <c r="HF612" s="613"/>
      <c r="HG612" s="613"/>
      <c r="HH612" s="613"/>
      <c r="HI612" s="613"/>
      <c r="HJ612" s="613"/>
      <c r="HK612" s="613"/>
      <c r="HL612" s="613"/>
      <c r="HM612" s="613"/>
      <c r="HN612" s="613"/>
    </row>
    <row r="613" s="606" customFormat="1" ht="18" customHeight="1" spans="1:8">
      <c r="A613" s="383" t="s">
        <v>468</v>
      </c>
      <c r="B613" s="321">
        <v>207</v>
      </c>
      <c r="C613" s="624">
        <f t="shared" ref="C613:H613" si="124">SUM(C614:C620)</f>
        <v>1192</v>
      </c>
      <c r="D613" s="355">
        <v>1058</v>
      </c>
      <c r="E613" s="622">
        <f t="shared" si="122"/>
        <v>0.88758389261745</v>
      </c>
      <c r="F613" s="355">
        <f t="shared" si="124"/>
        <v>884</v>
      </c>
      <c r="G613" s="635">
        <f t="shared" si="123"/>
        <v>0.19683257918552</v>
      </c>
      <c r="H613" s="624">
        <f t="shared" si="124"/>
        <v>134</v>
      </c>
    </row>
    <row r="614" s="520" customFormat="1" ht="18" customHeight="1" spans="1:222">
      <c r="A614" s="382" t="s">
        <v>469</v>
      </c>
      <c r="B614" s="321"/>
      <c r="C614" s="625">
        <v>493</v>
      </c>
      <c r="D614" s="257">
        <v>493</v>
      </c>
      <c r="E614" s="636">
        <f t="shared" si="122"/>
        <v>1</v>
      </c>
      <c r="F614" s="257">
        <v>269</v>
      </c>
      <c r="G614" s="637">
        <f t="shared" si="123"/>
        <v>0.83271375464684</v>
      </c>
      <c r="H614" s="612"/>
      <c r="I614" s="606"/>
      <c r="J614" s="613"/>
      <c r="K614" s="613"/>
      <c r="GI614" s="613"/>
      <c r="GJ614" s="613"/>
      <c r="GK614" s="613"/>
      <c r="GL614" s="613"/>
      <c r="GM614" s="613"/>
      <c r="GN614" s="613"/>
      <c r="GO614" s="613"/>
      <c r="GP614" s="613"/>
      <c r="GQ614" s="613"/>
      <c r="GR614" s="613"/>
      <c r="GS614" s="613"/>
      <c r="GT614" s="613"/>
      <c r="GU614" s="613"/>
      <c r="GV614" s="613"/>
      <c r="GW614" s="613"/>
      <c r="GX614" s="613"/>
      <c r="GY614" s="613"/>
      <c r="GZ614" s="613"/>
      <c r="HA614" s="613"/>
      <c r="HB614" s="613"/>
      <c r="HC614" s="613"/>
      <c r="HD614" s="613"/>
      <c r="HE614" s="613"/>
      <c r="HF614" s="613"/>
      <c r="HG614" s="613"/>
      <c r="HH614" s="613"/>
      <c r="HI614" s="613"/>
      <c r="HJ614" s="613"/>
      <c r="HK614" s="613"/>
      <c r="HL614" s="613"/>
      <c r="HM614" s="613"/>
      <c r="HN614" s="613"/>
    </row>
    <row r="615" s="520" customFormat="1" ht="18" customHeight="1" spans="1:222">
      <c r="A615" s="382" t="s">
        <v>470</v>
      </c>
      <c r="B615" s="321"/>
      <c r="C615" s="625">
        <v>0</v>
      </c>
      <c r="D615" s="257">
        <v>0</v>
      </c>
      <c r="E615" s="636"/>
      <c r="F615" s="257">
        <v>15</v>
      </c>
      <c r="G615" s="637"/>
      <c r="H615" s="612"/>
      <c r="I615" s="606"/>
      <c r="J615" s="613"/>
      <c r="K615" s="613"/>
      <c r="GI615" s="613"/>
      <c r="GJ615" s="613"/>
      <c r="GK615" s="613"/>
      <c r="GL615" s="613"/>
      <c r="GM615" s="613"/>
      <c r="GN615" s="613"/>
      <c r="GO615" s="613"/>
      <c r="GP615" s="613"/>
      <c r="GQ615" s="613"/>
      <c r="GR615" s="613"/>
      <c r="GS615" s="613"/>
      <c r="GT615" s="613"/>
      <c r="GU615" s="613"/>
      <c r="GV615" s="613"/>
      <c r="GW615" s="613"/>
      <c r="GX615" s="613"/>
      <c r="GY615" s="613"/>
      <c r="GZ615" s="613"/>
      <c r="HA615" s="613"/>
      <c r="HB615" s="613"/>
      <c r="HC615" s="613"/>
      <c r="HD615" s="613"/>
      <c r="HE615" s="613"/>
      <c r="HF615" s="613"/>
      <c r="HG615" s="613"/>
      <c r="HH615" s="613"/>
      <c r="HI615" s="613"/>
      <c r="HJ615" s="613"/>
      <c r="HK615" s="613"/>
      <c r="HL615" s="613"/>
      <c r="HM615" s="613"/>
      <c r="HN615" s="613"/>
    </row>
    <row r="616" s="520" customFormat="1" ht="18" customHeight="1" spans="1:222">
      <c r="A616" s="382" t="s">
        <v>471</v>
      </c>
      <c r="B616" s="321"/>
      <c r="C616" s="625">
        <v>0</v>
      </c>
      <c r="D616" s="257">
        <v>0</v>
      </c>
      <c r="E616" s="636"/>
      <c r="F616" s="257"/>
      <c r="G616" s="637"/>
      <c r="H616" s="612"/>
      <c r="I616" s="606"/>
      <c r="J616" s="613"/>
      <c r="K616" s="613"/>
      <c r="GI616" s="613"/>
      <c r="GJ616" s="613"/>
      <c r="GK616" s="613"/>
      <c r="GL616" s="613"/>
      <c r="GM616" s="613"/>
      <c r="GN616" s="613"/>
      <c r="GO616" s="613"/>
      <c r="GP616" s="613"/>
      <c r="GQ616" s="613"/>
      <c r="GR616" s="613"/>
      <c r="GS616" s="613"/>
      <c r="GT616" s="613"/>
      <c r="GU616" s="613"/>
      <c r="GV616" s="613"/>
      <c r="GW616" s="613"/>
      <c r="GX616" s="613"/>
      <c r="GY616" s="613"/>
      <c r="GZ616" s="613"/>
      <c r="HA616" s="613"/>
      <c r="HB616" s="613"/>
      <c r="HC616" s="613"/>
      <c r="HD616" s="613"/>
      <c r="HE616" s="613"/>
      <c r="HF616" s="613"/>
      <c r="HG616" s="613"/>
      <c r="HH616" s="613"/>
      <c r="HI616" s="613"/>
      <c r="HJ616" s="613"/>
      <c r="HK616" s="613"/>
      <c r="HL616" s="613"/>
      <c r="HM616" s="613"/>
      <c r="HN616" s="613"/>
    </row>
    <row r="617" s="606" customFormat="1" ht="18" customHeight="1" spans="1:8">
      <c r="A617" s="382" t="s">
        <v>472</v>
      </c>
      <c r="B617" s="321"/>
      <c r="C617" s="625">
        <v>0</v>
      </c>
      <c r="D617" s="257"/>
      <c r="E617" s="636"/>
      <c r="F617" s="257"/>
      <c r="G617" s="637"/>
      <c r="H617" s="638"/>
    </row>
    <row r="618" s="520" customFormat="1" ht="18" customHeight="1" spans="1:222">
      <c r="A618" s="382" t="s">
        <v>473</v>
      </c>
      <c r="B618" s="320">
        <v>80</v>
      </c>
      <c r="C618" s="625">
        <v>224</v>
      </c>
      <c r="D618" s="257">
        <v>129</v>
      </c>
      <c r="E618" s="636">
        <f t="shared" ref="E618:E622" si="125">D618/C618</f>
        <v>0.575892857142857</v>
      </c>
      <c r="F618" s="257">
        <v>195</v>
      </c>
      <c r="G618" s="637">
        <f t="shared" ref="G618:G622" si="126">D618/F618-1</f>
        <v>-0.338461538461538</v>
      </c>
      <c r="H618" s="612">
        <v>95</v>
      </c>
      <c r="I618" s="606"/>
      <c r="J618" s="613"/>
      <c r="K618" s="613"/>
      <c r="GI618" s="613"/>
      <c r="GJ618" s="613"/>
      <c r="GK618" s="613"/>
      <c r="GL618" s="613"/>
      <c r="GM618" s="613"/>
      <c r="GN618" s="613"/>
      <c r="GO618" s="613"/>
      <c r="GP618" s="613"/>
      <c r="GQ618" s="613"/>
      <c r="GR618" s="613"/>
      <c r="GS618" s="613"/>
      <c r="GT618" s="613"/>
      <c r="GU618" s="613"/>
      <c r="GV618" s="613"/>
      <c r="GW618" s="613"/>
      <c r="GX618" s="613"/>
      <c r="GY618" s="613"/>
      <c r="GZ618" s="613"/>
      <c r="HA618" s="613"/>
      <c r="HB618" s="613"/>
      <c r="HC618" s="613"/>
      <c r="HD618" s="613"/>
      <c r="HE618" s="613"/>
      <c r="HF618" s="613"/>
      <c r="HG618" s="613"/>
      <c r="HH618" s="613"/>
      <c r="HI618" s="613"/>
      <c r="HJ618" s="613"/>
      <c r="HK618" s="613"/>
      <c r="HL618" s="613"/>
      <c r="HM618" s="613"/>
      <c r="HN618" s="613"/>
    </row>
    <row r="619" s="606" customFormat="1" ht="18" customHeight="1" spans="1:8">
      <c r="A619" s="382" t="s">
        <v>474</v>
      </c>
      <c r="B619" s="320"/>
      <c r="C619" s="625">
        <v>0</v>
      </c>
      <c r="D619" s="257">
        <v>0</v>
      </c>
      <c r="E619" s="636"/>
      <c r="F619" s="257"/>
      <c r="G619" s="637"/>
      <c r="H619" s="638"/>
    </row>
    <row r="620" s="520" customFormat="1" ht="18" customHeight="1" spans="1:222">
      <c r="A620" s="382" t="s">
        <v>475</v>
      </c>
      <c r="B620" s="320">
        <v>127</v>
      </c>
      <c r="C620" s="625">
        <v>475</v>
      </c>
      <c r="D620" s="257">
        <v>436</v>
      </c>
      <c r="E620" s="636">
        <f t="shared" si="125"/>
        <v>0.917894736842105</v>
      </c>
      <c r="F620" s="257">
        <v>405</v>
      </c>
      <c r="G620" s="637">
        <f t="shared" si="126"/>
        <v>0.0765432098765433</v>
      </c>
      <c r="H620" s="612">
        <v>39</v>
      </c>
      <c r="I620" s="606"/>
      <c r="J620" s="613"/>
      <c r="K620" s="613"/>
      <c r="GI620" s="613"/>
      <c r="GJ620" s="613"/>
      <c r="GK620" s="613"/>
      <c r="GL620" s="613"/>
      <c r="GM620" s="613"/>
      <c r="GN620" s="613"/>
      <c r="GO620" s="613"/>
      <c r="GP620" s="613"/>
      <c r="GQ620" s="613"/>
      <c r="GR620" s="613"/>
      <c r="GS620" s="613"/>
      <c r="GT620" s="613"/>
      <c r="GU620" s="613"/>
      <c r="GV620" s="613"/>
      <c r="GW620" s="613"/>
      <c r="GX620" s="613"/>
      <c r="GY620" s="613"/>
      <c r="GZ620" s="613"/>
      <c r="HA620" s="613"/>
      <c r="HB620" s="613"/>
      <c r="HC620" s="613"/>
      <c r="HD620" s="613"/>
      <c r="HE620" s="613"/>
      <c r="HF620" s="613"/>
      <c r="HG620" s="613"/>
      <c r="HH620" s="613"/>
      <c r="HI620" s="613"/>
      <c r="HJ620" s="613"/>
      <c r="HK620" s="613"/>
      <c r="HL620" s="613"/>
      <c r="HM620" s="613"/>
      <c r="HN620" s="613"/>
    </row>
    <row r="621" s="606" customFormat="1" ht="18" customHeight="1" spans="1:8">
      <c r="A621" s="383" t="s">
        <v>476</v>
      </c>
      <c r="B621" s="321">
        <v>76</v>
      </c>
      <c r="C621" s="624">
        <f t="shared" ref="C621:H621" si="127">SUM(C622:C627)</f>
        <v>216</v>
      </c>
      <c r="D621" s="355">
        <v>129</v>
      </c>
      <c r="E621" s="622"/>
      <c r="F621" s="355">
        <f t="shared" si="127"/>
        <v>74</v>
      </c>
      <c r="G621" s="635">
        <f t="shared" si="126"/>
        <v>0.743243243243243</v>
      </c>
      <c r="H621" s="624">
        <f t="shared" si="127"/>
        <v>87</v>
      </c>
    </row>
    <row r="622" s="520" customFormat="1" ht="18" customHeight="1" spans="1:222">
      <c r="A622" s="382" t="s">
        <v>477</v>
      </c>
      <c r="B622" s="320">
        <v>55</v>
      </c>
      <c r="C622" s="625">
        <v>92</v>
      </c>
      <c r="D622" s="257">
        <v>87</v>
      </c>
      <c r="E622" s="636">
        <f t="shared" si="125"/>
        <v>0.945652173913043</v>
      </c>
      <c r="F622" s="257">
        <v>39</v>
      </c>
      <c r="G622" s="637">
        <f t="shared" si="126"/>
        <v>1.23076923076923</v>
      </c>
      <c r="H622" s="612">
        <v>5</v>
      </c>
      <c r="I622" s="606"/>
      <c r="J622" s="613"/>
      <c r="K622" s="613"/>
      <c r="GI622" s="613"/>
      <c r="GJ622" s="613"/>
      <c r="GK622" s="613"/>
      <c r="GL622" s="613"/>
      <c r="GM622" s="613"/>
      <c r="GN622" s="613"/>
      <c r="GO622" s="613"/>
      <c r="GP622" s="613"/>
      <c r="GQ622" s="613"/>
      <c r="GR622" s="613"/>
      <c r="GS622" s="613"/>
      <c r="GT622" s="613"/>
      <c r="GU622" s="613"/>
      <c r="GV622" s="613"/>
      <c r="GW622" s="613"/>
      <c r="GX622" s="613"/>
      <c r="GY622" s="613"/>
      <c r="GZ622" s="613"/>
      <c r="HA622" s="613"/>
      <c r="HB622" s="613"/>
      <c r="HC622" s="613"/>
      <c r="HD622" s="613"/>
      <c r="HE622" s="613"/>
      <c r="HF622" s="613"/>
      <c r="HG622" s="613"/>
      <c r="HH622" s="613"/>
      <c r="HI622" s="613"/>
      <c r="HJ622" s="613"/>
      <c r="HK622" s="613"/>
      <c r="HL622" s="613"/>
      <c r="HM622" s="613"/>
      <c r="HN622" s="613"/>
    </row>
    <row r="623" s="520" customFormat="1" ht="18" customHeight="1" spans="1:222">
      <c r="A623" s="382" t="s">
        <v>478</v>
      </c>
      <c r="B623" s="320"/>
      <c r="C623" s="625">
        <v>0</v>
      </c>
      <c r="D623" s="257">
        <v>0</v>
      </c>
      <c r="E623" s="636"/>
      <c r="F623" s="257"/>
      <c r="G623" s="637"/>
      <c r="H623" s="612"/>
      <c r="I623" s="606"/>
      <c r="J623" s="613"/>
      <c r="K623" s="613"/>
      <c r="GI623" s="613"/>
      <c r="GJ623" s="613"/>
      <c r="GK623" s="613"/>
      <c r="GL623" s="613"/>
      <c r="GM623" s="613"/>
      <c r="GN623" s="613"/>
      <c r="GO623" s="613"/>
      <c r="GP623" s="613"/>
      <c r="GQ623" s="613"/>
      <c r="GR623" s="613"/>
      <c r="GS623" s="613"/>
      <c r="GT623" s="613"/>
      <c r="GU623" s="613"/>
      <c r="GV623" s="613"/>
      <c r="GW623" s="613"/>
      <c r="GX623" s="613"/>
      <c r="GY623" s="613"/>
      <c r="GZ623" s="613"/>
      <c r="HA623" s="613"/>
      <c r="HB623" s="613"/>
      <c r="HC623" s="613"/>
      <c r="HD623" s="613"/>
      <c r="HE623" s="613"/>
      <c r="HF623" s="613"/>
      <c r="HG623" s="613"/>
      <c r="HH623" s="613"/>
      <c r="HI623" s="613"/>
      <c r="HJ623" s="613"/>
      <c r="HK623" s="613"/>
      <c r="HL623" s="613"/>
      <c r="HM623" s="613"/>
      <c r="HN623" s="613"/>
    </row>
    <row r="624" s="520" customFormat="1" spans="1:222">
      <c r="A624" s="382" t="s">
        <v>479</v>
      </c>
      <c r="B624" s="320"/>
      <c r="C624" s="625">
        <v>0</v>
      </c>
      <c r="D624" s="257">
        <v>0</v>
      </c>
      <c r="E624" s="636"/>
      <c r="F624" s="257"/>
      <c r="G624" s="637"/>
      <c r="H624" s="612"/>
      <c r="I624" s="606"/>
      <c r="J624" s="613"/>
      <c r="K624" s="613"/>
      <c r="GI624" s="613"/>
      <c r="GJ624" s="613"/>
      <c r="GK624" s="613"/>
      <c r="GL624" s="613"/>
      <c r="GM624" s="613"/>
      <c r="GN624" s="613"/>
      <c r="GO624" s="613"/>
      <c r="GP624" s="613"/>
      <c r="GQ624" s="613"/>
      <c r="GR624" s="613"/>
      <c r="GS624" s="613"/>
      <c r="GT624" s="613"/>
      <c r="GU624" s="613"/>
      <c r="GV624" s="613"/>
      <c r="GW624" s="613"/>
      <c r="GX624" s="613"/>
      <c r="GY624" s="613"/>
      <c r="GZ624" s="613"/>
      <c r="HA624" s="613"/>
      <c r="HB624" s="613"/>
      <c r="HC624" s="613"/>
      <c r="HD624" s="613"/>
      <c r="HE624" s="613"/>
      <c r="HF624" s="613"/>
      <c r="HG624" s="613"/>
      <c r="HH624" s="613"/>
      <c r="HI624" s="613"/>
      <c r="HJ624" s="613"/>
      <c r="HK624" s="613"/>
      <c r="HL624" s="613"/>
      <c r="HM624" s="613"/>
      <c r="HN624" s="613"/>
    </row>
    <row r="625" s="606" customFormat="1" spans="1:8">
      <c r="A625" s="382" t="s">
        <v>480</v>
      </c>
      <c r="B625" s="320"/>
      <c r="C625" s="625">
        <v>23</v>
      </c>
      <c r="D625" s="257">
        <v>2</v>
      </c>
      <c r="E625" s="636"/>
      <c r="F625" s="257">
        <v>3</v>
      </c>
      <c r="G625" s="637">
        <f t="shared" ref="G625:G630" si="128">D625/F625-1</f>
        <v>-0.333333333333333</v>
      </c>
      <c r="H625" s="638">
        <v>21</v>
      </c>
    </row>
    <row r="626" s="606" customFormat="1" ht="18" customHeight="1" spans="1:8">
      <c r="A626" s="382" t="s">
        <v>481</v>
      </c>
      <c r="B626" s="320">
        <v>11</v>
      </c>
      <c r="C626" s="625">
        <v>11</v>
      </c>
      <c r="D626" s="257">
        <v>9</v>
      </c>
      <c r="E626" s="636">
        <f t="shared" ref="E626:E630" si="129">D626/C626</f>
        <v>0.818181818181818</v>
      </c>
      <c r="F626" s="257">
        <v>27</v>
      </c>
      <c r="G626" s="637">
        <f t="shared" si="128"/>
        <v>-0.666666666666667</v>
      </c>
      <c r="H626" s="638">
        <v>2</v>
      </c>
    </row>
    <row r="627" s="520" customFormat="1" ht="18" customHeight="1" spans="1:222">
      <c r="A627" s="382" t="s">
        <v>482</v>
      </c>
      <c r="B627" s="320">
        <v>10</v>
      </c>
      <c r="C627" s="625">
        <v>90</v>
      </c>
      <c r="D627" s="257">
        <v>31</v>
      </c>
      <c r="E627" s="636"/>
      <c r="F627" s="257">
        <v>5</v>
      </c>
      <c r="G627" s="637">
        <f t="shared" si="128"/>
        <v>5.2</v>
      </c>
      <c r="H627" s="612">
        <v>59</v>
      </c>
      <c r="I627" s="606"/>
      <c r="J627" s="613"/>
      <c r="K627" s="613"/>
      <c r="GI627" s="613"/>
      <c r="GJ627" s="613"/>
      <c r="GK627" s="613"/>
      <c r="GL627" s="613"/>
      <c r="GM627" s="613"/>
      <c r="GN627" s="613"/>
      <c r="GO627" s="613"/>
      <c r="GP627" s="613"/>
      <c r="GQ627" s="613"/>
      <c r="GR627" s="613"/>
      <c r="GS627" s="613"/>
      <c r="GT627" s="613"/>
      <c r="GU627" s="613"/>
      <c r="GV627" s="613"/>
      <c r="GW627" s="613"/>
      <c r="GX627" s="613"/>
      <c r="GY627" s="613"/>
      <c r="GZ627" s="613"/>
      <c r="HA627" s="613"/>
      <c r="HB627" s="613"/>
      <c r="HC627" s="613"/>
      <c r="HD627" s="613"/>
      <c r="HE627" s="613"/>
      <c r="HF627" s="613"/>
      <c r="HG627" s="613"/>
      <c r="HH627" s="613"/>
      <c r="HI627" s="613"/>
      <c r="HJ627" s="613"/>
      <c r="HK627" s="613"/>
      <c r="HL627" s="613"/>
      <c r="HM627" s="613"/>
      <c r="HN627" s="613"/>
    </row>
    <row r="628" s="606" customFormat="1" ht="18" customHeight="1" spans="1:8">
      <c r="A628" s="383" t="s">
        <v>483</v>
      </c>
      <c r="B628" s="321">
        <v>41</v>
      </c>
      <c r="C628" s="624">
        <f t="shared" ref="C628:H628" si="130">SUM(C629:C635)</f>
        <v>476</v>
      </c>
      <c r="D628" s="355">
        <v>186</v>
      </c>
      <c r="E628" s="622">
        <f t="shared" si="129"/>
        <v>0.390756302521008</v>
      </c>
      <c r="F628" s="355">
        <f t="shared" si="130"/>
        <v>712</v>
      </c>
      <c r="G628" s="635">
        <f t="shared" si="128"/>
        <v>-0.73876404494382</v>
      </c>
      <c r="H628" s="624">
        <f t="shared" si="130"/>
        <v>290</v>
      </c>
    </row>
    <row r="629" s="520" customFormat="1" ht="18" customHeight="1" spans="1:222">
      <c r="A629" s="382" t="s">
        <v>484</v>
      </c>
      <c r="B629" s="320">
        <v>6</v>
      </c>
      <c r="C629" s="625">
        <v>7</v>
      </c>
      <c r="D629" s="257">
        <v>6</v>
      </c>
      <c r="E629" s="636">
        <f t="shared" si="129"/>
        <v>0.857142857142857</v>
      </c>
      <c r="F629" s="257">
        <v>8</v>
      </c>
      <c r="G629" s="637">
        <f t="shared" si="128"/>
        <v>-0.25</v>
      </c>
      <c r="H629" s="612">
        <v>1</v>
      </c>
      <c r="I629" s="606"/>
      <c r="J629" s="613"/>
      <c r="K629" s="613"/>
      <c r="GI629" s="613"/>
      <c r="GJ629" s="613"/>
      <c r="GK629" s="613"/>
      <c r="GL629" s="613"/>
      <c r="GM629" s="613"/>
      <c r="GN629" s="613"/>
      <c r="GO629" s="613"/>
      <c r="GP629" s="613"/>
      <c r="GQ629" s="613"/>
      <c r="GR629" s="613"/>
      <c r="GS629" s="613"/>
      <c r="GT629" s="613"/>
      <c r="GU629" s="613"/>
      <c r="GV629" s="613"/>
      <c r="GW629" s="613"/>
      <c r="GX629" s="613"/>
      <c r="GY629" s="613"/>
      <c r="GZ629" s="613"/>
      <c r="HA629" s="613"/>
      <c r="HB629" s="613"/>
      <c r="HC629" s="613"/>
      <c r="HD629" s="613"/>
      <c r="HE629" s="613"/>
      <c r="HF629" s="613"/>
      <c r="HG629" s="613"/>
      <c r="HH629" s="613"/>
      <c r="HI629" s="613"/>
      <c r="HJ629" s="613"/>
      <c r="HK629" s="613"/>
      <c r="HL629" s="613"/>
      <c r="HM629" s="613"/>
      <c r="HN629" s="613"/>
    </row>
    <row r="630" s="520" customFormat="1" ht="18" customHeight="1" spans="1:222">
      <c r="A630" s="382" t="s">
        <v>485</v>
      </c>
      <c r="B630" s="320"/>
      <c r="C630" s="625">
        <v>64</v>
      </c>
      <c r="D630" s="257">
        <v>64</v>
      </c>
      <c r="E630" s="636">
        <f t="shared" si="129"/>
        <v>1</v>
      </c>
      <c r="F630" s="257">
        <v>97</v>
      </c>
      <c r="G630" s="637">
        <f t="shared" si="128"/>
        <v>-0.34020618556701</v>
      </c>
      <c r="H630" s="612"/>
      <c r="I630" s="606"/>
      <c r="J630" s="613"/>
      <c r="K630" s="613"/>
      <c r="GI630" s="613"/>
      <c r="GJ630" s="613"/>
      <c r="GK630" s="613"/>
      <c r="GL630" s="613"/>
      <c r="GM630" s="613"/>
      <c r="GN630" s="613"/>
      <c r="GO630" s="613"/>
      <c r="GP630" s="613"/>
      <c r="GQ630" s="613"/>
      <c r="GR630" s="613"/>
      <c r="GS630" s="613"/>
      <c r="GT630" s="613"/>
      <c r="GU630" s="613"/>
      <c r="GV630" s="613"/>
      <c r="GW630" s="613"/>
      <c r="GX630" s="613"/>
      <c r="GY630" s="613"/>
      <c r="GZ630" s="613"/>
      <c r="HA630" s="613"/>
      <c r="HB630" s="613"/>
      <c r="HC630" s="613"/>
      <c r="HD630" s="613"/>
      <c r="HE630" s="613"/>
      <c r="HF630" s="613"/>
      <c r="HG630" s="613"/>
      <c r="HH630" s="613"/>
      <c r="HI630" s="613"/>
      <c r="HJ630" s="613"/>
      <c r="HK630" s="613"/>
      <c r="HL630" s="613"/>
      <c r="HM630" s="613"/>
      <c r="HN630" s="613"/>
    </row>
    <row r="631" s="520" customFormat="1" ht="18" customHeight="1" spans="1:222">
      <c r="A631" s="382" t="s">
        <v>486</v>
      </c>
      <c r="B631" s="320"/>
      <c r="C631" s="625">
        <v>0</v>
      </c>
      <c r="D631" s="257">
        <v>0</v>
      </c>
      <c r="E631" s="636"/>
      <c r="F631" s="257"/>
      <c r="G631" s="637"/>
      <c r="H631" s="612"/>
      <c r="I631" s="606"/>
      <c r="J631" s="613"/>
      <c r="K631" s="613"/>
      <c r="GI631" s="613"/>
      <c r="GJ631" s="613"/>
      <c r="GK631" s="613"/>
      <c r="GL631" s="613"/>
      <c r="GM631" s="613"/>
      <c r="GN631" s="613"/>
      <c r="GO631" s="613"/>
      <c r="GP631" s="613"/>
      <c r="GQ631" s="613"/>
      <c r="GR631" s="613"/>
      <c r="GS631" s="613"/>
      <c r="GT631" s="613"/>
      <c r="GU631" s="613"/>
      <c r="GV631" s="613"/>
      <c r="GW631" s="613"/>
      <c r="GX631" s="613"/>
      <c r="GY631" s="613"/>
      <c r="GZ631" s="613"/>
      <c r="HA631" s="613"/>
      <c r="HB631" s="613"/>
      <c r="HC631" s="613"/>
      <c r="HD631" s="613"/>
      <c r="HE631" s="613"/>
      <c r="HF631" s="613"/>
      <c r="HG631" s="613"/>
      <c r="HH631" s="613"/>
      <c r="HI631" s="613"/>
      <c r="HJ631" s="613"/>
      <c r="HK631" s="613"/>
      <c r="HL631" s="613"/>
      <c r="HM631" s="613"/>
      <c r="HN631" s="613"/>
    </row>
    <row r="632" s="520" customFormat="1" spans="1:222">
      <c r="A632" s="382" t="s">
        <v>487</v>
      </c>
      <c r="B632" s="320">
        <v>35</v>
      </c>
      <c r="C632" s="625">
        <v>63</v>
      </c>
      <c r="D632" s="257">
        <v>61</v>
      </c>
      <c r="E632" s="636">
        <f t="shared" ref="E632:E637" si="131">D632/C632</f>
        <v>0.968253968253968</v>
      </c>
      <c r="F632" s="257">
        <v>69</v>
      </c>
      <c r="G632" s="637">
        <f t="shared" ref="G632:G637" si="132">D632/F632-1</f>
        <v>-0.115942028985507</v>
      </c>
      <c r="H632" s="612">
        <v>2</v>
      </c>
      <c r="I632" s="606"/>
      <c r="J632" s="613"/>
      <c r="K632" s="613"/>
      <c r="GI632" s="613"/>
      <c r="GJ632" s="613"/>
      <c r="GK632" s="613"/>
      <c r="GL632" s="613"/>
      <c r="GM632" s="613"/>
      <c r="GN632" s="613"/>
      <c r="GO632" s="613"/>
      <c r="GP632" s="613"/>
      <c r="GQ632" s="613"/>
      <c r="GR632" s="613"/>
      <c r="GS632" s="613"/>
      <c r="GT632" s="613"/>
      <c r="GU632" s="613"/>
      <c r="GV632" s="613"/>
      <c r="GW632" s="613"/>
      <c r="GX632" s="613"/>
      <c r="GY632" s="613"/>
      <c r="GZ632" s="613"/>
      <c r="HA632" s="613"/>
      <c r="HB632" s="613"/>
      <c r="HC632" s="613"/>
      <c r="HD632" s="613"/>
      <c r="HE632" s="613"/>
      <c r="HF632" s="613"/>
      <c r="HG632" s="613"/>
      <c r="HH632" s="613"/>
      <c r="HI632" s="613"/>
      <c r="HJ632" s="613"/>
      <c r="HK632" s="613"/>
      <c r="HL632" s="613"/>
      <c r="HM632" s="613"/>
      <c r="HN632" s="613"/>
    </row>
    <row r="633" s="606" customFormat="1" ht="18" customHeight="1" spans="1:8">
      <c r="A633" s="382" t="s">
        <v>488</v>
      </c>
      <c r="B633" s="321"/>
      <c r="C633" s="625">
        <v>0</v>
      </c>
      <c r="D633" s="257">
        <v>0</v>
      </c>
      <c r="E633" s="636"/>
      <c r="F633" s="257"/>
      <c r="G633" s="637"/>
      <c r="H633" s="638"/>
    </row>
    <row r="634" s="520" customFormat="1" spans="1:222">
      <c r="A634" s="382" t="s">
        <v>489</v>
      </c>
      <c r="B634" s="321"/>
      <c r="C634" s="625">
        <v>342</v>
      </c>
      <c r="D634" s="257">
        <v>55</v>
      </c>
      <c r="E634" s="636">
        <f t="shared" si="131"/>
        <v>0.160818713450292</v>
      </c>
      <c r="F634" s="257">
        <v>538</v>
      </c>
      <c r="G634" s="637">
        <f t="shared" si="132"/>
        <v>-0.897769516728625</v>
      </c>
      <c r="H634" s="612">
        <v>287</v>
      </c>
      <c r="I634" s="606"/>
      <c r="J634" s="613"/>
      <c r="K634" s="613"/>
      <c r="GI634" s="613"/>
      <c r="GJ634" s="613"/>
      <c r="GK634" s="613"/>
      <c r="GL634" s="613"/>
      <c r="GM634" s="613"/>
      <c r="GN634" s="613"/>
      <c r="GO634" s="613"/>
      <c r="GP634" s="613"/>
      <c r="GQ634" s="613"/>
      <c r="GR634" s="613"/>
      <c r="GS634" s="613"/>
      <c r="GT634" s="613"/>
      <c r="GU634" s="613"/>
      <c r="GV634" s="613"/>
      <c r="GW634" s="613"/>
      <c r="GX634" s="613"/>
      <c r="GY634" s="613"/>
      <c r="GZ634" s="613"/>
      <c r="HA634" s="613"/>
      <c r="HB634" s="613"/>
      <c r="HC634" s="613"/>
      <c r="HD634" s="613"/>
      <c r="HE634" s="613"/>
      <c r="HF634" s="613"/>
      <c r="HG634" s="613"/>
      <c r="HH634" s="613"/>
      <c r="HI634" s="613"/>
      <c r="HJ634" s="613"/>
      <c r="HK634" s="613"/>
      <c r="HL634" s="613"/>
      <c r="HM634" s="613"/>
      <c r="HN634" s="613"/>
    </row>
    <row r="635" s="607" customFormat="1" spans="1:222">
      <c r="A635" s="382" t="s">
        <v>490</v>
      </c>
      <c r="B635" s="321"/>
      <c r="C635" s="625">
        <v>0</v>
      </c>
      <c r="D635" s="257">
        <v>0</v>
      </c>
      <c r="E635" s="636"/>
      <c r="F635" s="257"/>
      <c r="G635" s="637"/>
      <c r="H635" s="612"/>
      <c r="I635" s="606"/>
      <c r="J635" s="613"/>
      <c r="K635" s="613"/>
      <c r="GI635" s="613"/>
      <c r="GJ635" s="613"/>
      <c r="GK635" s="613"/>
      <c r="GL635" s="613"/>
      <c r="GM635" s="613"/>
      <c r="GN635" s="613"/>
      <c r="GO635" s="613"/>
      <c r="GP635" s="613"/>
      <c r="GQ635" s="613"/>
      <c r="GR635" s="613"/>
      <c r="GS635" s="613"/>
      <c r="GT635" s="613"/>
      <c r="GU635" s="613"/>
      <c r="GV635" s="613"/>
      <c r="GW635" s="613"/>
      <c r="GX635" s="613"/>
      <c r="GY635" s="613"/>
      <c r="GZ635" s="613"/>
      <c r="HA635" s="613"/>
      <c r="HB635" s="613"/>
      <c r="HC635" s="613"/>
      <c r="HD635" s="613"/>
      <c r="HE635" s="613"/>
      <c r="HF635" s="613"/>
      <c r="HG635" s="613"/>
      <c r="HH635" s="613"/>
      <c r="HI635" s="613"/>
      <c r="HJ635" s="613"/>
      <c r="HK635" s="613"/>
      <c r="HL635" s="613"/>
      <c r="HM635" s="613"/>
      <c r="HN635" s="613"/>
    </row>
    <row r="636" s="606" customFormat="1" ht="18" customHeight="1" spans="1:8">
      <c r="A636" s="383" t="s">
        <v>491</v>
      </c>
      <c r="B636" s="321">
        <v>322</v>
      </c>
      <c r="C636" s="624">
        <f t="shared" ref="C636:H636" si="133">SUM(C637:C644)</f>
        <v>532</v>
      </c>
      <c r="D636" s="355">
        <v>520</v>
      </c>
      <c r="E636" s="622">
        <f t="shared" si="131"/>
        <v>0.977443609022556</v>
      </c>
      <c r="F636" s="355">
        <f t="shared" si="133"/>
        <v>522</v>
      </c>
      <c r="G636" s="635">
        <f t="shared" si="132"/>
        <v>-0.00383141762452111</v>
      </c>
      <c r="H636" s="624">
        <f t="shared" si="133"/>
        <v>12</v>
      </c>
    </row>
    <row r="637" s="606" customFormat="1" ht="18" customHeight="1" spans="1:8">
      <c r="A637" s="382" t="s">
        <v>47</v>
      </c>
      <c r="B637" s="320">
        <v>61</v>
      </c>
      <c r="C637" s="625">
        <v>64</v>
      </c>
      <c r="D637" s="257">
        <v>64</v>
      </c>
      <c r="E637" s="636">
        <f t="shared" si="131"/>
        <v>1</v>
      </c>
      <c r="F637" s="257">
        <v>48</v>
      </c>
      <c r="G637" s="637">
        <f t="shared" si="132"/>
        <v>0.333333333333333</v>
      </c>
      <c r="H637" s="638"/>
    </row>
    <row r="638" s="520" customFormat="1" ht="18" customHeight="1" spans="1:222">
      <c r="A638" s="382" t="s">
        <v>48</v>
      </c>
      <c r="B638" s="320"/>
      <c r="C638" s="625">
        <v>0</v>
      </c>
      <c r="D638" s="257">
        <v>0</v>
      </c>
      <c r="E638" s="636"/>
      <c r="F638" s="257"/>
      <c r="G638" s="637"/>
      <c r="H638" s="612"/>
      <c r="I638" s="606"/>
      <c r="J638" s="613"/>
      <c r="K638" s="613"/>
      <c r="GI638" s="613"/>
      <c r="GJ638" s="613"/>
      <c r="GK638" s="613"/>
      <c r="GL638" s="613"/>
      <c r="GM638" s="613"/>
      <c r="GN638" s="613"/>
      <c r="GO638" s="613"/>
      <c r="GP638" s="613"/>
      <c r="GQ638" s="613"/>
      <c r="GR638" s="613"/>
      <c r="GS638" s="613"/>
      <c r="GT638" s="613"/>
      <c r="GU638" s="613"/>
      <c r="GV638" s="613"/>
      <c r="GW638" s="613"/>
      <c r="GX638" s="613"/>
      <c r="GY638" s="613"/>
      <c r="GZ638" s="613"/>
      <c r="HA638" s="613"/>
      <c r="HB638" s="613"/>
      <c r="HC638" s="613"/>
      <c r="HD638" s="613"/>
      <c r="HE638" s="613"/>
      <c r="HF638" s="613"/>
      <c r="HG638" s="613"/>
      <c r="HH638" s="613"/>
      <c r="HI638" s="613"/>
      <c r="HJ638" s="613"/>
      <c r="HK638" s="613"/>
      <c r="HL638" s="613"/>
      <c r="HM638" s="613"/>
      <c r="HN638" s="613"/>
    </row>
    <row r="639" s="520" customFormat="1" ht="18" customHeight="1" spans="1:222">
      <c r="A639" s="382" t="s">
        <v>49</v>
      </c>
      <c r="B639" s="320"/>
      <c r="C639" s="625">
        <v>0</v>
      </c>
      <c r="D639" s="257">
        <v>0</v>
      </c>
      <c r="E639" s="636"/>
      <c r="F639" s="257"/>
      <c r="G639" s="637"/>
      <c r="H639" s="612"/>
      <c r="I639" s="606"/>
      <c r="J639" s="613"/>
      <c r="K639" s="613"/>
      <c r="GI639" s="613"/>
      <c r="GJ639" s="613"/>
      <c r="GK639" s="613"/>
      <c r="GL639" s="613"/>
      <c r="GM639" s="613"/>
      <c r="GN639" s="613"/>
      <c r="GO639" s="613"/>
      <c r="GP639" s="613"/>
      <c r="GQ639" s="613"/>
      <c r="GR639" s="613"/>
      <c r="GS639" s="613"/>
      <c r="GT639" s="613"/>
      <c r="GU639" s="613"/>
      <c r="GV639" s="613"/>
      <c r="GW639" s="613"/>
      <c r="GX639" s="613"/>
      <c r="GY639" s="613"/>
      <c r="GZ639" s="613"/>
      <c r="HA639" s="613"/>
      <c r="HB639" s="613"/>
      <c r="HC639" s="613"/>
      <c r="HD639" s="613"/>
      <c r="HE639" s="613"/>
      <c r="HF639" s="613"/>
      <c r="HG639" s="613"/>
      <c r="HH639" s="613"/>
      <c r="HI639" s="613"/>
      <c r="HJ639" s="613"/>
      <c r="HK639" s="613"/>
      <c r="HL639" s="613"/>
      <c r="HM639" s="613"/>
      <c r="HN639" s="613"/>
    </row>
    <row r="640" s="520" customFormat="1" ht="18" customHeight="1" spans="1:222">
      <c r="A640" s="382" t="s">
        <v>492</v>
      </c>
      <c r="B640" s="320">
        <v>52</v>
      </c>
      <c r="C640" s="625">
        <v>84</v>
      </c>
      <c r="D640" s="257">
        <v>76</v>
      </c>
      <c r="E640" s="636">
        <f t="shared" ref="E640:E645" si="134">D640/C640</f>
        <v>0.904761904761905</v>
      </c>
      <c r="F640" s="257">
        <v>83</v>
      </c>
      <c r="G640" s="637">
        <f t="shared" ref="G640:G645" si="135">D640/F640-1</f>
        <v>-0.0843373493975904</v>
      </c>
      <c r="H640" s="612">
        <v>8</v>
      </c>
      <c r="I640" s="606"/>
      <c r="J640" s="613"/>
      <c r="K640" s="613"/>
      <c r="GI640" s="613"/>
      <c r="GJ640" s="613"/>
      <c r="GK640" s="613"/>
      <c r="GL640" s="613"/>
      <c r="GM640" s="613"/>
      <c r="GN640" s="613"/>
      <c r="GO640" s="613"/>
      <c r="GP640" s="613"/>
      <c r="GQ640" s="613"/>
      <c r="GR640" s="613"/>
      <c r="GS640" s="613"/>
      <c r="GT640" s="613"/>
      <c r="GU640" s="613"/>
      <c r="GV640" s="613"/>
      <c r="GW640" s="613"/>
      <c r="GX640" s="613"/>
      <c r="GY640" s="613"/>
      <c r="GZ640" s="613"/>
      <c r="HA640" s="613"/>
      <c r="HB640" s="613"/>
      <c r="HC640" s="613"/>
      <c r="HD640" s="613"/>
      <c r="HE640" s="613"/>
      <c r="HF640" s="613"/>
      <c r="HG640" s="613"/>
      <c r="HH640" s="613"/>
      <c r="HI640" s="613"/>
      <c r="HJ640" s="613"/>
      <c r="HK640" s="613"/>
      <c r="HL640" s="613"/>
      <c r="HM640" s="613"/>
      <c r="HN640" s="613"/>
    </row>
    <row r="641" s="606" customFormat="1" spans="1:8">
      <c r="A641" s="382" t="s">
        <v>493</v>
      </c>
      <c r="B641" s="320">
        <v>8</v>
      </c>
      <c r="C641" s="625">
        <v>18</v>
      </c>
      <c r="D641" s="257">
        <v>18</v>
      </c>
      <c r="E641" s="636">
        <f t="shared" si="134"/>
        <v>1</v>
      </c>
      <c r="F641" s="257">
        <v>16</v>
      </c>
      <c r="G641" s="637">
        <f t="shared" si="135"/>
        <v>0.125</v>
      </c>
      <c r="H641" s="638"/>
    </row>
    <row r="642" s="606" customFormat="1" spans="1:8">
      <c r="A642" s="382" t="s">
        <v>494</v>
      </c>
      <c r="B642" s="321"/>
      <c r="C642" s="625">
        <v>0</v>
      </c>
      <c r="D642" s="257">
        <v>0</v>
      </c>
      <c r="E642" s="636"/>
      <c r="F642" s="257"/>
      <c r="G642" s="637"/>
      <c r="H642" s="638"/>
    </row>
    <row r="643" s="520" customFormat="1" spans="1:222">
      <c r="A643" s="382" t="s">
        <v>495</v>
      </c>
      <c r="B643" s="320">
        <v>80</v>
      </c>
      <c r="C643" s="625">
        <v>211</v>
      </c>
      <c r="D643" s="257">
        <v>211</v>
      </c>
      <c r="E643" s="636">
        <f t="shared" si="134"/>
        <v>1</v>
      </c>
      <c r="F643" s="257">
        <v>189</v>
      </c>
      <c r="G643" s="637">
        <f t="shared" si="135"/>
        <v>0.116402116402117</v>
      </c>
      <c r="H643" s="612"/>
      <c r="I643" s="606"/>
      <c r="J643" s="613"/>
      <c r="K643" s="613"/>
      <c r="GI643" s="613"/>
      <c r="GJ643" s="613"/>
      <c r="GK643" s="613"/>
      <c r="GL643" s="613"/>
      <c r="GM643" s="613"/>
      <c r="GN643" s="613"/>
      <c r="GO643" s="613"/>
      <c r="GP643" s="613"/>
      <c r="GQ643" s="613"/>
      <c r="GR643" s="613"/>
      <c r="GS643" s="613"/>
      <c r="GT643" s="613"/>
      <c r="GU643" s="613"/>
      <c r="GV643" s="613"/>
      <c r="GW643" s="613"/>
      <c r="GX643" s="613"/>
      <c r="GY643" s="613"/>
      <c r="GZ643" s="613"/>
      <c r="HA643" s="613"/>
      <c r="HB643" s="613"/>
      <c r="HC643" s="613"/>
      <c r="HD643" s="613"/>
      <c r="HE643" s="613"/>
      <c r="HF643" s="613"/>
      <c r="HG643" s="613"/>
      <c r="HH643" s="613"/>
      <c r="HI643" s="613"/>
      <c r="HJ643" s="613"/>
      <c r="HK643" s="613"/>
      <c r="HL643" s="613"/>
      <c r="HM643" s="613"/>
      <c r="HN643" s="613"/>
    </row>
    <row r="644" s="607" customFormat="1" spans="1:222">
      <c r="A644" s="382" t="s">
        <v>496</v>
      </c>
      <c r="B644" s="320">
        <v>121</v>
      </c>
      <c r="C644" s="625">
        <v>155</v>
      </c>
      <c r="D644" s="257">
        <v>151</v>
      </c>
      <c r="E644" s="636">
        <f t="shared" si="134"/>
        <v>0.974193548387097</v>
      </c>
      <c r="F644" s="257">
        <v>186</v>
      </c>
      <c r="G644" s="637">
        <f t="shared" si="135"/>
        <v>-0.188172043010753</v>
      </c>
      <c r="H644" s="612">
        <v>4</v>
      </c>
      <c r="I644" s="606"/>
      <c r="J644" s="613"/>
      <c r="K644" s="613"/>
      <c r="GI644" s="613"/>
      <c r="GJ644" s="613"/>
      <c r="GK644" s="613"/>
      <c r="GL644" s="613"/>
      <c r="GM644" s="613"/>
      <c r="GN644" s="613"/>
      <c r="GO644" s="613"/>
      <c r="GP644" s="613"/>
      <c r="GQ644" s="613"/>
      <c r="GR644" s="613"/>
      <c r="GS644" s="613"/>
      <c r="GT644" s="613"/>
      <c r="GU644" s="613"/>
      <c r="GV644" s="613"/>
      <c r="GW644" s="613"/>
      <c r="GX644" s="613"/>
      <c r="GY644" s="613"/>
      <c r="GZ644" s="613"/>
      <c r="HA644" s="613"/>
      <c r="HB644" s="613"/>
      <c r="HC644" s="613"/>
      <c r="HD644" s="613"/>
      <c r="HE644" s="613"/>
      <c r="HF644" s="613"/>
      <c r="HG644" s="613"/>
      <c r="HH644" s="613"/>
      <c r="HI644" s="613"/>
      <c r="HJ644" s="613"/>
      <c r="HK644" s="613"/>
      <c r="HL644" s="613"/>
      <c r="HM644" s="613"/>
      <c r="HN644" s="613"/>
    </row>
    <row r="645" s="606" customFormat="1" ht="18" customHeight="1" spans="1:8">
      <c r="A645" s="383" t="s">
        <v>497</v>
      </c>
      <c r="B645" s="321">
        <v>4</v>
      </c>
      <c r="C645" s="624">
        <f t="shared" ref="C645:H645" si="136">SUM(C646:C649)</f>
        <v>3</v>
      </c>
      <c r="D645" s="355">
        <v>3</v>
      </c>
      <c r="E645" s="622">
        <f t="shared" si="134"/>
        <v>1</v>
      </c>
      <c r="F645" s="355">
        <f t="shared" si="136"/>
        <v>1</v>
      </c>
      <c r="G645" s="635">
        <f t="shared" si="135"/>
        <v>2</v>
      </c>
      <c r="H645" s="624">
        <f t="shared" si="136"/>
        <v>0</v>
      </c>
    </row>
    <row r="646" s="520" customFormat="1" spans="1:222">
      <c r="A646" s="382" t="s">
        <v>47</v>
      </c>
      <c r="B646" s="321"/>
      <c r="C646" s="625">
        <f t="shared" ref="C646:C648" si="137">D646+H646</f>
        <v>0</v>
      </c>
      <c r="D646" s="257">
        <v>0</v>
      </c>
      <c r="E646" s="636"/>
      <c r="F646" s="257"/>
      <c r="G646" s="637"/>
      <c r="H646" s="612"/>
      <c r="I646" s="606"/>
      <c r="J646" s="613"/>
      <c r="K646" s="613"/>
      <c r="GI646" s="613"/>
      <c r="GJ646" s="613"/>
      <c r="GK646" s="613"/>
      <c r="GL646" s="613"/>
      <c r="GM646" s="613"/>
      <c r="GN646" s="613"/>
      <c r="GO646" s="613"/>
      <c r="GP646" s="613"/>
      <c r="GQ646" s="613"/>
      <c r="GR646" s="613"/>
      <c r="GS646" s="613"/>
      <c r="GT646" s="613"/>
      <c r="GU646" s="613"/>
      <c r="GV646" s="613"/>
      <c r="GW646" s="613"/>
      <c r="GX646" s="613"/>
      <c r="GY646" s="613"/>
      <c r="GZ646" s="613"/>
      <c r="HA646" s="613"/>
      <c r="HB646" s="613"/>
      <c r="HC646" s="613"/>
      <c r="HD646" s="613"/>
      <c r="HE646" s="613"/>
      <c r="HF646" s="613"/>
      <c r="HG646" s="613"/>
      <c r="HH646" s="613"/>
      <c r="HI646" s="613"/>
      <c r="HJ646" s="613"/>
      <c r="HK646" s="613"/>
      <c r="HL646" s="613"/>
      <c r="HM646" s="613"/>
      <c r="HN646" s="613"/>
    </row>
    <row r="647" s="606" customFormat="1" spans="1:8">
      <c r="A647" s="382" t="s">
        <v>48</v>
      </c>
      <c r="B647" s="321"/>
      <c r="C647" s="625">
        <f t="shared" si="137"/>
        <v>0</v>
      </c>
      <c r="D647" s="257">
        <v>0</v>
      </c>
      <c r="E647" s="636"/>
      <c r="F647" s="257"/>
      <c r="G647" s="637"/>
      <c r="H647" s="638"/>
    </row>
    <row r="648" s="520" customFormat="1" spans="1:222">
      <c r="A648" s="382" t="s">
        <v>49</v>
      </c>
      <c r="B648" s="321"/>
      <c r="C648" s="625">
        <f t="shared" si="137"/>
        <v>0</v>
      </c>
      <c r="D648" s="257">
        <v>0</v>
      </c>
      <c r="E648" s="636"/>
      <c r="F648" s="257"/>
      <c r="G648" s="637"/>
      <c r="H648" s="612"/>
      <c r="I648" s="606"/>
      <c r="J648" s="613"/>
      <c r="K648" s="613"/>
      <c r="GI648" s="613"/>
      <c r="GJ648" s="613"/>
      <c r="GK648" s="613"/>
      <c r="GL648" s="613"/>
      <c r="GM648" s="613"/>
      <c r="GN648" s="613"/>
      <c r="GO648" s="613"/>
      <c r="GP648" s="613"/>
      <c r="GQ648" s="613"/>
      <c r="GR648" s="613"/>
      <c r="GS648" s="613"/>
      <c r="GT648" s="613"/>
      <c r="GU648" s="613"/>
      <c r="GV648" s="613"/>
      <c r="GW648" s="613"/>
      <c r="GX648" s="613"/>
      <c r="GY648" s="613"/>
      <c r="GZ648" s="613"/>
      <c r="HA648" s="613"/>
      <c r="HB648" s="613"/>
      <c r="HC648" s="613"/>
      <c r="HD648" s="613"/>
      <c r="HE648" s="613"/>
      <c r="HF648" s="613"/>
      <c r="HG648" s="613"/>
      <c r="HH648" s="613"/>
      <c r="HI648" s="613"/>
      <c r="HJ648" s="613"/>
      <c r="HK648" s="613"/>
      <c r="HL648" s="613"/>
      <c r="HM648" s="613"/>
      <c r="HN648" s="613"/>
    </row>
    <row r="649" s="607" customFormat="1" spans="1:222">
      <c r="A649" s="382" t="s">
        <v>498</v>
      </c>
      <c r="B649" s="320">
        <v>4</v>
      </c>
      <c r="C649" s="625">
        <v>3</v>
      </c>
      <c r="D649" s="257">
        <v>3</v>
      </c>
      <c r="E649" s="636">
        <f>D649/C649</f>
        <v>1</v>
      </c>
      <c r="F649" s="257">
        <v>1</v>
      </c>
      <c r="G649" s="637">
        <f>D649/F649-1</f>
        <v>2</v>
      </c>
      <c r="H649" s="612"/>
      <c r="I649" s="606"/>
      <c r="J649" s="613"/>
      <c r="K649" s="613"/>
      <c r="GI649" s="613"/>
      <c r="GJ649" s="613"/>
      <c r="GK649" s="613"/>
      <c r="GL649" s="613"/>
      <c r="GM649" s="613"/>
      <c r="GN649" s="613"/>
      <c r="GO649" s="613"/>
      <c r="GP649" s="613"/>
      <c r="GQ649" s="613"/>
      <c r="GR649" s="613"/>
      <c r="GS649" s="613"/>
      <c r="GT649" s="613"/>
      <c r="GU649" s="613"/>
      <c r="GV649" s="613"/>
      <c r="GW649" s="613"/>
      <c r="GX649" s="613"/>
      <c r="GY649" s="613"/>
      <c r="GZ649" s="613"/>
      <c r="HA649" s="613"/>
      <c r="HB649" s="613"/>
      <c r="HC649" s="613"/>
      <c r="HD649" s="613"/>
      <c r="HE649" s="613"/>
      <c r="HF649" s="613"/>
      <c r="HG649" s="613"/>
      <c r="HH649" s="613"/>
      <c r="HI649" s="613"/>
      <c r="HJ649" s="613"/>
      <c r="HK649" s="613"/>
      <c r="HL649" s="613"/>
      <c r="HM649" s="613"/>
      <c r="HN649" s="613"/>
    </row>
    <row r="650" s="606" customFormat="1" ht="18" customHeight="1" spans="1:8">
      <c r="A650" s="383" t="s">
        <v>499</v>
      </c>
      <c r="B650" s="321"/>
      <c r="C650" s="624">
        <f t="shared" ref="C650:C673" si="138">D650+H650</f>
        <v>0</v>
      </c>
      <c r="D650" s="355">
        <v>0</v>
      </c>
      <c r="E650" s="622"/>
      <c r="F650" s="355">
        <f>SUM(F651:F652)</f>
        <v>0</v>
      </c>
      <c r="G650" s="637"/>
      <c r="H650" s="624"/>
    </row>
    <row r="651" s="520" customFormat="1" spans="1:222">
      <c r="A651" s="382" t="s">
        <v>500</v>
      </c>
      <c r="B651" s="321"/>
      <c r="C651" s="625">
        <f t="shared" si="138"/>
        <v>0</v>
      </c>
      <c r="D651" s="257">
        <v>0</v>
      </c>
      <c r="E651" s="636"/>
      <c r="F651" s="257"/>
      <c r="G651" s="637"/>
      <c r="H651" s="612"/>
      <c r="I651" s="606"/>
      <c r="J651" s="613"/>
      <c r="K651" s="613"/>
      <c r="GI651" s="613"/>
      <c r="GJ651" s="613"/>
      <c r="GK651" s="613"/>
      <c r="GL651" s="613"/>
      <c r="GM651" s="613"/>
      <c r="GN651" s="613"/>
      <c r="GO651" s="613"/>
      <c r="GP651" s="613"/>
      <c r="GQ651" s="613"/>
      <c r="GR651" s="613"/>
      <c r="GS651" s="613"/>
      <c r="GT651" s="613"/>
      <c r="GU651" s="613"/>
      <c r="GV651" s="613"/>
      <c r="GW651" s="613"/>
      <c r="GX651" s="613"/>
      <c r="GY651" s="613"/>
      <c r="GZ651" s="613"/>
      <c r="HA651" s="613"/>
      <c r="HB651" s="613"/>
      <c r="HC651" s="613"/>
      <c r="HD651" s="613"/>
      <c r="HE651" s="613"/>
      <c r="HF651" s="613"/>
      <c r="HG651" s="613"/>
      <c r="HH651" s="613"/>
      <c r="HI651" s="613"/>
      <c r="HJ651" s="613"/>
      <c r="HK651" s="613"/>
      <c r="HL651" s="613"/>
      <c r="HM651" s="613"/>
      <c r="HN651" s="613"/>
    </row>
    <row r="652" s="606" customFormat="1" spans="1:8">
      <c r="A652" s="382" t="s">
        <v>501</v>
      </c>
      <c r="B652" s="321"/>
      <c r="C652" s="625">
        <f t="shared" si="138"/>
        <v>0</v>
      </c>
      <c r="D652" s="257">
        <v>0</v>
      </c>
      <c r="E652" s="636"/>
      <c r="F652" s="257"/>
      <c r="G652" s="637"/>
      <c r="H652" s="638"/>
    </row>
    <row r="653" s="606" customFormat="1" ht="18" customHeight="1" spans="1:8">
      <c r="A653" s="383" t="s">
        <v>502</v>
      </c>
      <c r="B653" s="321"/>
      <c r="C653" s="624">
        <f t="shared" si="138"/>
        <v>0</v>
      </c>
      <c r="D653" s="355">
        <v>0</v>
      </c>
      <c r="E653" s="622"/>
      <c r="F653" s="355">
        <f>SUM(F654:F655)</f>
        <v>0</v>
      </c>
      <c r="G653" s="637"/>
      <c r="H653" s="624"/>
    </row>
    <row r="654" s="520" customFormat="1" ht="18" customHeight="1" spans="1:222">
      <c r="A654" s="382" t="s">
        <v>503</v>
      </c>
      <c r="B654" s="321"/>
      <c r="C654" s="625">
        <f t="shared" si="138"/>
        <v>0</v>
      </c>
      <c r="D654" s="257">
        <v>0</v>
      </c>
      <c r="E654" s="636"/>
      <c r="F654" s="257"/>
      <c r="G654" s="637"/>
      <c r="H654" s="612"/>
      <c r="I654" s="606"/>
      <c r="J654" s="613"/>
      <c r="K654" s="613"/>
      <c r="GI654" s="613"/>
      <c r="GJ654" s="613"/>
      <c r="GK654" s="613"/>
      <c r="GL654" s="613"/>
      <c r="GM654" s="613"/>
      <c r="GN654" s="613"/>
      <c r="GO654" s="613"/>
      <c r="GP654" s="613"/>
      <c r="GQ654" s="613"/>
      <c r="GR654" s="613"/>
      <c r="GS654" s="613"/>
      <c r="GT654" s="613"/>
      <c r="GU654" s="613"/>
      <c r="GV654" s="613"/>
      <c r="GW654" s="613"/>
      <c r="GX654" s="613"/>
      <c r="GY654" s="613"/>
      <c r="GZ654" s="613"/>
      <c r="HA654" s="613"/>
      <c r="HB654" s="613"/>
      <c r="HC654" s="613"/>
      <c r="HD654" s="613"/>
      <c r="HE654" s="613"/>
      <c r="HF654" s="613"/>
      <c r="HG654" s="613"/>
      <c r="HH654" s="613"/>
      <c r="HI654" s="613"/>
      <c r="HJ654" s="613"/>
      <c r="HK654" s="613"/>
      <c r="HL654" s="613"/>
      <c r="HM654" s="613"/>
      <c r="HN654" s="613"/>
    </row>
    <row r="655" s="607" customFormat="1" ht="18" customHeight="1" spans="1:222">
      <c r="A655" s="382" t="s">
        <v>504</v>
      </c>
      <c r="B655" s="321"/>
      <c r="C655" s="625">
        <f t="shared" si="138"/>
        <v>0</v>
      </c>
      <c r="D655" s="257">
        <v>0</v>
      </c>
      <c r="E655" s="636"/>
      <c r="F655" s="257"/>
      <c r="G655" s="637"/>
      <c r="H655" s="612"/>
      <c r="I655" s="606"/>
      <c r="J655" s="613"/>
      <c r="K655" s="613"/>
      <c r="GI655" s="613"/>
      <c r="GJ655" s="613"/>
      <c r="GK655" s="613"/>
      <c r="GL655" s="613"/>
      <c r="GM655" s="613"/>
      <c r="GN655" s="613"/>
      <c r="GO655" s="613"/>
      <c r="GP655" s="613"/>
      <c r="GQ655" s="613"/>
      <c r="GR655" s="613"/>
      <c r="GS655" s="613"/>
      <c r="GT655" s="613"/>
      <c r="GU655" s="613"/>
      <c r="GV655" s="613"/>
      <c r="GW655" s="613"/>
      <c r="GX655" s="613"/>
      <c r="GY655" s="613"/>
      <c r="GZ655" s="613"/>
      <c r="HA655" s="613"/>
      <c r="HB655" s="613"/>
      <c r="HC655" s="613"/>
      <c r="HD655" s="613"/>
      <c r="HE655" s="613"/>
      <c r="HF655" s="613"/>
      <c r="HG655" s="613"/>
      <c r="HH655" s="613"/>
      <c r="HI655" s="613"/>
      <c r="HJ655" s="613"/>
      <c r="HK655" s="613"/>
      <c r="HL655" s="613"/>
      <c r="HM655" s="613"/>
      <c r="HN655" s="613"/>
    </row>
    <row r="656" s="606" customFormat="1" ht="18" customHeight="1" spans="1:8">
      <c r="A656" s="383" t="s">
        <v>505</v>
      </c>
      <c r="B656" s="321"/>
      <c r="C656" s="624">
        <f t="shared" si="138"/>
        <v>0</v>
      </c>
      <c r="D656" s="355">
        <v>0</v>
      </c>
      <c r="E656" s="622"/>
      <c r="F656" s="355">
        <f>SUM(F657:F658)</f>
        <v>0</v>
      </c>
      <c r="G656" s="637"/>
      <c r="H656" s="624"/>
    </row>
    <row r="657" s="520" customFormat="1" ht="18" customHeight="1" spans="1:222">
      <c r="A657" s="382" t="s">
        <v>506</v>
      </c>
      <c r="B657" s="321"/>
      <c r="C657" s="625">
        <f t="shared" si="138"/>
        <v>0</v>
      </c>
      <c r="D657" s="257">
        <v>0</v>
      </c>
      <c r="E657" s="636"/>
      <c r="F657" s="257"/>
      <c r="G657" s="637"/>
      <c r="H657" s="612"/>
      <c r="I657" s="606"/>
      <c r="J657" s="613"/>
      <c r="K657" s="613"/>
      <c r="GI657" s="613"/>
      <c r="GJ657" s="613"/>
      <c r="GK657" s="613"/>
      <c r="GL657" s="613"/>
      <c r="GM657" s="613"/>
      <c r="GN657" s="613"/>
      <c r="GO657" s="613"/>
      <c r="GP657" s="613"/>
      <c r="GQ657" s="613"/>
      <c r="GR657" s="613"/>
      <c r="GS657" s="613"/>
      <c r="GT657" s="613"/>
      <c r="GU657" s="613"/>
      <c r="GV657" s="613"/>
      <c r="GW657" s="613"/>
      <c r="GX657" s="613"/>
      <c r="GY657" s="613"/>
      <c r="GZ657" s="613"/>
      <c r="HA657" s="613"/>
      <c r="HB657" s="613"/>
      <c r="HC657" s="613"/>
      <c r="HD657" s="613"/>
      <c r="HE657" s="613"/>
      <c r="HF657" s="613"/>
      <c r="HG657" s="613"/>
      <c r="HH657" s="613"/>
      <c r="HI657" s="613"/>
      <c r="HJ657" s="613"/>
      <c r="HK657" s="613"/>
      <c r="HL657" s="613"/>
      <c r="HM657" s="613"/>
      <c r="HN657" s="613"/>
    </row>
    <row r="658" s="607" customFormat="1" ht="18" customHeight="1" spans="1:222">
      <c r="A658" s="382" t="s">
        <v>507</v>
      </c>
      <c r="B658" s="321"/>
      <c r="C658" s="625">
        <f t="shared" si="138"/>
        <v>0</v>
      </c>
      <c r="D658" s="257">
        <v>0</v>
      </c>
      <c r="E658" s="636"/>
      <c r="F658" s="257"/>
      <c r="G658" s="637"/>
      <c r="H658" s="612"/>
      <c r="I658" s="606"/>
      <c r="J658" s="613"/>
      <c r="K658" s="613"/>
      <c r="GI658" s="613"/>
      <c r="GJ658" s="613"/>
      <c r="GK658" s="613"/>
      <c r="GL658" s="613"/>
      <c r="GM658" s="613"/>
      <c r="GN658" s="613"/>
      <c r="GO658" s="613"/>
      <c r="GP658" s="613"/>
      <c r="GQ658" s="613"/>
      <c r="GR658" s="613"/>
      <c r="GS658" s="613"/>
      <c r="GT658" s="613"/>
      <c r="GU658" s="613"/>
      <c r="GV658" s="613"/>
      <c r="GW658" s="613"/>
      <c r="GX658" s="613"/>
      <c r="GY658" s="613"/>
      <c r="GZ658" s="613"/>
      <c r="HA658" s="613"/>
      <c r="HB658" s="613"/>
      <c r="HC658" s="613"/>
      <c r="HD658" s="613"/>
      <c r="HE658" s="613"/>
      <c r="HF658" s="613"/>
      <c r="HG658" s="613"/>
      <c r="HH658" s="613"/>
      <c r="HI658" s="613"/>
      <c r="HJ658" s="613"/>
      <c r="HK658" s="613"/>
      <c r="HL658" s="613"/>
      <c r="HM658" s="613"/>
      <c r="HN658" s="613"/>
    </row>
    <row r="659" s="606" customFormat="1" ht="18" customHeight="1" spans="1:8">
      <c r="A659" s="383" t="s">
        <v>508</v>
      </c>
      <c r="B659" s="321"/>
      <c r="C659" s="624">
        <f t="shared" si="138"/>
        <v>0</v>
      </c>
      <c r="D659" s="355">
        <v>0</v>
      </c>
      <c r="E659" s="622"/>
      <c r="F659" s="355">
        <f>SUM(F660:F661)</f>
        <v>0</v>
      </c>
      <c r="G659" s="637"/>
      <c r="H659" s="624"/>
    </row>
    <row r="660" s="606" customFormat="1" ht="18" customHeight="1" spans="1:8">
      <c r="A660" s="382" t="s">
        <v>509</v>
      </c>
      <c r="B660" s="321"/>
      <c r="C660" s="625">
        <f t="shared" si="138"/>
        <v>0</v>
      </c>
      <c r="D660" s="257">
        <v>0</v>
      </c>
      <c r="E660" s="636"/>
      <c r="F660" s="257"/>
      <c r="G660" s="637"/>
      <c r="H660" s="638"/>
    </row>
    <row r="661" s="607" customFormat="1" ht="18" customHeight="1" spans="1:222">
      <c r="A661" s="382" t="s">
        <v>510</v>
      </c>
      <c r="B661" s="321"/>
      <c r="C661" s="625">
        <f t="shared" si="138"/>
        <v>0</v>
      </c>
      <c r="D661" s="257">
        <v>0</v>
      </c>
      <c r="E661" s="636"/>
      <c r="F661" s="257"/>
      <c r="G661" s="637"/>
      <c r="H661" s="612"/>
      <c r="I661" s="606"/>
      <c r="J661" s="613"/>
      <c r="K661" s="613"/>
      <c r="GI661" s="613"/>
      <c r="GJ661" s="613"/>
      <c r="GK661" s="613"/>
      <c r="GL661" s="613"/>
      <c r="GM661" s="613"/>
      <c r="GN661" s="613"/>
      <c r="GO661" s="613"/>
      <c r="GP661" s="613"/>
      <c r="GQ661" s="613"/>
      <c r="GR661" s="613"/>
      <c r="GS661" s="613"/>
      <c r="GT661" s="613"/>
      <c r="GU661" s="613"/>
      <c r="GV661" s="613"/>
      <c r="GW661" s="613"/>
      <c r="GX661" s="613"/>
      <c r="GY661" s="613"/>
      <c r="GZ661" s="613"/>
      <c r="HA661" s="613"/>
      <c r="HB661" s="613"/>
      <c r="HC661" s="613"/>
      <c r="HD661" s="613"/>
      <c r="HE661" s="613"/>
      <c r="HF661" s="613"/>
      <c r="HG661" s="613"/>
      <c r="HH661" s="613"/>
      <c r="HI661" s="613"/>
      <c r="HJ661" s="613"/>
      <c r="HK661" s="613"/>
      <c r="HL661" s="613"/>
      <c r="HM661" s="613"/>
      <c r="HN661" s="613"/>
    </row>
    <row r="662" s="606" customFormat="1" ht="18" customHeight="1" spans="1:8">
      <c r="A662" s="383" t="s">
        <v>511</v>
      </c>
      <c r="B662" s="321"/>
      <c r="C662" s="624">
        <f t="shared" si="138"/>
        <v>0</v>
      </c>
      <c r="D662" s="355">
        <v>0</v>
      </c>
      <c r="E662" s="622"/>
      <c r="F662" s="355">
        <f>SUM(F663:F664)</f>
        <v>0</v>
      </c>
      <c r="G662" s="637"/>
      <c r="H662" s="624"/>
    </row>
    <row r="663" s="520" customFormat="1" ht="18" customHeight="1" spans="1:222">
      <c r="A663" s="382" t="s">
        <v>512</v>
      </c>
      <c r="B663" s="321"/>
      <c r="C663" s="625">
        <f t="shared" si="138"/>
        <v>0</v>
      </c>
      <c r="D663" s="257">
        <v>0</v>
      </c>
      <c r="E663" s="636"/>
      <c r="F663" s="257"/>
      <c r="G663" s="637"/>
      <c r="H663" s="612"/>
      <c r="I663" s="606"/>
      <c r="J663" s="613"/>
      <c r="K663" s="613"/>
      <c r="GI663" s="613"/>
      <c r="GJ663" s="613"/>
      <c r="GK663" s="613"/>
      <c r="GL663" s="613"/>
      <c r="GM663" s="613"/>
      <c r="GN663" s="613"/>
      <c r="GO663" s="613"/>
      <c r="GP663" s="613"/>
      <c r="GQ663" s="613"/>
      <c r="GR663" s="613"/>
      <c r="GS663" s="613"/>
      <c r="GT663" s="613"/>
      <c r="GU663" s="613"/>
      <c r="GV663" s="613"/>
      <c r="GW663" s="613"/>
      <c r="GX663" s="613"/>
      <c r="GY663" s="613"/>
      <c r="GZ663" s="613"/>
      <c r="HA663" s="613"/>
      <c r="HB663" s="613"/>
      <c r="HC663" s="613"/>
      <c r="HD663" s="613"/>
      <c r="HE663" s="613"/>
      <c r="HF663" s="613"/>
      <c r="HG663" s="613"/>
      <c r="HH663" s="613"/>
      <c r="HI663" s="613"/>
      <c r="HJ663" s="613"/>
      <c r="HK663" s="613"/>
      <c r="HL663" s="613"/>
      <c r="HM663" s="613"/>
      <c r="HN663" s="613"/>
    </row>
    <row r="664" s="607" customFormat="1" ht="18" customHeight="1" spans="1:222">
      <c r="A664" s="382" t="s">
        <v>513</v>
      </c>
      <c r="B664" s="321"/>
      <c r="C664" s="625">
        <f t="shared" si="138"/>
        <v>0</v>
      </c>
      <c r="D664" s="257">
        <v>0</v>
      </c>
      <c r="E664" s="636"/>
      <c r="F664" s="257"/>
      <c r="G664" s="637"/>
      <c r="H664" s="612"/>
      <c r="I664" s="606"/>
      <c r="J664" s="613"/>
      <c r="K664" s="613"/>
      <c r="GI664" s="613"/>
      <c r="GJ664" s="613"/>
      <c r="GK664" s="613"/>
      <c r="GL664" s="613"/>
      <c r="GM664" s="613"/>
      <c r="GN664" s="613"/>
      <c r="GO664" s="613"/>
      <c r="GP664" s="613"/>
      <c r="GQ664" s="613"/>
      <c r="GR664" s="613"/>
      <c r="GS664" s="613"/>
      <c r="GT664" s="613"/>
      <c r="GU664" s="613"/>
      <c r="GV664" s="613"/>
      <c r="GW664" s="613"/>
      <c r="GX664" s="613"/>
      <c r="GY664" s="613"/>
      <c r="GZ664" s="613"/>
      <c r="HA664" s="613"/>
      <c r="HB664" s="613"/>
      <c r="HC664" s="613"/>
      <c r="HD664" s="613"/>
      <c r="HE664" s="613"/>
      <c r="HF664" s="613"/>
      <c r="HG664" s="613"/>
      <c r="HH664" s="613"/>
      <c r="HI664" s="613"/>
      <c r="HJ664" s="613"/>
      <c r="HK664" s="613"/>
      <c r="HL664" s="613"/>
      <c r="HM664" s="613"/>
      <c r="HN664" s="613"/>
    </row>
    <row r="665" s="606" customFormat="1" ht="18" customHeight="1" spans="1:8">
      <c r="A665" s="383" t="s">
        <v>514</v>
      </c>
      <c r="B665" s="321"/>
      <c r="C665" s="624">
        <f t="shared" si="138"/>
        <v>0</v>
      </c>
      <c r="D665" s="355">
        <v>0</v>
      </c>
      <c r="E665" s="622"/>
      <c r="F665" s="355">
        <f>SUM(F666:F668)</f>
        <v>0</v>
      </c>
      <c r="G665" s="637"/>
      <c r="H665" s="624"/>
    </row>
    <row r="666" s="606" customFormat="1" ht="18" customHeight="1" spans="1:8">
      <c r="A666" s="382" t="s">
        <v>515</v>
      </c>
      <c r="B666" s="321"/>
      <c r="C666" s="625">
        <f t="shared" si="138"/>
        <v>0</v>
      </c>
      <c r="D666" s="257">
        <v>0</v>
      </c>
      <c r="E666" s="636"/>
      <c r="F666" s="257"/>
      <c r="G666" s="637"/>
      <c r="H666" s="638"/>
    </row>
    <row r="667" s="520" customFormat="1" ht="18" customHeight="1" spans="1:222">
      <c r="A667" s="382" t="s">
        <v>516</v>
      </c>
      <c r="B667" s="321"/>
      <c r="C667" s="625">
        <f t="shared" si="138"/>
        <v>0</v>
      </c>
      <c r="D667" s="257">
        <v>0</v>
      </c>
      <c r="E667" s="636"/>
      <c r="F667" s="257"/>
      <c r="G667" s="637"/>
      <c r="H667" s="612"/>
      <c r="I667" s="606"/>
      <c r="J667" s="613"/>
      <c r="K667" s="613"/>
      <c r="GI667" s="613"/>
      <c r="GJ667" s="613"/>
      <c r="GK667" s="613"/>
      <c r="GL667" s="613"/>
      <c r="GM667" s="613"/>
      <c r="GN667" s="613"/>
      <c r="GO667" s="613"/>
      <c r="GP667" s="613"/>
      <c r="GQ667" s="613"/>
      <c r="GR667" s="613"/>
      <c r="GS667" s="613"/>
      <c r="GT667" s="613"/>
      <c r="GU667" s="613"/>
      <c r="GV667" s="613"/>
      <c r="GW667" s="613"/>
      <c r="GX667" s="613"/>
      <c r="GY667" s="613"/>
      <c r="GZ667" s="613"/>
      <c r="HA667" s="613"/>
      <c r="HB667" s="613"/>
      <c r="HC667" s="613"/>
      <c r="HD667" s="613"/>
      <c r="HE667" s="613"/>
      <c r="HF667" s="613"/>
      <c r="HG667" s="613"/>
      <c r="HH667" s="613"/>
      <c r="HI667" s="613"/>
      <c r="HJ667" s="613"/>
      <c r="HK667" s="613"/>
      <c r="HL667" s="613"/>
      <c r="HM667" s="613"/>
      <c r="HN667" s="613"/>
    </row>
    <row r="668" s="607" customFormat="1" ht="18" customHeight="1" spans="1:222">
      <c r="A668" s="382" t="s">
        <v>517</v>
      </c>
      <c r="B668" s="321"/>
      <c r="C668" s="625">
        <f t="shared" si="138"/>
        <v>0</v>
      </c>
      <c r="D668" s="257">
        <v>0</v>
      </c>
      <c r="E668" s="636"/>
      <c r="F668" s="257"/>
      <c r="G668" s="637"/>
      <c r="H668" s="612"/>
      <c r="I668" s="606"/>
      <c r="J668" s="613"/>
      <c r="K668" s="613"/>
      <c r="GI668" s="613"/>
      <c r="GJ668" s="613"/>
      <c r="GK668" s="613"/>
      <c r="GL668" s="613"/>
      <c r="GM668" s="613"/>
      <c r="GN668" s="613"/>
      <c r="GO668" s="613"/>
      <c r="GP668" s="613"/>
      <c r="GQ668" s="613"/>
      <c r="GR668" s="613"/>
      <c r="GS668" s="613"/>
      <c r="GT668" s="613"/>
      <c r="GU668" s="613"/>
      <c r="GV668" s="613"/>
      <c r="GW668" s="613"/>
      <c r="GX668" s="613"/>
      <c r="GY668" s="613"/>
      <c r="GZ668" s="613"/>
      <c r="HA668" s="613"/>
      <c r="HB668" s="613"/>
      <c r="HC668" s="613"/>
      <c r="HD668" s="613"/>
      <c r="HE668" s="613"/>
      <c r="HF668" s="613"/>
      <c r="HG668" s="613"/>
      <c r="HH668" s="613"/>
      <c r="HI668" s="613"/>
      <c r="HJ668" s="613"/>
      <c r="HK668" s="613"/>
      <c r="HL668" s="613"/>
      <c r="HM668" s="613"/>
      <c r="HN668" s="613"/>
    </row>
    <row r="669" s="606" customFormat="1" ht="18" customHeight="1" spans="1:8">
      <c r="A669" s="383" t="s">
        <v>518</v>
      </c>
      <c r="B669" s="321"/>
      <c r="C669" s="624">
        <f t="shared" si="138"/>
        <v>0</v>
      </c>
      <c r="D669" s="355">
        <v>0</v>
      </c>
      <c r="E669" s="622"/>
      <c r="F669" s="355">
        <f>SUM(F670:F673)</f>
        <v>0</v>
      </c>
      <c r="G669" s="637"/>
      <c r="H669" s="624"/>
    </row>
    <row r="670" s="520" customFormat="1" ht="18" customHeight="1" spans="1:222">
      <c r="A670" s="382" t="s">
        <v>519</v>
      </c>
      <c r="B670" s="321"/>
      <c r="C670" s="625">
        <f t="shared" si="138"/>
        <v>0</v>
      </c>
      <c r="D670" s="257">
        <v>0</v>
      </c>
      <c r="E670" s="636"/>
      <c r="F670" s="257"/>
      <c r="G670" s="637"/>
      <c r="H670" s="612"/>
      <c r="I670" s="606"/>
      <c r="J670" s="613"/>
      <c r="K670" s="613"/>
      <c r="GI670" s="613"/>
      <c r="GJ670" s="613"/>
      <c r="GK670" s="613"/>
      <c r="GL670" s="613"/>
      <c r="GM670" s="613"/>
      <c r="GN670" s="613"/>
      <c r="GO670" s="613"/>
      <c r="GP670" s="613"/>
      <c r="GQ670" s="613"/>
      <c r="GR670" s="613"/>
      <c r="GS670" s="613"/>
      <c r="GT670" s="613"/>
      <c r="GU670" s="613"/>
      <c r="GV670" s="613"/>
      <c r="GW670" s="613"/>
      <c r="GX670" s="613"/>
      <c r="GY670" s="613"/>
      <c r="GZ670" s="613"/>
      <c r="HA670" s="613"/>
      <c r="HB670" s="613"/>
      <c r="HC670" s="613"/>
      <c r="HD670" s="613"/>
      <c r="HE670" s="613"/>
      <c r="HF670" s="613"/>
      <c r="HG670" s="613"/>
      <c r="HH670" s="613"/>
      <c r="HI670" s="613"/>
      <c r="HJ670" s="613"/>
      <c r="HK670" s="613"/>
      <c r="HL670" s="613"/>
      <c r="HM670" s="613"/>
      <c r="HN670" s="613"/>
    </row>
    <row r="671" s="606" customFormat="1" ht="18" customHeight="1" spans="1:8">
      <c r="A671" s="382" t="s">
        <v>520</v>
      </c>
      <c r="B671" s="321"/>
      <c r="C671" s="625">
        <f t="shared" si="138"/>
        <v>0</v>
      </c>
      <c r="D671" s="257">
        <v>0</v>
      </c>
      <c r="E671" s="636"/>
      <c r="F671" s="257"/>
      <c r="G671" s="637"/>
      <c r="H671" s="638"/>
    </row>
    <row r="672" s="520" customFormat="1" ht="18" customHeight="1" spans="1:222">
      <c r="A672" s="382" t="s">
        <v>521</v>
      </c>
      <c r="B672" s="321"/>
      <c r="C672" s="625">
        <f t="shared" si="138"/>
        <v>0</v>
      </c>
      <c r="D672" s="257"/>
      <c r="E672" s="636"/>
      <c r="F672" s="257"/>
      <c r="G672" s="637"/>
      <c r="H672" s="612"/>
      <c r="I672" s="606"/>
      <c r="J672" s="613"/>
      <c r="K672" s="613"/>
      <c r="GI672" s="613"/>
      <c r="GJ672" s="613"/>
      <c r="GK672" s="613"/>
      <c r="GL672" s="613"/>
      <c r="GM672" s="613"/>
      <c r="GN672" s="613"/>
      <c r="GO672" s="613"/>
      <c r="GP672" s="613"/>
      <c r="GQ672" s="613"/>
      <c r="GR672" s="613"/>
      <c r="GS672" s="613"/>
      <c r="GT672" s="613"/>
      <c r="GU672" s="613"/>
      <c r="GV672" s="613"/>
      <c r="GW672" s="613"/>
      <c r="GX672" s="613"/>
      <c r="GY672" s="613"/>
      <c r="GZ672" s="613"/>
      <c r="HA672" s="613"/>
      <c r="HB672" s="613"/>
      <c r="HC672" s="613"/>
      <c r="HD672" s="613"/>
      <c r="HE672" s="613"/>
      <c r="HF672" s="613"/>
      <c r="HG672" s="613"/>
      <c r="HH672" s="613"/>
      <c r="HI672" s="613"/>
      <c r="HJ672" s="613"/>
      <c r="HK672" s="613"/>
      <c r="HL672" s="613"/>
      <c r="HM672" s="613"/>
      <c r="HN672" s="613"/>
    </row>
    <row r="673" s="606" customFormat="1" ht="18" customHeight="1" spans="1:8">
      <c r="A673" s="382" t="s">
        <v>522</v>
      </c>
      <c r="B673" s="321"/>
      <c r="C673" s="625">
        <f t="shared" si="138"/>
        <v>0</v>
      </c>
      <c r="D673" s="257">
        <v>0</v>
      </c>
      <c r="E673" s="636"/>
      <c r="F673" s="257"/>
      <c r="G673" s="637"/>
      <c r="H673" s="638"/>
    </row>
    <row r="674" s="606" customFormat="1" ht="18" customHeight="1" spans="1:8">
      <c r="A674" s="383" t="s">
        <v>523</v>
      </c>
      <c r="B674" s="321">
        <v>209</v>
      </c>
      <c r="C674" s="624">
        <f>SUM(C675:C681)</f>
        <v>216</v>
      </c>
      <c r="D674" s="355">
        <v>216</v>
      </c>
      <c r="E674" s="622">
        <f t="shared" ref="E674:E678" si="139">D674/C674</f>
        <v>1</v>
      </c>
      <c r="F674" s="355">
        <f>SUM(F675:F681)</f>
        <v>160</v>
      </c>
      <c r="G674" s="635">
        <f t="shared" ref="G674:G678" si="140">D674/F674-1</f>
        <v>0.35</v>
      </c>
      <c r="H674" s="624"/>
    </row>
    <row r="675" s="520" customFormat="1" ht="18" customHeight="1" spans="1:222">
      <c r="A675" s="382" t="s">
        <v>47</v>
      </c>
      <c r="B675" s="320">
        <v>61</v>
      </c>
      <c r="C675" s="625">
        <v>64</v>
      </c>
      <c r="D675" s="257">
        <v>64</v>
      </c>
      <c r="E675" s="636">
        <f t="shared" si="139"/>
        <v>1</v>
      </c>
      <c r="F675" s="257">
        <v>56</v>
      </c>
      <c r="G675" s="637">
        <f t="shared" si="140"/>
        <v>0.142857142857143</v>
      </c>
      <c r="H675" s="612"/>
      <c r="I675" s="606"/>
      <c r="J675" s="613"/>
      <c r="K675" s="613"/>
      <c r="GI675" s="613"/>
      <c r="GJ675" s="613"/>
      <c r="GK675" s="613"/>
      <c r="GL675" s="613"/>
      <c r="GM675" s="613"/>
      <c r="GN675" s="613"/>
      <c r="GO675" s="613"/>
      <c r="GP675" s="613"/>
      <c r="GQ675" s="613"/>
      <c r="GR675" s="613"/>
      <c r="GS675" s="613"/>
      <c r="GT675" s="613"/>
      <c r="GU675" s="613"/>
      <c r="GV675" s="613"/>
      <c r="GW675" s="613"/>
      <c r="GX675" s="613"/>
      <c r="GY675" s="613"/>
      <c r="GZ675" s="613"/>
      <c r="HA675" s="613"/>
      <c r="HB675" s="613"/>
      <c r="HC675" s="613"/>
      <c r="HD675" s="613"/>
      <c r="HE675" s="613"/>
      <c r="HF675" s="613"/>
      <c r="HG675" s="613"/>
      <c r="HH675" s="613"/>
      <c r="HI675" s="613"/>
      <c r="HJ675" s="613"/>
      <c r="HK675" s="613"/>
      <c r="HL675" s="613"/>
      <c r="HM675" s="613"/>
      <c r="HN675" s="613"/>
    </row>
    <row r="676" s="520" customFormat="1" ht="18" customHeight="1" spans="1:222">
      <c r="A676" s="382" t="s">
        <v>48</v>
      </c>
      <c r="B676" s="321"/>
      <c r="C676" s="625">
        <v>0</v>
      </c>
      <c r="D676" s="257">
        <v>0</v>
      </c>
      <c r="E676" s="636"/>
      <c r="F676" s="257"/>
      <c r="G676" s="637"/>
      <c r="H676" s="612"/>
      <c r="I676" s="606"/>
      <c r="J676" s="613"/>
      <c r="K676" s="613"/>
      <c r="GI676" s="613"/>
      <c r="GJ676" s="613"/>
      <c r="GK676" s="613"/>
      <c r="GL676" s="613"/>
      <c r="GM676" s="613"/>
      <c r="GN676" s="613"/>
      <c r="GO676" s="613"/>
      <c r="GP676" s="613"/>
      <c r="GQ676" s="613"/>
      <c r="GR676" s="613"/>
      <c r="GS676" s="613"/>
      <c r="GT676" s="613"/>
      <c r="GU676" s="613"/>
      <c r="GV676" s="613"/>
      <c r="GW676" s="613"/>
      <c r="GX676" s="613"/>
      <c r="GY676" s="613"/>
      <c r="GZ676" s="613"/>
      <c r="HA676" s="613"/>
      <c r="HB676" s="613"/>
      <c r="HC676" s="613"/>
      <c r="HD676" s="613"/>
      <c r="HE676" s="613"/>
      <c r="HF676" s="613"/>
      <c r="HG676" s="613"/>
      <c r="HH676" s="613"/>
      <c r="HI676" s="613"/>
      <c r="HJ676" s="613"/>
      <c r="HK676" s="613"/>
      <c r="HL676" s="613"/>
      <c r="HM676" s="613"/>
      <c r="HN676" s="613"/>
    </row>
    <row r="677" s="520" customFormat="1" ht="18" customHeight="1" spans="1:222">
      <c r="A677" s="382" t="s">
        <v>49</v>
      </c>
      <c r="B677" s="321"/>
      <c r="C677" s="625">
        <v>0</v>
      </c>
      <c r="D677" s="257">
        <v>0</v>
      </c>
      <c r="E677" s="636"/>
      <c r="F677" s="257"/>
      <c r="G677" s="637"/>
      <c r="H677" s="612"/>
      <c r="I677" s="606"/>
      <c r="J677" s="613"/>
      <c r="K677" s="613"/>
      <c r="GI677" s="613"/>
      <c r="GJ677" s="613"/>
      <c r="GK677" s="613"/>
      <c r="GL677" s="613"/>
      <c r="GM677" s="613"/>
      <c r="GN677" s="613"/>
      <c r="GO677" s="613"/>
      <c r="GP677" s="613"/>
      <c r="GQ677" s="613"/>
      <c r="GR677" s="613"/>
      <c r="GS677" s="613"/>
      <c r="GT677" s="613"/>
      <c r="GU677" s="613"/>
      <c r="GV677" s="613"/>
      <c r="GW677" s="613"/>
      <c r="GX677" s="613"/>
      <c r="GY677" s="613"/>
      <c r="GZ677" s="613"/>
      <c r="HA677" s="613"/>
      <c r="HB677" s="613"/>
      <c r="HC677" s="613"/>
      <c r="HD677" s="613"/>
      <c r="HE677" s="613"/>
      <c r="HF677" s="613"/>
      <c r="HG677" s="613"/>
      <c r="HH677" s="613"/>
      <c r="HI677" s="613"/>
      <c r="HJ677" s="613"/>
      <c r="HK677" s="613"/>
      <c r="HL677" s="613"/>
      <c r="HM677" s="613"/>
      <c r="HN677" s="613"/>
    </row>
    <row r="678" s="520" customFormat="1" ht="18" customHeight="1" spans="1:222">
      <c r="A678" s="382" t="s">
        <v>524</v>
      </c>
      <c r="B678" s="320">
        <v>92</v>
      </c>
      <c r="C678" s="625">
        <v>84</v>
      </c>
      <c r="D678" s="257">
        <v>84</v>
      </c>
      <c r="E678" s="636">
        <f t="shared" si="139"/>
        <v>1</v>
      </c>
      <c r="F678" s="257">
        <v>53</v>
      </c>
      <c r="G678" s="637">
        <f t="shared" si="140"/>
        <v>0.584905660377359</v>
      </c>
      <c r="H678" s="612"/>
      <c r="I678" s="606"/>
      <c r="J678" s="613"/>
      <c r="K678" s="613"/>
      <c r="GI678" s="613"/>
      <c r="GJ678" s="613"/>
      <c r="GK678" s="613"/>
      <c r="GL678" s="613"/>
      <c r="GM678" s="613"/>
      <c r="GN678" s="613"/>
      <c r="GO678" s="613"/>
      <c r="GP678" s="613"/>
      <c r="GQ678" s="613"/>
      <c r="GR678" s="613"/>
      <c r="GS678" s="613"/>
      <c r="GT678" s="613"/>
      <c r="GU678" s="613"/>
      <c r="GV678" s="613"/>
      <c r="GW678" s="613"/>
      <c r="GX678" s="613"/>
      <c r="GY678" s="613"/>
      <c r="GZ678" s="613"/>
      <c r="HA678" s="613"/>
      <c r="HB678" s="613"/>
      <c r="HC678" s="613"/>
      <c r="HD678" s="613"/>
      <c r="HE678" s="613"/>
      <c r="HF678" s="613"/>
      <c r="HG678" s="613"/>
      <c r="HH678" s="613"/>
      <c r="HI678" s="613"/>
      <c r="HJ678" s="613"/>
      <c r="HK678" s="613"/>
      <c r="HL678" s="613"/>
      <c r="HM678" s="613"/>
      <c r="HN678" s="613"/>
    </row>
    <row r="679" s="520" customFormat="1" ht="18" customHeight="1" spans="1:222">
      <c r="A679" s="382" t="s">
        <v>525</v>
      </c>
      <c r="B679" s="320"/>
      <c r="C679" s="625">
        <v>0</v>
      </c>
      <c r="D679" s="257">
        <v>0</v>
      </c>
      <c r="E679" s="636"/>
      <c r="F679" s="257"/>
      <c r="G679" s="637"/>
      <c r="H679" s="612"/>
      <c r="I679" s="606"/>
      <c r="J679" s="613"/>
      <c r="K679" s="613"/>
      <c r="GI679" s="613"/>
      <c r="GJ679" s="613"/>
      <c r="GK679" s="613"/>
      <c r="GL679" s="613"/>
      <c r="GM679" s="613"/>
      <c r="GN679" s="613"/>
      <c r="GO679" s="613"/>
      <c r="GP679" s="613"/>
      <c r="GQ679" s="613"/>
      <c r="GR679" s="613"/>
      <c r="GS679" s="613"/>
      <c r="GT679" s="613"/>
      <c r="GU679" s="613"/>
      <c r="GV679" s="613"/>
      <c r="GW679" s="613"/>
      <c r="GX679" s="613"/>
      <c r="GY679" s="613"/>
      <c r="GZ679" s="613"/>
      <c r="HA679" s="613"/>
      <c r="HB679" s="613"/>
      <c r="HC679" s="613"/>
      <c r="HD679" s="613"/>
      <c r="HE679" s="613"/>
      <c r="HF679" s="613"/>
      <c r="HG679" s="613"/>
      <c r="HH679" s="613"/>
      <c r="HI679" s="613"/>
      <c r="HJ679" s="613"/>
      <c r="HK679" s="613"/>
      <c r="HL679" s="613"/>
      <c r="HM679" s="613"/>
      <c r="HN679" s="613"/>
    </row>
    <row r="680" s="520" customFormat="1" ht="18" customHeight="1" spans="1:222">
      <c r="A680" s="382" t="s">
        <v>56</v>
      </c>
      <c r="B680" s="320">
        <v>55</v>
      </c>
      <c r="C680" s="625">
        <v>68</v>
      </c>
      <c r="D680" s="257">
        <v>68</v>
      </c>
      <c r="E680" s="636">
        <f t="shared" ref="E680:E683" si="141">D680/C680</f>
        <v>1</v>
      </c>
      <c r="F680" s="257">
        <v>50</v>
      </c>
      <c r="G680" s="637">
        <f t="shared" ref="G680:G683" si="142">D680/F680-1</f>
        <v>0.36</v>
      </c>
      <c r="H680" s="612"/>
      <c r="I680" s="606"/>
      <c r="J680" s="613"/>
      <c r="K680" s="613"/>
      <c r="GI680" s="613"/>
      <c r="GJ680" s="613"/>
      <c r="GK680" s="613"/>
      <c r="GL680" s="613"/>
      <c r="GM680" s="613"/>
      <c r="GN680" s="613"/>
      <c r="GO680" s="613"/>
      <c r="GP680" s="613"/>
      <c r="GQ680" s="613"/>
      <c r="GR680" s="613"/>
      <c r="GS680" s="613"/>
      <c r="GT680" s="613"/>
      <c r="GU680" s="613"/>
      <c r="GV680" s="613"/>
      <c r="GW680" s="613"/>
      <c r="GX680" s="613"/>
      <c r="GY680" s="613"/>
      <c r="GZ680" s="613"/>
      <c r="HA680" s="613"/>
      <c r="HB680" s="613"/>
      <c r="HC680" s="613"/>
      <c r="HD680" s="613"/>
      <c r="HE680" s="613"/>
      <c r="HF680" s="613"/>
      <c r="HG680" s="613"/>
      <c r="HH680" s="613"/>
      <c r="HI680" s="613"/>
      <c r="HJ680" s="613"/>
      <c r="HK680" s="613"/>
      <c r="HL680" s="613"/>
      <c r="HM680" s="613"/>
      <c r="HN680" s="613"/>
    </row>
    <row r="681" s="520" customFormat="1" ht="18" customHeight="1" spans="1:222">
      <c r="A681" s="382" t="s">
        <v>526</v>
      </c>
      <c r="B681" s="320">
        <v>1</v>
      </c>
      <c r="C681" s="625">
        <f t="shared" ref="C681:C686" si="143">D681+H681</f>
        <v>0</v>
      </c>
      <c r="D681" s="257">
        <v>0</v>
      </c>
      <c r="E681" s="636"/>
      <c r="F681" s="257">
        <v>1</v>
      </c>
      <c r="G681" s="637"/>
      <c r="H681" s="612"/>
      <c r="I681" s="606"/>
      <c r="J681" s="613"/>
      <c r="K681" s="613"/>
      <c r="GI681" s="613"/>
      <c r="GJ681" s="613"/>
      <c r="GK681" s="613"/>
      <c r="GL681" s="613"/>
      <c r="GM681" s="613"/>
      <c r="GN681" s="613"/>
      <c r="GO681" s="613"/>
      <c r="GP681" s="613"/>
      <c r="GQ681" s="613"/>
      <c r="GR681" s="613"/>
      <c r="GS681" s="613"/>
      <c r="GT681" s="613"/>
      <c r="GU681" s="613"/>
      <c r="GV681" s="613"/>
      <c r="GW681" s="613"/>
      <c r="GX681" s="613"/>
      <c r="GY681" s="613"/>
      <c r="GZ681" s="613"/>
      <c r="HA681" s="613"/>
      <c r="HB681" s="613"/>
      <c r="HC681" s="613"/>
      <c r="HD681" s="613"/>
      <c r="HE681" s="613"/>
      <c r="HF681" s="613"/>
      <c r="HG681" s="613"/>
      <c r="HH681" s="613"/>
      <c r="HI681" s="613"/>
      <c r="HJ681" s="613"/>
      <c r="HK681" s="613"/>
      <c r="HL681" s="613"/>
      <c r="HM681" s="613"/>
      <c r="HN681" s="613"/>
    </row>
    <row r="682" s="606" customFormat="1" ht="18" customHeight="1" spans="1:8">
      <c r="A682" s="383" t="s">
        <v>527</v>
      </c>
      <c r="B682" s="321"/>
      <c r="C682" s="624">
        <f>SUM(C683:C684)</f>
        <v>25</v>
      </c>
      <c r="D682" s="355">
        <v>25</v>
      </c>
      <c r="E682" s="622">
        <f t="shared" si="141"/>
        <v>1</v>
      </c>
      <c r="F682" s="355">
        <f>SUM(F683:F684)</f>
        <v>11</v>
      </c>
      <c r="G682" s="635">
        <f t="shared" si="142"/>
        <v>1.27272727272727</v>
      </c>
      <c r="H682" s="624"/>
    </row>
    <row r="683" s="520" customFormat="1" ht="18" customHeight="1" spans="1:222">
      <c r="A683" s="382" t="s">
        <v>528</v>
      </c>
      <c r="B683" s="321"/>
      <c r="C683" s="625">
        <v>25</v>
      </c>
      <c r="D683" s="257">
        <v>25</v>
      </c>
      <c r="E683" s="636">
        <f t="shared" si="141"/>
        <v>1</v>
      </c>
      <c r="F683" s="257">
        <v>11</v>
      </c>
      <c r="G683" s="637">
        <f t="shared" si="142"/>
        <v>1.27272727272727</v>
      </c>
      <c r="H683" s="612"/>
      <c r="I683" s="606"/>
      <c r="J683" s="613"/>
      <c r="K683" s="613"/>
      <c r="GI683" s="613"/>
      <c r="GJ683" s="613"/>
      <c r="GK683" s="613"/>
      <c r="GL683" s="613"/>
      <c r="GM683" s="613"/>
      <c r="GN683" s="613"/>
      <c r="GO683" s="613"/>
      <c r="GP683" s="613"/>
      <c r="GQ683" s="613"/>
      <c r="GR683" s="613"/>
      <c r="GS683" s="613"/>
      <c r="GT683" s="613"/>
      <c r="GU683" s="613"/>
      <c r="GV683" s="613"/>
      <c r="GW683" s="613"/>
      <c r="GX683" s="613"/>
      <c r="GY683" s="613"/>
      <c r="GZ683" s="613"/>
      <c r="HA683" s="613"/>
      <c r="HB683" s="613"/>
      <c r="HC683" s="613"/>
      <c r="HD683" s="613"/>
      <c r="HE683" s="613"/>
      <c r="HF683" s="613"/>
      <c r="HG683" s="613"/>
      <c r="HH683" s="613"/>
      <c r="HI683" s="613"/>
      <c r="HJ683" s="613"/>
      <c r="HK683" s="613"/>
      <c r="HL683" s="613"/>
      <c r="HM683" s="613"/>
      <c r="HN683" s="613"/>
    </row>
    <row r="684" s="606" customFormat="1" ht="18" customHeight="1" spans="1:8">
      <c r="A684" s="382" t="s">
        <v>529</v>
      </c>
      <c r="B684" s="321"/>
      <c r="C684" s="625">
        <f t="shared" si="143"/>
        <v>0</v>
      </c>
      <c r="D684" s="257">
        <v>0</v>
      </c>
      <c r="E684" s="636"/>
      <c r="F684" s="257"/>
      <c r="G684" s="637"/>
      <c r="H684" s="638"/>
    </row>
    <row r="685" s="606" customFormat="1" ht="18" customHeight="1" spans="1:8">
      <c r="A685" s="383" t="s">
        <v>530</v>
      </c>
      <c r="B685" s="321">
        <v>500</v>
      </c>
      <c r="C685" s="624">
        <f>SUM(C686)</f>
        <v>2095</v>
      </c>
      <c r="D685" s="355">
        <v>1982</v>
      </c>
      <c r="E685" s="622">
        <f t="shared" ref="E685:E689" si="144">D685/C685</f>
        <v>0.946062052505967</v>
      </c>
      <c r="F685" s="355">
        <f>F686</f>
        <v>1983</v>
      </c>
      <c r="G685" s="635">
        <f t="shared" ref="G685:G689" si="145">D685/F685-1</f>
        <v>-0.000504286434694912</v>
      </c>
      <c r="H685" s="624"/>
    </row>
    <row r="686" s="607" customFormat="1" ht="18" customHeight="1" spans="1:222">
      <c r="A686" s="382" t="s">
        <v>531</v>
      </c>
      <c r="B686" s="320">
        <v>500</v>
      </c>
      <c r="C686" s="625">
        <f t="shared" si="143"/>
        <v>2095</v>
      </c>
      <c r="D686" s="257">
        <v>1982</v>
      </c>
      <c r="E686" s="636">
        <f t="shared" si="144"/>
        <v>0.946062052505967</v>
      </c>
      <c r="F686" s="257">
        <v>1983</v>
      </c>
      <c r="G686" s="637">
        <f t="shared" si="145"/>
        <v>-0.000504286434694912</v>
      </c>
      <c r="H686" s="612">
        <v>113</v>
      </c>
      <c r="I686" s="606"/>
      <c r="J686" s="613"/>
      <c r="K686" s="613"/>
      <c r="GI686" s="613"/>
      <c r="GJ686" s="613"/>
      <c r="GK686" s="613"/>
      <c r="GL686" s="613"/>
      <c r="GM686" s="613"/>
      <c r="GN686" s="613"/>
      <c r="GO686" s="613"/>
      <c r="GP686" s="613"/>
      <c r="GQ686" s="613"/>
      <c r="GR686" s="613"/>
      <c r="GS686" s="613"/>
      <c r="GT686" s="613"/>
      <c r="GU686" s="613"/>
      <c r="GV686" s="613"/>
      <c r="GW686" s="613"/>
      <c r="GX686" s="613"/>
      <c r="GY686" s="613"/>
      <c r="GZ686" s="613"/>
      <c r="HA686" s="613"/>
      <c r="HB686" s="613"/>
      <c r="HC686" s="613"/>
      <c r="HD686" s="613"/>
      <c r="HE686" s="613"/>
      <c r="HF686" s="613"/>
      <c r="HG686" s="613"/>
      <c r="HH686" s="613"/>
      <c r="HI686" s="613"/>
      <c r="HJ686" s="613"/>
      <c r="HK686" s="613"/>
      <c r="HL686" s="613"/>
      <c r="HM686" s="613"/>
      <c r="HN686" s="613"/>
    </row>
    <row r="687" s="606" customFormat="1" ht="18" customHeight="1" spans="1:8">
      <c r="A687" s="383" t="s">
        <v>532</v>
      </c>
      <c r="B687" s="321">
        <v>6634</v>
      </c>
      <c r="C687" s="624">
        <f t="shared" ref="C687:H687" si="146">C688+C693+C707+C711+C723+C726+C730+C735+C739+C743+C746+C755+C757</f>
        <v>10772</v>
      </c>
      <c r="D687" s="355">
        <v>10053</v>
      </c>
      <c r="E687" s="622">
        <f t="shared" si="144"/>
        <v>0.933252877831415</v>
      </c>
      <c r="F687" s="355">
        <f t="shared" si="146"/>
        <v>7843</v>
      </c>
      <c r="G687" s="635">
        <f t="shared" si="145"/>
        <v>0.281779931148795</v>
      </c>
      <c r="H687" s="624">
        <f t="shared" si="146"/>
        <v>719</v>
      </c>
    </row>
    <row r="688" s="606" customFormat="1" ht="18" customHeight="1" spans="1:8">
      <c r="A688" s="383" t="s">
        <v>533</v>
      </c>
      <c r="B688" s="321">
        <v>669</v>
      </c>
      <c r="C688" s="624">
        <f>SUM(C689:C706)</f>
        <v>563</v>
      </c>
      <c r="D688" s="355">
        <v>563</v>
      </c>
      <c r="E688" s="622">
        <f t="shared" si="144"/>
        <v>1</v>
      </c>
      <c r="F688" s="355">
        <f>SUM(F689:F692)</f>
        <v>361</v>
      </c>
      <c r="G688" s="635">
        <f t="shared" si="145"/>
        <v>0.559556786703601</v>
      </c>
      <c r="H688" s="624">
        <f>SUM(H689:H692)</f>
        <v>0</v>
      </c>
    </row>
    <row r="689" s="520" customFormat="1" ht="18" customHeight="1" spans="1:222">
      <c r="A689" s="382" t="s">
        <v>47</v>
      </c>
      <c r="B689" s="320">
        <v>526</v>
      </c>
      <c r="C689" s="625">
        <v>371</v>
      </c>
      <c r="D689" s="257">
        <v>371</v>
      </c>
      <c r="E689" s="636">
        <f t="shared" si="144"/>
        <v>1</v>
      </c>
      <c r="F689" s="257">
        <v>361</v>
      </c>
      <c r="G689" s="637">
        <f t="shared" si="145"/>
        <v>0.0277008310249307</v>
      </c>
      <c r="H689" s="612"/>
      <c r="I689" s="606"/>
      <c r="J689" s="613"/>
      <c r="K689" s="613"/>
      <c r="GI689" s="613"/>
      <c r="GJ689" s="613"/>
      <c r="GK689" s="613"/>
      <c r="GL689" s="613"/>
      <c r="GM689" s="613"/>
      <c r="GN689" s="613"/>
      <c r="GO689" s="613"/>
      <c r="GP689" s="613"/>
      <c r="GQ689" s="613"/>
      <c r="GR689" s="613"/>
      <c r="GS689" s="613"/>
      <c r="GT689" s="613"/>
      <c r="GU689" s="613"/>
      <c r="GV689" s="613"/>
      <c r="GW689" s="613"/>
      <c r="GX689" s="613"/>
      <c r="GY689" s="613"/>
      <c r="GZ689" s="613"/>
      <c r="HA689" s="613"/>
      <c r="HB689" s="613"/>
      <c r="HC689" s="613"/>
      <c r="HD689" s="613"/>
      <c r="HE689" s="613"/>
      <c r="HF689" s="613"/>
      <c r="HG689" s="613"/>
      <c r="HH689" s="613"/>
      <c r="HI689" s="613"/>
      <c r="HJ689" s="613"/>
      <c r="HK689" s="613"/>
      <c r="HL689" s="613"/>
      <c r="HM689" s="613"/>
      <c r="HN689" s="613"/>
    </row>
    <row r="690" s="606" customFormat="1" ht="18" customHeight="1" spans="1:8">
      <c r="A690" s="382" t="s">
        <v>48</v>
      </c>
      <c r="B690" s="320"/>
      <c r="C690" s="625">
        <v>0</v>
      </c>
      <c r="D690" s="257">
        <v>0</v>
      </c>
      <c r="E690" s="636"/>
      <c r="F690" s="257"/>
      <c r="G690" s="637"/>
      <c r="H690" s="638"/>
    </row>
    <row r="691" s="520" customFormat="1" ht="18" customHeight="1" spans="1:222">
      <c r="A691" s="382" t="s">
        <v>49</v>
      </c>
      <c r="B691" s="320"/>
      <c r="C691" s="625">
        <v>0</v>
      </c>
      <c r="D691" s="257">
        <v>0</v>
      </c>
      <c r="E691" s="636"/>
      <c r="F691" s="257"/>
      <c r="G691" s="637"/>
      <c r="H691" s="612"/>
      <c r="I691" s="606"/>
      <c r="J691" s="613"/>
      <c r="K691" s="613"/>
      <c r="GI691" s="613"/>
      <c r="GJ691" s="613"/>
      <c r="GK691" s="613"/>
      <c r="GL691" s="613"/>
      <c r="GM691" s="613"/>
      <c r="GN691" s="613"/>
      <c r="GO691" s="613"/>
      <c r="GP691" s="613"/>
      <c r="GQ691" s="613"/>
      <c r="GR691" s="613"/>
      <c r="GS691" s="613"/>
      <c r="GT691" s="613"/>
      <c r="GU691" s="613"/>
      <c r="GV691" s="613"/>
      <c r="GW691" s="613"/>
      <c r="GX691" s="613"/>
      <c r="GY691" s="613"/>
      <c r="GZ691" s="613"/>
      <c r="HA691" s="613"/>
      <c r="HB691" s="613"/>
      <c r="HC691" s="613"/>
      <c r="HD691" s="613"/>
      <c r="HE691" s="613"/>
      <c r="HF691" s="613"/>
      <c r="HG691" s="613"/>
      <c r="HH691" s="613"/>
      <c r="HI691" s="613"/>
      <c r="HJ691" s="613"/>
      <c r="HK691" s="613"/>
      <c r="HL691" s="613"/>
      <c r="HM691" s="613"/>
      <c r="HN691" s="613"/>
    </row>
    <row r="692" s="607" customFormat="1" ht="18" customHeight="1" spans="1:222">
      <c r="A692" s="382" t="s">
        <v>534</v>
      </c>
      <c r="B692" s="320">
        <v>143</v>
      </c>
      <c r="C692" s="625">
        <v>192</v>
      </c>
      <c r="D692" s="257">
        <v>192</v>
      </c>
      <c r="E692" s="636"/>
      <c r="F692" s="257"/>
      <c r="G692" s="637"/>
      <c r="H692" s="612"/>
      <c r="I692" s="606"/>
      <c r="J692" s="613"/>
      <c r="K692" s="613"/>
      <c r="GI692" s="613"/>
      <c r="GJ692" s="613"/>
      <c r="GK692" s="613"/>
      <c r="GL692" s="613"/>
      <c r="GM692" s="613"/>
      <c r="GN692" s="613"/>
      <c r="GO692" s="613"/>
      <c r="GP692" s="613"/>
      <c r="GQ692" s="613"/>
      <c r="GR692" s="613"/>
      <c r="GS692" s="613"/>
      <c r="GT692" s="613"/>
      <c r="GU692" s="613"/>
      <c r="GV692" s="613"/>
      <c r="GW692" s="613"/>
      <c r="GX692" s="613"/>
      <c r="GY692" s="613"/>
      <c r="GZ692" s="613"/>
      <c r="HA692" s="613"/>
      <c r="HB692" s="613"/>
      <c r="HC692" s="613"/>
      <c r="HD692" s="613"/>
      <c r="HE692" s="613"/>
      <c r="HF692" s="613"/>
      <c r="HG692" s="613"/>
      <c r="HH692" s="613"/>
      <c r="HI692" s="613"/>
      <c r="HJ692" s="613"/>
      <c r="HK692" s="613"/>
      <c r="HL692" s="613"/>
      <c r="HM692" s="613"/>
      <c r="HN692" s="613"/>
    </row>
    <row r="693" s="606" customFormat="1" ht="18" customHeight="1" spans="1:8">
      <c r="A693" s="383" t="s">
        <v>535</v>
      </c>
      <c r="B693" s="321"/>
      <c r="C693" s="624">
        <f t="shared" ref="C693:C706" si="147">D693+H693</f>
        <v>0</v>
      </c>
      <c r="D693" s="355">
        <v>0</v>
      </c>
      <c r="E693" s="622"/>
      <c r="F693" s="355">
        <f>SUM(F694:F706)</f>
        <v>0</v>
      </c>
      <c r="G693" s="637"/>
      <c r="H693" s="624">
        <f>SUM(H694:H706)</f>
        <v>0</v>
      </c>
    </row>
    <row r="694" ht="18" customHeight="1" spans="1:9">
      <c r="A694" s="382" t="s">
        <v>536</v>
      </c>
      <c r="B694" s="321"/>
      <c r="C694" s="625">
        <f t="shared" si="147"/>
        <v>0</v>
      </c>
      <c r="D694" s="257">
        <v>0</v>
      </c>
      <c r="E694" s="636"/>
      <c r="F694" s="257"/>
      <c r="G694" s="637"/>
      <c r="I694" s="606"/>
    </row>
    <row r="695" s="606" customFormat="1" ht="18" customHeight="1" spans="1:8">
      <c r="A695" s="382" t="s">
        <v>537</v>
      </c>
      <c r="B695" s="321"/>
      <c r="C695" s="625">
        <f t="shared" si="147"/>
        <v>0</v>
      </c>
      <c r="D695" s="257">
        <v>0</v>
      </c>
      <c r="E695" s="636"/>
      <c r="F695" s="257"/>
      <c r="G695" s="637"/>
      <c r="H695" s="638"/>
    </row>
    <row r="696" ht="18" customHeight="1" spans="1:9">
      <c r="A696" s="382" t="s">
        <v>538</v>
      </c>
      <c r="B696" s="321"/>
      <c r="C696" s="625">
        <f t="shared" si="147"/>
        <v>0</v>
      </c>
      <c r="D696" s="257">
        <v>0</v>
      </c>
      <c r="E696" s="636"/>
      <c r="F696" s="257"/>
      <c r="G696" s="637"/>
      <c r="I696" s="606"/>
    </row>
    <row r="697" ht="18" customHeight="1" spans="1:9">
      <c r="A697" s="382" t="s">
        <v>539</v>
      </c>
      <c r="B697" s="321"/>
      <c r="C697" s="625">
        <f t="shared" si="147"/>
        <v>0</v>
      </c>
      <c r="D697" s="257">
        <v>0</v>
      </c>
      <c r="E697" s="636"/>
      <c r="F697" s="257"/>
      <c r="G697" s="637"/>
      <c r="I697" s="606"/>
    </row>
    <row r="698" s="606" customFormat="1" ht="18" customHeight="1" spans="1:8">
      <c r="A698" s="382" t="s">
        <v>540</v>
      </c>
      <c r="B698" s="321"/>
      <c r="C698" s="625">
        <f t="shared" si="147"/>
        <v>0</v>
      </c>
      <c r="D698" s="257">
        <v>0</v>
      </c>
      <c r="E698" s="636"/>
      <c r="F698" s="257"/>
      <c r="G698" s="637"/>
      <c r="H698" s="638"/>
    </row>
    <row r="699" ht="18" customHeight="1" spans="1:9">
      <c r="A699" s="382" t="s">
        <v>541</v>
      </c>
      <c r="B699" s="321"/>
      <c r="C699" s="625">
        <f t="shared" si="147"/>
        <v>0</v>
      </c>
      <c r="D699" s="257">
        <v>0</v>
      </c>
      <c r="E699" s="636"/>
      <c r="F699" s="257"/>
      <c r="G699" s="637"/>
      <c r="I699" s="606"/>
    </row>
    <row r="700" ht="18" customHeight="1" spans="1:9">
      <c r="A700" s="382" t="s">
        <v>542</v>
      </c>
      <c r="B700" s="321"/>
      <c r="C700" s="625">
        <f t="shared" si="147"/>
        <v>0</v>
      </c>
      <c r="D700" s="257">
        <v>0</v>
      </c>
      <c r="E700" s="636"/>
      <c r="F700" s="257"/>
      <c r="G700" s="637"/>
      <c r="I700" s="606"/>
    </row>
    <row r="701" s="606" customFormat="1" ht="18" customHeight="1" spans="1:8">
      <c r="A701" s="382" t="s">
        <v>543</v>
      </c>
      <c r="B701" s="321"/>
      <c r="C701" s="625">
        <f t="shared" si="147"/>
        <v>0</v>
      </c>
      <c r="D701" s="257">
        <v>0</v>
      </c>
      <c r="E701" s="636"/>
      <c r="F701" s="257"/>
      <c r="G701" s="637"/>
      <c r="H701" s="638"/>
    </row>
    <row r="702" ht="18" customHeight="1" spans="1:9">
      <c r="A702" s="382" t="s">
        <v>544</v>
      </c>
      <c r="B702" s="321"/>
      <c r="C702" s="625">
        <f t="shared" si="147"/>
        <v>0</v>
      </c>
      <c r="D702" s="257">
        <v>0</v>
      </c>
      <c r="E702" s="636"/>
      <c r="F702" s="257"/>
      <c r="G702" s="637"/>
      <c r="I702" s="606"/>
    </row>
    <row r="703" s="606" customFormat="1" ht="18" customHeight="1" spans="1:8">
      <c r="A703" s="382" t="s">
        <v>545</v>
      </c>
      <c r="B703" s="321"/>
      <c r="C703" s="625">
        <f t="shared" si="147"/>
        <v>0</v>
      </c>
      <c r="D703" s="257">
        <v>0</v>
      </c>
      <c r="E703" s="636"/>
      <c r="F703" s="257"/>
      <c r="G703" s="637"/>
      <c r="H703" s="638"/>
    </row>
    <row r="704" s="606" customFormat="1" ht="18" customHeight="1" spans="1:8">
      <c r="A704" s="382" t="s">
        <v>546</v>
      </c>
      <c r="B704" s="321"/>
      <c r="C704" s="625">
        <f t="shared" si="147"/>
        <v>0</v>
      </c>
      <c r="D704" s="257">
        <v>0</v>
      </c>
      <c r="E704" s="636"/>
      <c r="F704" s="257"/>
      <c r="G704" s="637"/>
      <c r="H704" s="638"/>
    </row>
    <row r="705" s="607" customFormat="1" ht="18" customHeight="1" spans="1:222">
      <c r="A705" s="382" t="s">
        <v>547</v>
      </c>
      <c r="B705" s="321"/>
      <c r="C705" s="625">
        <f t="shared" si="147"/>
        <v>0</v>
      </c>
      <c r="D705" s="257">
        <v>0</v>
      </c>
      <c r="E705" s="636"/>
      <c r="F705" s="257"/>
      <c r="G705" s="637"/>
      <c r="H705" s="612"/>
      <c r="I705" s="606"/>
      <c r="J705" s="613"/>
      <c r="K705" s="613"/>
      <c r="GI705" s="613"/>
      <c r="GJ705" s="613"/>
      <c r="GK705" s="613"/>
      <c r="GL705" s="613"/>
      <c r="GM705" s="613"/>
      <c r="GN705" s="613"/>
      <c r="GO705" s="613"/>
      <c r="GP705" s="613"/>
      <c r="GQ705" s="613"/>
      <c r="GR705" s="613"/>
      <c r="GS705" s="613"/>
      <c r="GT705" s="613"/>
      <c r="GU705" s="613"/>
      <c r="GV705" s="613"/>
      <c r="GW705" s="613"/>
      <c r="GX705" s="613"/>
      <c r="GY705" s="613"/>
      <c r="GZ705" s="613"/>
      <c r="HA705" s="613"/>
      <c r="HB705" s="613"/>
      <c r="HC705" s="613"/>
      <c r="HD705" s="613"/>
      <c r="HE705" s="613"/>
      <c r="HF705" s="613"/>
      <c r="HG705" s="613"/>
      <c r="HH705" s="613"/>
      <c r="HI705" s="613"/>
      <c r="HJ705" s="613"/>
      <c r="HK705" s="613"/>
      <c r="HL705" s="613"/>
      <c r="HM705" s="613"/>
      <c r="HN705" s="613"/>
    </row>
    <row r="706" s="520" customFormat="1" ht="18" customHeight="1" spans="1:222">
      <c r="A706" s="382" t="s">
        <v>548</v>
      </c>
      <c r="B706" s="321"/>
      <c r="C706" s="625">
        <f t="shared" si="147"/>
        <v>0</v>
      </c>
      <c r="D706" s="257">
        <v>0</v>
      </c>
      <c r="E706" s="636"/>
      <c r="F706" s="257"/>
      <c r="G706" s="637"/>
      <c r="H706" s="612"/>
      <c r="I706" s="606"/>
      <c r="J706" s="613"/>
      <c r="K706" s="613"/>
      <c r="GI706" s="613"/>
      <c r="GJ706" s="613"/>
      <c r="GK706" s="613"/>
      <c r="GL706" s="613"/>
      <c r="GM706" s="613"/>
      <c r="GN706" s="613"/>
      <c r="GO706" s="613"/>
      <c r="GP706" s="613"/>
      <c r="GQ706" s="613"/>
      <c r="GR706" s="613"/>
      <c r="GS706" s="613"/>
      <c r="GT706" s="613"/>
      <c r="GU706" s="613"/>
      <c r="GV706" s="613"/>
      <c r="GW706" s="613"/>
      <c r="GX706" s="613"/>
      <c r="GY706" s="613"/>
      <c r="GZ706" s="613"/>
      <c r="HA706" s="613"/>
      <c r="HB706" s="613"/>
      <c r="HC706" s="613"/>
      <c r="HD706" s="613"/>
      <c r="HE706" s="613"/>
      <c r="HF706" s="613"/>
      <c r="HG706" s="613"/>
      <c r="HH706" s="613"/>
      <c r="HI706" s="613"/>
      <c r="HJ706" s="613"/>
      <c r="HK706" s="613"/>
      <c r="HL706" s="613"/>
      <c r="HM706" s="613"/>
      <c r="HN706" s="613"/>
    </row>
    <row r="707" s="606" customFormat="1" ht="18" customHeight="1" spans="1:8">
      <c r="A707" s="383" t="s">
        <v>549</v>
      </c>
      <c r="B707" s="321">
        <v>132</v>
      </c>
      <c r="C707" s="624">
        <f t="shared" ref="C707:H707" si="148">SUM(C708:C710)</f>
        <v>347</v>
      </c>
      <c r="D707" s="355">
        <v>194</v>
      </c>
      <c r="E707" s="622">
        <f t="shared" ref="E707:E714" si="149">D707/C707</f>
        <v>0.559077809798271</v>
      </c>
      <c r="F707" s="355">
        <f t="shared" si="148"/>
        <v>1699</v>
      </c>
      <c r="G707" s="635">
        <f t="shared" ref="G707:G714" si="150">D707/F707-1</f>
        <v>-0.885815185403178</v>
      </c>
      <c r="H707" s="624">
        <f t="shared" si="148"/>
        <v>153</v>
      </c>
    </row>
    <row r="708" s="520" customFormat="1" ht="18" customHeight="1" spans="1:222">
      <c r="A708" s="382" t="s">
        <v>550</v>
      </c>
      <c r="B708" s="321"/>
      <c r="C708" s="625">
        <f>D708+H708</f>
        <v>0</v>
      </c>
      <c r="D708" s="257">
        <v>0</v>
      </c>
      <c r="E708" s="636"/>
      <c r="F708" s="257"/>
      <c r="G708" s="637"/>
      <c r="H708" s="612"/>
      <c r="I708" s="606"/>
      <c r="J708" s="613"/>
      <c r="K708" s="613"/>
      <c r="GI708" s="613"/>
      <c r="GJ708" s="613"/>
      <c r="GK708" s="613"/>
      <c r="GL708" s="613"/>
      <c r="GM708" s="613"/>
      <c r="GN708" s="613"/>
      <c r="GO708" s="613"/>
      <c r="GP708" s="613"/>
      <c r="GQ708" s="613"/>
      <c r="GR708" s="613"/>
      <c r="GS708" s="613"/>
      <c r="GT708" s="613"/>
      <c r="GU708" s="613"/>
      <c r="GV708" s="613"/>
      <c r="GW708" s="613"/>
      <c r="GX708" s="613"/>
      <c r="GY708" s="613"/>
      <c r="GZ708" s="613"/>
      <c r="HA708" s="613"/>
      <c r="HB708" s="613"/>
      <c r="HC708" s="613"/>
      <c r="HD708" s="613"/>
      <c r="HE708" s="613"/>
      <c r="HF708" s="613"/>
      <c r="HG708" s="613"/>
      <c r="HH708" s="613"/>
      <c r="HI708" s="613"/>
      <c r="HJ708" s="613"/>
      <c r="HK708" s="613"/>
      <c r="HL708" s="613"/>
      <c r="HM708" s="613"/>
      <c r="HN708" s="613"/>
    </row>
    <row r="709" s="607" customFormat="1" ht="18" customHeight="1" spans="1:222">
      <c r="A709" s="382" t="s">
        <v>551</v>
      </c>
      <c r="B709" s="321"/>
      <c r="C709" s="625">
        <f>D709+H709</f>
        <v>0</v>
      </c>
      <c r="D709" s="257">
        <v>0</v>
      </c>
      <c r="E709" s="636"/>
      <c r="F709" s="257"/>
      <c r="G709" s="637"/>
      <c r="H709" s="612"/>
      <c r="I709" s="606"/>
      <c r="J709" s="613"/>
      <c r="K709" s="613"/>
      <c r="GI709" s="613"/>
      <c r="GJ709" s="613"/>
      <c r="GK709" s="613"/>
      <c r="GL709" s="613"/>
      <c r="GM709" s="613"/>
      <c r="GN709" s="613"/>
      <c r="GO709" s="613"/>
      <c r="GP709" s="613"/>
      <c r="GQ709" s="613"/>
      <c r="GR709" s="613"/>
      <c r="GS709" s="613"/>
      <c r="GT709" s="613"/>
      <c r="GU709" s="613"/>
      <c r="GV709" s="613"/>
      <c r="GW709" s="613"/>
      <c r="GX709" s="613"/>
      <c r="GY709" s="613"/>
      <c r="GZ709" s="613"/>
      <c r="HA709" s="613"/>
      <c r="HB709" s="613"/>
      <c r="HC709" s="613"/>
      <c r="HD709" s="613"/>
      <c r="HE709" s="613"/>
      <c r="HF709" s="613"/>
      <c r="HG709" s="613"/>
      <c r="HH709" s="613"/>
      <c r="HI709" s="613"/>
      <c r="HJ709" s="613"/>
      <c r="HK709" s="613"/>
      <c r="HL709" s="613"/>
      <c r="HM709" s="613"/>
      <c r="HN709" s="613"/>
    </row>
    <row r="710" s="606" customFormat="1" ht="18" customHeight="1" spans="1:8">
      <c r="A710" s="382" t="s">
        <v>552</v>
      </c>
      <c r="B710" s="320">
        <v>132</v>
      </c>
      <c r="C710" s="625">
        <v>347</v>
      </c>
      <c r="D710" s="257">
        <v>194</v>
      </c>
      <c r="E710" s="636">
        <f t="shared" si="149"/>
        <v>0.559077809798271</v>
      </c>
      <c r="F710" s="257">
        <v>1699</v>
      </c>
      <c r="G710" s="637">
        <f t="shared" si="150"/>
        <v>-0.885815185403178</v>
      </c>
      <c r="H710" s="638">
        <v>153</v>
      </c>
    </row>
    <row r="711" s="606" customFormat="1" ht="18" customHeight="1" spans="1:8">
      <c r="A711" s="383" t="s">
        <v>553</v>
      </c>
      <c r="B711" s="321">
        <v>2179</v>
      </c>
      <c r="C711" s="624">
        <f t="shared" ref="C711:H711" si="151">SUM(C712:C722)</f>
        <v>3958</v>
      </c>
      <c r="D711" s="355">
        <v>3437</v>
      </c>
      <c r="E711" s="622">
        <f t="shared" si="149"/>
        <v>0.868367862556847</v>
      </c>
      <c r="F711" s="355">
        <f t="shared" si="151"/>
        <v>2277</v>
      </c>
      <c r="G711" s="635">
        <f t="shared" si="150"/>
        <v>0.509442248572683</v>
      </c>
      <c r="H711" s="624">
        <f t="shared" si="151"/>
        <v>521</v>
      </c>
    </row>
    <row r="712" s="606" customFormat="1" ht="18" customHeight="1" spans="1:8">
      <c r="A712" s="382" t="s">
        <v>554</v>
      </c>
      <c r="B712" s="320">
        <v>547</v>
      </c>
      <c r="C712" s="625">
        <v>522</v>
      </c>
      <c r="D712" s="257">
        <v>522</v>
      </c>
      <c r="E712" s="636">
        <f t="shared" si="149"/>
        <v>1</v>
      </c>
      <c r="F712" s="257">
        <v>372</v>
      </c>
      <c r="G712" s="637">
        <f t="shared" si="150"/>
        <v>0.403225806451613</v>
      </c>
      <c r="H712" s="638"/>
    </row>
    <row r="713" s="606" customFormat="1" ht="18" customHeight="1" spans="1:8">
      <c r="A713" s="382" t="s">
        <v>555</v>
      </c>
      <c r="B713" s="320">
        <v>4</v>
      </c>
      <c r="C713" s="625">
        <v>4</v>
      </c>
      <c r="D713" s="257">
        <v>4</v>
      </c>
      <c r="E713" s="636">
        <f t="shared" si="149"/>
        <v>1</v>
      </c>
      <c r="F713" s="257">
        <v>5</v>
      </c>
      <c r="G713" s="637">
        <f t="shared" si="150"/>
        <v>-0.2</v>
      </c>
      <c r="H713" s="638"/>
    </row>
    <row r="714" s="520" customFormat="1" ht="18" customHeight="1" spans="1:222">
      <c r="A714" s="382" t="s">
        <v>556</v>
      </c>
      <c r="B714" s="320">
        <v>172</v>
      </c>
      <c r="C714" s="625">
        <v>225</v>
      </c>
      <c r="D714" s="257">
        <v>225</v>
      </c>
      <c r="E714" s="636">
        <f t="shared" si="149"/>
        <v>1</v>
      </c>
      <c r="F714" s="257">
        <v>185</v>
      </c>
      <c r="G714" s="637">
        <f t="shared" si="150"/>
        <v>0.216216216216216</v>
      </c>
      <c r="H714" s="612"/>
      <c r="I714" s="606"/>
      <c r="J714" s="613"/>
      <c r="K714" s="613"/>
      <c r="GI714" s="613"/>
      <c r="GJ714" s="613"/>
      <c r="GK714" s="613"/>
      <c r="GL714" s="613"/>
      <c r="GM714" s="613"/>
      <c r="GN714" s="613"/>
      <c r="GO714" s="613"/>
      <c r="GP714" s="613"/>
      <c r="GQ714" s="613"/>
      <c r="GR714" s="613"/>
      <c r="GS714" s="613"/>
      <c r="GT714" s="613"/>
      <c r="GU714" s="613"/>
      <c r="GV714" s="613"/>
      <c r="GW714" s="613"/>
      <c r="GX714" s="613"/>
      <c r="GY714" s="613"/>
      <c r="GZ714" s="613"/>
      <c r="HA714" s="613"/>
      <c r="HB714" s="613"/>
      <c r="HC714" s="613"/>
      <c r="HD714" s="613"/>
      <c r="HE714" s="613"/>
      <c r="HF714" s="613"/>
      <c r="HG714" s="613"/>
      <c r="HH714" s="613"/>
      <c r="HI714" s="613"/>
      <c r="HJ714" s="613"/>
      <c r="HK714" s="613"/>
      <c r="HL714" s="613"/>
      <c r="HM714" s="613"/>
      <c r="HN714" s="613"/>
    </row>
    <row r="715" s="520" customFormat="1" ht="18" customHeight="1" spans="1:222">
      <c r="A715" s="382" t="s">
        <v>557</v>
      </c>
      <c r="B715" s="320"/>
      <c r="C715" s="625">
        <v>0</v>
      </c>
      <c r="D715" s="257">
        <v>0</v>
      </c>
      <c r="E715" s="636"/>
      <c r="F715" s="257"/>
      <c r="G715" s="637"/>
      <c r="H715" s="612"/>
      <c r="I715" s="606"/>
      <c r="J715" s="613"/>
      <c r="K715" s="613"/>
      <c r="GI715" s="613"/>
      <c r="GJ715" s="613"/>
      <c r="GK715" s="613"/>
      <c r="GL715" s="613"/>
      <c r="GM715" s="613"/>
      <c r="GN715" s="613"/>
      <c r="GO715" s="613"/>
      <c r="GP715" s="613"/>
      <c r="GQ715" s="613"/>
      <c r="GR715" s="613"/>
      <c r="GS715" s="613"/>
      <c r="GT715" s="613"/>
      <c r="GU715" s="613"/>
      <c r="GV715" s="613"/>
      <c r="GW715" s="613"/>
      <c r="GX715" s="613"/>
      <c r="GY715" s="613"/>
      <c r="GZ715" s="613"/>
      <c r="HA715" s="613"/>
      <c r="HB715" s="613"/>
      <c r="HC715" s="613"/>
      <c r="HD715" s="613"/>
      <c r="HE715" s="613"/>
      <c r="HF715" s="613"/>
      <c r="HG715" s="613"/>
      <c r="HH715" s="613"/>
      <c r="HI715" s="613"/>
      <c r="HJ715" s="613"/>
      <c r="HK715" s="613"/>
      <c r="HL715" s="613"/>
      <c r="HM715" s="613"/>
      <c r="HN715" s="613"/>
    </row>
    <row r="716" s="520" customFormat="1" ht="18" customHeight="1" spans="1:222">
      <c r="A716" s="382" t="s">
        <v>558</v>
      </c>
      <c r="B716" s="320"/>
      <c r="C716" s="625">
        <v>0</v>
      </c>
      <c r="D716" s="257">
        <v>0</v>
      </c>
      <c r="E716" s="636"/>
      <c r="F716" s="257"/>
      <c r="G716" s="637"/>
      <c r="H716" s="612"/>
      <c r="I716" s="606"/>
      <c r="J716" s="613"/>
      <c r="K716" s="613"/>
      <c r="GI716" s="613"/>
      <c r="GJ716" s="613"/>
      <c r="GK716" s="613"/>
      <c r="GL716" s="613"/>
      <c r="GM716" s="613"/>
      <c r="GN716" s="613"/>
      <c r="GO716" s="613"/>
      <c r="GP716" s="613"/>
      <c r="GQ716" s="613"/>
      <c r="GR716" s="613"/>
      <c r="GS716" s="613"/>
      <c r="GT716" s="613"/>
      <c r="GU716" s="613"/>
      <c r="GV716" s="613"/>
      <c r="GW716" s="613"/>
      <c r="GX716" s="613"/>
      <c r="GY716" s="613"/>
      <c r="GZ716" s="613"/>
      <c r="HA716" s="613"/>
      <c r="HB716" s="613"/>
      <c r="HC716" s="613"/>
      <c r="HD716" s="613"/>
      <c r="HE716" s="613"/>
      <c r="HF716" s="613"/>
      <c r="HG716" s="613"/>
      <c r="HH716" s="613"/>
      <c r="HI716" s="613"/>
      <c r="HJ716" s="613"/>
      <c r="HK716" s="613"/>
      <c r="HL716" s="613"/>
      <c r="HM716" s="613"/>
      <c r="HN716" s="613"/>
    </row>
    <row r="717" s="520" customFormat="1" ht="18" customHeight="1" spans="1:222">
      <c r="A717" s="382" t="s">
        <v>559</v>
      </c>
      <c r="B717" s="320"/>
      <c r="C717" s="625">
        <v>0</v>
      </c>
      <c r="D717" s="257">
        <v>0</v>
      </c>
      <c r="E717" s="636"/>
      <c r="F717" s="257"/>
      <c r="G717" s="637"/>
      <c r="H717" s="612"/>
      <c r="I717" s="606"/>
      <c r="J717" s="613"/>
      <c r="K717" s="613"/>
      <c r="GI717" s="613"/>
      <c r="GJ717" s="613"/>
      <c r="GK717" s="613"/>
      <c r="GL717" s="613"/>
      <c r="GM717" s="613"/>
      <c r="GN717" s="613"/>
      <c r="GO717" s="613"/>
      <c r="GP717" s="613"/>
      <c r="GQ717" s="613"/>
      <c r="GR717" s="613"/>
      <c r="GS717" s="613"/>
      <c r="GT717" s="613"/>
      <c r="GU717" s="613"/>
      <c r="GV717" s="613"/>
      <c r="GW717" s="613"/>
      <c r="GX717" s="613"/>
      <c r="GY717" s="613"/>
      <c r="GZ717" s="613"/>
      <c r="HA717" s="613"/>
      <c r="HB717" s="613"/>
      <c r="HC717" s="613"/>
      <c r="HD717" s="613"/>
      <c r="HE717" s="613"/>
      <c r="HF717" s="613"/>
      <c r="HG717" s="613"/>
      <c r="HH717" s="613"/>
      <c r="HI717" s="613"/>
      <c r="HJ717" s="613"/>
      <c r="HK717" s="613"/>
      <c r="HL717" s="613"/>
      <c r="HM717" s="613"/>
      <c r="HN717" s="613"/>
    </row>
    <row r="718" s="606" customFormat="1" ht="18" customHeight="1" spans="1:8">
      <c r="A718" s="382" t="s">
        <v>560</v>
      </c>
      <c r="B718" s="320">
        <v>1314</v>
      </c>
      <c r="C718" s="625">
        <v>1442</v>
      </c>
      <c r="D718" s="257">
        <v>1442</v>
      </c>
      <c r="E718" s="636">
        <f t="shared" ref="E718:E720" si="152">D718/C718</f>
        <v>1</v>
      </c>
      <c r="F718" s="257">
        <v>280</v>
      </c>
      <c r="G718" s="637">
        <f t="shared" ref="G718:G720" si="153">D718/F718-1</f>
        <v>4.15</v>
      </c>
      <c r="H718" s="638"/>
    </row>
    <row r="719" s="606" customFormat="1" ht="18" customHeight="1" spans="1:8">
      <c r="A719" s="382" t="s">
        <v>561</v>
      </c>
      <c r="B719" s="320">
        <v>74</v>
      </c>
      <c r="C719" s="625">
        <v>1387</v>
      </c>
      <c r="D719" s="257">
        <v>1101</v>
      </c>
      <c r="E719" s="636">
        <f t="shared" si="152"/>
        <v>0.79379956741168</v>
      </c>
      <c r="F719" s="257">
        <v>1057</v>
      </c>
      <c r="G719" s="637">
        <f t="shared" si="153"/>
        <v>0.0416272469252601</v>
      </c>
      <c r="H719" s="638">
        <v>286</v>
      </c>
    </row>
    <row r="720" s="520" customFormat="1" ht="18" customHeight="1" spans="1:222">
      <c r="A720" s="382" t="s">
        <v>562</v>
      </c>
      <c r="B720" s="320">
        <v>38</v>
      </c>
      <c r="C720" s="625">
        <v>364</v>
      </c>
      <c r="D720" s="257">
        <v>131</v>
      </c>
      <c r="E720" s="636">
        <f t="shared" si="152"/>
        <v>0.35989010989011</v>
      </c>
      <c r="F720" s="257">
        <v>244</v>
      </c>
      <c r="G720" s="637">
        <f t="shared" si="153"/>
        <v>-0.463114754098361</v>
      </c>
      <c r="H720" s="612">
        <v>233</v>
      </c>
      <c r="I720" s="606"/>
      <c r="J720" s="613"/>
      <c r="K720" s="613"/>
      <c r="GI720" s="613"/>
      <c r="GJ720" s="613"/>
      <c r="GK720" s="613"/>
      <c r="GL720" s="613"/>
      <c r="GM720" s="613"/>
      <c r="GN720" s="613"/>
      <c r="GO720" s="613"/>
      <c r="GP720" s="613"/>
      <c r="GQ720" s="613"/>
      <c r="GR720" s="613"/>
      <c r="GS720" s="613"/>
      <c r="GT720" s="613"/>
      <c r="GU720" s="613"/>
      <c r="GV720" s="613"/>
      <c r="GW720" s="613"/>
      <c r="GX720" s="613"/>
      <c r="GY720" s="613"/>
      <c r="GZ720" s="613"/>
      <c r="HA720" s="613"/>
      <c r="HB720" s="613"/>
      <c r="HC720" s="613"/>
      <c r="HD720" s="613"/>
      <c r="HE720" s="613"/>
      <c r="HF720" s="613"/>
      <c r="HG720" s="613"/>
      <c r="HH720" s="613"/>
      <c r="HI720" s="613"/>
      <c r="HJ720" s="613"/>
      <c r="HK720" s="613"/>
      <c r="HL720" s="613"/>
      <c r="HM720" s="613"/>
      <c r="HN720" s="613"/>
    </row>
    <row r="721" s="607" customFormat="1" spans="1:222">
      <c r="A721" s="382" t="s">
        <v>563</v>
      </c>
      <c r="B721" s="320"/>
      <c r="C721" s="625">
        <v>2</v>
      </c>
      <c r="D721" s="257">
        <v>0</v>
      </c>
      <c r="E721" s="636"/>
      <c r="F721" s="257">
        <v>1</v>
      </c>
      <c r="G721" s="637"/>
      <c r="H721" s="612">
        <v>2</v>
      </c>
      <c r="I721" s="606"/>
      <c r="J721" s="613"/>
      <c r="K721" s="613"/>
      <c r="GI721" s="613"/>
      <c r="GJ721" s="613"/>
      <c r="GK721" s="613"/>
      <c r="GL721" s="613"/>
      <c r="GM721" s="613"/>
      <c r="GN721" s="613"/>
      <c r="GO721" s="613"/>
      <c r="GP721" s="613"/>
      <c r="GQ721" s="613"/>
      <c r="GR721" s="613"/>
      <c r="GS721" s="613"/>
      <c r="GT721" s="613"/>
      <c r="GU721" s="613"/>
      <c r="GV721" s="613"/>
      <c r="GW721" s="613"/>
      <c r="GX721" s="613"/>
      <c r="GY721" s="613"/>
      <c r="GZ721" s="613"/>
      <c r="HA721" s="613"/>
      <c r="HB721" s="613"/>
      <c r="HC721" s="613"/>
      <c r="HD721" s="613"/>
      <c r="HE721" s="613"/>
      <c r="HF721" s="613"/>
      <c r="HG721" s="613"/>
      <c r="HH721" s="613"/>
      <c r="HI721" s="613"/>
      <c r="HJ721" s="613"/>
      <c r="HK721" s="613"/>
      <c r="HL721" s="613"/>
      <c r="HM721" s="613"/>
      <c r="HN721" s="613"/>
    </row>
    <row r="722" s="606" customFormat="1" ht="18" customHeight="1" spans="1:8">
      <c r="A722" s="382" t="s">
        <v>564</v>
      </c>
      <c r="B722" s="320">
        <v>30</v>
      </c>
      <c r="C722" s="625">
        <v>12</v>
      </c>
      <c r="D722" s="257">
        <v>12</v>
      </c>
      <c r="E722" s="636">
        <f>D722/C722</f>
        <v>1</v>
      </c>
      <c r="F722" s="257">
        <v>133</v>
      </c>
      <c r="G722" s="637">
        <f>D722/F722-1</f>
        <v>-0.909774436090226</v>
      </c>
      <c r="H722" s="638"/>
    </row>
    <row r="723" s="606" customFormat="1" ht="18" customHeight="1" spans="1:8">
      <c r="A723" s="383" t="s">
        <v>565</v>
      </c>
      <c r="B723" s="321"/>
      <c r="C723" s="624">
        <f t="shared" ref="C723:C725" si="154">D723+H723</f>
        <v>0</v>
      </c>
      <c r="D723" s="355">
        <v>0</v>
      </c>
      <c r="E723" s="622"/>
      <c r="F723" s="355">
        <f>SUM(F724:F725)</f>
        <v>9</v>
      </c>
      <c r="G723" s="635"/>
      <c r="H723" s="624">
        <f>SUM(H724:H725)</f>
        <v>0</v>
      </c>
    </row>
    <row r="724" s="607" customFormat="1" ht="18" customHeight="1" spans="1:222">
      <c r="A724" s="382" t="s">
        <v>566</v>
      </c>
      <c r="B724" s="321"/>
      <c r="C724" s="625">
        <f t="shared" si="154"/>
        <v>0</v>
      </c>
      <c r="D724" s="257">
        <v>0</v>
      </c>
      <c r="E724" s="636"/>
      <c r="F724" s="257">
        <v>9</v>
      </c>
      <c r="G724" s="637"/>
      <c r="H724" s="612"/>
      <c r="I724" s="606"/>
      <c r="J724" s="613"/>
      <c r="K724" s="613"/>
      <c r="GI724" s="613"/>
      <c r="GJ724" s="613"/>
      <c r="GK724" s="613"/>
      <c r="GL724" s="613"/>
      <c r="GM724" s="613"/>
      <c r="GN724" s="613"/>
      <c r="GO724" s="613"/>
      <c r="GP724" s="613"/>
      <c r="GQ724" s="613"/>
      <c r="GR724" s="613"/>
      <c r="GS724" s="613"/>
      <c r="GT724" s="613"/>
      <c r="GU724" s="613"/>
      <c r="GV724" s="613"/>
      <c r="GW724" s="613"/>
      <c r="GX724" s="613"/>
      <c r="GY724" s="613"/>
      <c r="GZ724" s="613"/>
      <c r="HA724" s="613"/>
      <c r="HB724" s="613"/>
      <c r="HC724" s="613"/>
      <c r="HD724" s="613"/>
      <c r="HE724" s="613"/>
      <c r="HF724" s="613"/>
      <c r="HG724" s="613"/>
      <c r="HH724" s="613"/>
      <c r="HI724" s="613"/>
      <c r="HJ724" s="613"/>
      <c r="HK724" s="613"/>
      <c r="HL724" s="613"/>
      <c r="HM724" s="613"/>
      <c r="HN724" s="613"/>
    </row>
    <row r="725" s="520" customFormat="1" ht="18" customHeight="1" spans="1:222">
      <c r="A725" s="382" t="s">
        <v>567</v>
      </c>
      <c r="B725" s="321"/>
      <c r="C725" s="625">
        <f t="shared" si="154"/>
        <v>0</v>
      </c>
      <c r="D725" s="257">
        <v>0</v>
      </c>
      <c r="E725" s="636"/>
      <c r="F725" s="257"/>
      <c r="G725" s="637"/>
      <c r="H725" s="612"/>
      <c r="I725" s="606"/>
      <c r="J725" s="613"/>
      <c r="K725" s="613"/>
      <c r="GI725" s="613"/>
      <c r="GJ725" s="613"/>
      <c r="GK725" s="613"/>
      <c r="GL725" s="613"/>
      <c r="GM725" s="613"/>
      <c r="GN725" s="613"/>
      <c r="GO725" s="613"/>
      <c r="GP725" s="613"/>
      <c r="GQ725" s="613"/>
      <c r="GR725" s="613"/>
      <c r="GS725" s="613"/>
      <c r="GT725" s="613"/>
      <c r="GU725" s="613"/>
      <c r="GV725" s="613"/>
      <c r="GW725" s="613"/>
      <c r="GX725" s="613"/>
      <c r="GY725" s="613"/>
      <c r="GZ725" s="613"/>
      <c r="HA725" s="613"/>
      <c r="HB725" s="613"/>
      <c r="HC725" s="613"/>
      <c r="HD725" s="613"/>
      <c r="HE725" s="613"/>
      <c r="HF725" s="613"/>
      <c r="HG725" s="613"/>
      <c r="HH725" s="613"/>
      <c r="HI725" s="613"/>
      <c r="HJ725" s="613"/>
      <c r="HK725" s="613"/>
      <c r="HL725" s="613"/>
      <c r="HM725" s="613"/>
      <c r="HN725" s="613"/>
    </row>
    <row r="726" s="606" customFormat="1" ht="18" customHeight="1" spans="1:8">
      <c r="A726" s="383" t="s">
        <v>568</v>
      </c>
      <c r="B726" s="321">
        <v>180</v>
      </c>
      <c r="C726" s="624">
        <f t="shared" ref="C726:H726" si="155">SUM(C727:C729)</f>
        <v>762</v>
      </c>
      <c r="D726" s="355">
        <v>761</v>
      </c>
      <c r="E726" s="622">
        <f t="shared" ref="E726:E734" si="156">D726/C726</f>
        <v>0.998687664041995</v>
      </c>
      <c r="F726" s="355">
        <f t="shared" si="155"/>
        <v>621</v>
      </c>
      <c r="G726" s="635">
        <f t="shared" ref="G726:G734" si="157">D726/F726-1</f>
        <v>0.225442834138486</v>
      </c>
      <c r="H726" s="624">
        <f t="shared" si="155"/>
        <v>1</v>
      </c>
    </row>
    <row r="727" s="520" customFormat="1" ht="18" customHeight="1" spans="1:222">
      <c r="A727" s="382" t="s">
        <v>569</v>
      </c>
      <c r="B727" s="321"/>
      <c r="C727" s="625">
        <f>D727+H727</f>
        <v>0</v>
      </c>
      <c r="D727" s="257">
        <v>0</v>
      </c>
      <c r="E727" s="636"/>
      <c r="F727" s="257"/>
      <c r="G727" s="637"/>
      <c r="H727" s="612"/>
      <c r="I727" s="606"/>
      <c r="J727" s="613"/>
      <c r="K727" s="613"/>
      <c r="GI727" s="613"/>
      <c r="GJ727" s="613"/>
      <c r="GK727" s="613"/>
      <c r="GL727" s="613"/>
      <c r="GM727" s="613"/>
      <c r="GN727" s="613"/>
      <c r="GO727" s="613"/>
      <c r="GP727" s="613"/>
      <c r="GQ727" s="613"/>
      <c r="GR727" s="613"/>
      <c r="GS727" s="613"/>
      <c r="GT727" s="613"/>
      <c r="GU727" s="613"/>
      <c r="GV727" s="613"/>
      <c r="GW727" s="613"/>
      <c r="GX727" s="613"/>
      <c r="GY727" s="613"/>
      <c r="GZ727" s="613"/>
      <c r="HA727" s="613"/>
      <c r="HB727" s="613"/>
      <c r="HC727" s="613"/>
      <c r="HD727" s="613"/>
      <c r="HE727" s="613"/>
      <c r="HF727" s="613"/>
      <c r="HG727" s="613"/>
      <c r="HH727" s="613"/>
      <c r="HI727" s="613"/>
      <c r="HJ727" s="613"/>
      <c r="HK727" s="613"/>
      <c r="HL727" s="613"/>
      <c r="HM727" s="613"/>
      <c r="HN727" s="613"/>
    </row>
    <row r="728" s="607" customFormat="1" ht="18" customHeight="1" spans="1:222">
      <c r="A728" s="382" t="s">
        <v>570</v>
      </c>
      <c r="B728" s="320">
        <v>180</v>
      </c>
      <c r="C728" s="625">
        <v>287</v>
      </c>
      <c r="D728" s="257">
        <v>286</v>
      </c>
      <c r="E728" s="636">
        <f t="shared" si="156"/>
        <v>0.996515679442509</v>
      </c>
      <c r="F728" s="257">
        <v>316</v>
      </c>
      <c r="G728" s="637">
        <f t="shared" si="157"/>
        <v>-0.0949367088607594</v>
      </c>
      <c r="H728" s="612">
        <v>1</v>
      </c>
      <c r="I728" s="606"/>
      <c r="J728" s="613"/>
      <c r="K728" s="613"/>
      <c r="GI728" s="613"/>
      <c r="GJ728" s="613"/>
      <c r="GK728" s="613"/>
      <c r="GL728" s="613"/>
      <c r="GM728" s="613"/>
      <c r="GN728" s="613"/>
      <c r="GO728" s="613"/>
      <c r="GP728" s="613"/>
      <c r="GQ728" s="613"/>
      <c r="GR728" s="613"/>
      <c r="GS728" s="613"/>
      <c r="GT728" s="613"/>
      <c r="GU728" s="613"/>
      <c r="GV728" s="613"/>
      <c r="GW728" s="613"/>
      <c r="GX728" s="613"/>
      <c r="GY728" s="613"/>
      <c r="GZ728" s="613"/>
      <c r="HA728" s="613"/>
      <c r="HB728" s="613"/>
      <c r="HC728" s="613"/>
      <c r="HD728" s="613"/>
      <c r="HE728" s="613"/>
      <c r="HF728" s="613"/>
      <c r="HG728" s="613"/>
      <c r="HH728" s="613"/>
      <c r="HI728" s="613"/>
      <c r="HJ728" s="613"/>
      <c r="HK728" s="613"/>
      <c r="HL728" s="613"/>
      <c r="HM728" s="613"/>
      <c r="HN728" s="613"/>
    </row>
    <row r="729" s="520" customFormat="1" ht="18" customHeight="1" spans="1:222">
      <c r="A729" s="382" t="s">
        <v>571</v>
      </c>
      <c r="B729" s="321"/>
      <c r="C729" s="625">
        <v>475</v>
      </c>
      <c r="D729" s="257">
        <v>475</v>
      </c>
      <c r="E729" s="636">
        <f t="shared" si="156"/>
        <v>1</v>
      </c>
      <c r="F729" s="257">
        <v>305</v>
      </c>
      <c r="G729" s="637">
        <f t="shared" si="157"/>
        <v>0.557377049180328</v>
      </c>
      <c r="H729" s="612"/>
      <c r="I729" s="606"/>
      <c r="J729" s="613"/>
      <c r="K729" s="613"/>
      <c r="GI729" s="613"/>
      <c r="GJ729" s="613"/>
      <c r="GK729" s="613"/>
      <c r="GL729" s="613"/>
      <c r="GM729" s="613"/>
      <c r="GN729" s="613"/>
      <c r="GO729" s="613"/>
      <c r="GP729" s="613"/>
      <c r="GQ729" s="613"/>
      <c r="GR729" s="613"/>
      <c r="GS729" s="613"/>
      <c r="GT729" s="613"/>
      <c r="GU729" s="613"/>
      <c r="GV729" s="613"/>
      <c r="GW729" s="613"/>
      <c r="GX729" s="613"/>
      <c r="GY729" s="613"/>
      <c r="GZ729" s="613"/>
      <c r="HA729" s="613"/>
      <c r="HB729" s="613"/>
      <c r="HC729" s="613"/>
      <c r="HD729" s="613"/>
      <c r="HE729" s="613"/>
      <c r="HF729" s="613"/>
      <c r="HG729" s="613"/>
      <c r="HH729" s="613"/>
      <c r="HI729" s="613"/>
      <c r="HJ729" s="613"/>
      <c r="HK729" s="613"/>
      <c r="HL729" s="613"/>
      <c r="HM729" s="613"/>
      <c r="HN729" s="613"/>
    </row>
    <row r="730" s="606" customFormat="1" ht="18" customHeight="1" spans="1:8">
      <c r="A730" s="383" t="s">
        <v>572</v>
      </c>
      <c r="B730" s="321">
        <v>3029</v>
      </c>
      <c r="C730" s="624">
        <f t="shared" ref="C730:H730" si="158">SUM(C731:C734)</f>
        <v>4195</v>
      </c>
      <c r="D730" s="355">
        <v>4195</v>
      </c>
      <c r="E730" s="622">
        <f t="shared" si="156"/>
        <v>1</v>
      </c>
      <c r="F730" s="355">
        <f t="shared" si="158"/>
        <v>2237</v>
      </c>
      <c r="G730" s="635">
        <f t="shared" si="157"/>
        <v>0.875279392042915</v>
      </c>
      <c r="H730" s="624">
        <f t="shared" si="158"/>
        <v>0</v>
      </c>
    </row>
    <row r="731" s="606" customFormat="1" ht="18" customHeight="1" spans="1:8">
      <c r="A731" s="382" t="s">
        <v>573</v>
      </c>
      <c r="B731" s="320">
        <v>859</v>
      </c>
      <c r="C731" s="625">
        <v>754</v>
      </c>
      <c r="D731" s="257">
        <v>754</v>
      </c>
      <c r="E731" s="636">
        <f t="shared" si="156"/>
        <v>1</v>
      </c>
      <c r="F731" s="257">
        <v>689</v>
      </c>
      <c r="G731" s="637">
        <f t="shared" si="157"/>
        <v>0.0943396226415094</v>
      </c>
      <c r="H731" s="638"/>
    </row>
    <row r="732" s="520" customFormat="1" ht="18" customHeight="1" spans="1:222">
      <c r="A732" s="382" t="s">
        <v>574</v>
      </c>
      <c r="B732" s="320">
        <v>1866</v>
      </c>
      <c r="C732" s="625">
        <v>1493</v>
      </c>
      <c r="D732" s="257">
        <v>1493</v>
      </c>
      <c r="E732" s="636">
        <f t="shared" si="156"/>
        <v>1</v>
      </c>
      <c r="F732" s="257">
        <v>1265</v>
      </c>
      <c r="G732" s="637">
        <f t="shared" si="157"/>
        <v>0.180237154150198</v>
      </c>
      <c r="H732" s="612"/>
      <c r="I732" s="606"/>
      <c r="J732" s="613"/>
      <c r="K732" s="613"/>
      <c r="GI732" s="613"/>
      <c r="GJ732" s="613"/>
      <c r="GK732" s="613"/>
      <c r="GL732" s="613"/>
      <c r="GM732" s="613"/>
      <c r="GN732" s="613"/>
      <c r="GO732" s="613"/>
      <c r="GP732" s="613"/>
      <c r="GQ732" s="613"/>
      <c r="GR732" s="613"/>
      <c r="GS732" s="613"/>
      <c r="GT732" s="613"/>
      <c r="GU732" s="613"/>
      <c r="GV732" s="613"/>
      <c r="GW732" s="613"/>
      <c r="GX732" s="613"/>
      <c r="GY732" s="613"/>
      <c r="GZ732" s="613"/>
      <c r="HA732" s="613"/>
      <c r="HB732" s="613"/>
      <c r="HC732" s="613"/>
      <c r="HD732" s="613"/>
      <c r="HE732" s="613"/>
      <c r="HF732" s="613"/>
      <c r="HG732" s="613"/>
      <c r="HH732" s="613"/>
      <c r="HI732" s="613"/>
      <c r="HJ732" s="613"/>
      <c r="HK732" s="613"/>
      <c r="HL732" s="613"/>
      <c r="HM732" s="613"/>
      <c r="HN732" s="613"/>
    </row>
    <row r="733" s="607" customFormat="1" ht="18" customHeight="1" spans="1:222">
      <c r="A733" s="382" t="s">
        <v>575</v>
      </c>
      <c r="B733" s="320">
        <v>75</v>
      </c>
      <c r="C733" s="625">
        <v>553</v>
      </c>
      <c r="D733" s="257">
        <v>553</v>
      </c>
      <c r="E733" s="636">
        <f t="shared" si="156"/>
        <v>1</v>
      </c>
      <c r="F733" s="257">
        <v>74</v>
      </c>
      <c r="G733" s="637">
        <f t="shared" si="157"/>
        <v>6.47297297297297</v>
      </c>
      <c r="H733" s="612"/>
      <c r="I733" s="606"/>
      <c r="J733" s="613"/>
      <c r="K733" s="613"/>
      <c r="GI733" s="613"/>
      <c r="GJ733" s="613"/>
      <c r="GK733" s="613"/>
      <c r="GL733" s="613"/>
      <c r="GM733" s="613"/>
      <c r="GN733" s="613"/>
      <c r="GO733" s="613"/>
      <c r="GP733" s="613"/>
      <c r="GQ733" s="613"/>
      <c r="GR733" s="613"/>
      <c r="GS733" s="613"/>
      <c r="GT733" s="613"/>
      <c r="GU733" s="613"/>
      <c r="GV733" s="613"/>
      <c r="GW733" s="613"/>
      <c r="GX733" s="613"/>
      <c r="GY733" s="613"/>
      <c r="GZ733" s="613"/>
      <c r="HA733" s="613"/>
      <c r="HB733" s="613"/>
      <c r="HC733" s="613"/>
      <c r="HD733" s="613"/>
      <c r="HE733" s="613"/>
      <c r="HF733" s="613"/>
      <c r="HG733" s="613"/>
      <c r="HH733" s="613"/>
      <c r="HI733" s="613"/>
      <c r="HJ733" s="613"/>
      <c r="HK733" s="613"/>
      <c r="HL733" s="613"/>
      <c r="HM733" s="613"/>
      <c r="HN733" s="613"/>
    </row>
    <row r="734" s="520" customFormat="1" ht="18" customHeight="1" spans="1:222">
      <c r="A734" s="382" t="s">
        <v>576</v>
      </c>
      <c r="B734" s="320">
        <v>229</v>
      </c>
      <c r="C734" s="625">
        <v>1395</v>
      </c>
      <c r="D734" s="257">
        <v>1395</v>
      </c>
      <c r="E734" s="636">
        <f t="shared" si="156"/>
        <v>1</v>
      </c>
      <c r="F734" s="257">
        <v>209</v>
      </c>
      <c r="G734" s="637">
        <f t="shared" si="157"/>
        <v>5.67464114832536</v>
      </c>
      <c r="H734" s="612"/>
      <c r="I734" s="606"/>
      <c r="J734" s="613"/>
      <c r="K734" s="613"/>
      <c r="GI734" s="613"/>
      <c r="GJ734" s="613"/>
      <c r="GK734" s="613"/>
      <c r="GL734" s="613"/>
      <c r="GM734" s="613"/>
      <c r="GN734" s="613"/>
      <c r="GO734" s="613"/>
      <c r="GP734" s="613"/>
      <c r="GQ734" s="613"/>
      <c r="GR734" s="613"/>
      <c r="GS734" s="613"/>
      <c r="GT734" s="613"/>
      <c r="GU734" s="613"/>
      <c r="GV734" s="613"/>
      <c r="GW734" s="613"/>
      <c r="GX734" s="613"/>
      <c r="GY734" s="613"/>
      <c r="GZ734" s="613"/>
      <c r="HA734" s="613"/>
      <c r="HB734" s="613"/>
      <c r="HC734" s="613"/>
      <c r="HD734" s="613"/>
      <c r="HE734" s="613"/>
      <c r="HF734" s="613"/>
      <c r="HG734" s="613"/>
      <c r="HH734" s="613"/>
      <c r="HI734" s="613"/>
      <c r="HJ734" s="613"/>
      <c r="HK734" s="613"/>
      <c r="HL734" s="613"/>
      <c r="HM734" s="613"/>
      <c r="HN734" s="613"/>
    </row>
    <row r="735" s="606" customFormat="1" ht="18" customHeight="1" spans="1:8">
      <c r="A735" s="383" t="s">
        <v>577</v>
      </c>
      <c r="B735" s="321"/>
      <c r="C735" s="624">
        <f t="shared" ref="C735:C738" si="159">D735+H735</f>
        <v>0</v>
      </c>
      <c r="D735" s="355">
        <v>0</v>
      </c>
      <c r="E735" s="622"/>
      <c r="F735" s="355">
        <f>SUM(F736:F738)</f>
        <v>0</v>
      </c>
      <c r="G735" s="637"/>
      <c r="H735" s="624"/>
    </row>
    <row r="736" s="520" customFormat="1" ht="18" customHeight="1" spans="1:222">
      <c r="A736" s="382" t="s">
        <v>578</v>
      </c>
      <c r="B736" s="321"/>
      <c r="C736" s="625">
        <f t="shared" si="159"/>
        <v>0</v>
      </c>
      <c r="D736" s="257">
        <v>0</v>
      </c>
      <c r="E736" s="636"/>
      <c r="F736" s="257"/>
      <c r="G736" s="637"/>
      <c r="H736" s="612"/>
      <c r="I736" s="606"/>
      <c r="J736" s="613"/>
      <c r="K736" s="613"/>
      <c r="GI736" s="613"/>
      <c r="GJ736" s="613"/>
      <c r="GK736" s="613"/>
      <c r="GL736" s="613"/>
      <c r="GM736" s="613"/>
      <c r="GN736" s="613"/>
      <c r="GO736" s="613"/>
      <c r="GP736" s="613"/>
      <c r="GQ736" s="613"/>
      <c r="GR736" s="613"/>
      <c r="GS736" s="613"/>
      <c r="GT736" s="613"/>
      <c r="GU736" s="613"/>
      <c r="GV736" s="613"/>
      <c r="GW736" s="613"/>
      <c r="GX736" s="613"/>
      <c r="GY736" s="613"/>
      <c r="GZ736" s="613"/>
      <c r="HA736" s="613"/>
      <c r="HB736" s="613"/>
      <c r="HC736" s="613"/>
      <c r="HD736" s="613"/>
      <c r="HE736" s="613"/>
      <c r="HF736" s="613"/>
      <c r="HG736" s="613"/>
      <c r="HH736" s="613"/>
      <c r="HI736" s="613"/>
      <c r="HJ736" s="613"/>
      <c r="HK736" s="613"/>
      <c r="HL736" s="613"/>
      <c r="HM736" s="613"/>
      <c r="HN736" s="613"/>
    </row>
    <row r="737" s="607" customFormat="1" ht="18" customHeight="1" spans="1:222">
      <c r="A737" s="382" t="s">
        <v>579</v>
      </c>
      <c r="B737" s="321"/>
      <c r="C737" s="625">
        <f t="shared" si="159"/>
        <v>0</v>
      </c>
      <c r="D737" s="257">
        <v>0</v>
      </c>
      <c r="E737" s="636"/>
      <c r="F737" s="257"/>
      <c r="G737" s="637"/>
      <c r="H737" s="612"/>
      <c r="I737" s="606"/>
      <c r="J737" s="613"/>
      <c r="K737" s="613"/>
      <c r="GI737" s="613"/>
      <c r="GJ737" s="613"/>
      <c r="GK737" s="613"/>
      <c r="GL737" s="613"/>
      <c r="GM737" s="613"/>
      <c r="GN737" s="613"/>
      <c r="GO737" s="613"/>
      <c r="GP737" s="613"/>
      <c r="GQ737" s="613"/>
      <c r="GR737" s="613"/>
      <c r="GS737" s="613"/>
      <c r="GT737" s="613"/>
      <c r="GU737" s="613"/>
      <c r="GV737" s="613"/>
      <c r="GW737" s="613"/>
      <c r="GX737" s="613"/>
      <c r="GY737" s="613"/>
      <c r="GZ737" s="613"/>
      <c r="HA737" s="613"/>
      <c r="HB737" s="613"/>
      <c r="HC737" s="613"/>
      <c r="HD737" s="613"/>
      <c r="HE737" s="613"/>
      <c r="HF737" s="613"/>
      <c r="HG737" s="613"/>
      <c r="HH737" s="613"/>
      <c r="HI737" s="613"/>
      <c r="HJ737" s="613"/>
      <c r="HK737" s="613"/>
      <c r="HL737" s="613"/>
      <c r="HM737" s="613"/>
      <c r="HN737" s="613"/>
    </row>
    <row r="738" s="520" customFormat="1" ht="18" customHeight="1" spans="1:222">
      <c r="A738" s="382" t="s">
        <v>580</v>
      </c>
      <c r="B738" s="321"/>
      <c r="C738" s="625">
        <f t="shared" si="159"/>
        <v>0</v>
      </c>
      <c r="D738" s="257">
        <v>0</v>
      </c>
      <c r="E738" s="636"/>
      <c r="F738" s="257"/>
      <c r="G738" s="637"/>
      <c r="H738" s="612"/>
      <c r="I738" s="606"/>
      <c r="J738" s="613"/>
      <c r="K738" s="613"/>
      <c r="GI738" s="613"/>
      <c r="GJ738" s="613"/>
      <c r="GK738" s="613"/>
      <c r="GL738" s="613"/>
      <c r="GM738" s="613"/>
      <c r="GN738" s="613"/>
      <c r="GO738" s="613"/>
      <c r="GP738" s="613"/>
      <c r="GQ738" s="613"/>
      <c r="GR738" s="613"/>
      <c r="GS738" s="613"/>
      <c r="GT738" s="613"/>
      <c r="GU738" s="613"/>
      <c r="GV738" s="613"/>
      <c r="GW738" s="613"/>
      <c r="GX738" s="613"/>
      <c r="GY738" s="613"/>
      <c r="GZ738" s="613"/>
      <c r="HA738" s="613"/>
      <c r="HB738" s="613"/>
      <c r="HC738" s="613"/>
      <c r="HD738" s="613"/>
      <c r="HE738" s="613"/>
      <c r="HF738" s="613"/>
      <c r="HG738" s="613"/>
      <c r="HH738" s="613"/>
      <c r="HI738" s="613"/>
      <c r="HJ738" s="613"/>
      <c r="HK738" s="613"/>
      <c r="HL738" s="613"/>
      <c r="HM738" s="613"/>
      <c r="HN738" s="613"/>
    </row>
    <row r="739" s="606" customFormat="1" ht="18" customHeight="1" spans="1:8">
      <c r="A739" s="383" t="s">
        <v>581</v>
      </c>
      <c r="B739" s="321">
        <v>2</v>
      </c>
      <c r="C739" s="624">
        <f t="shared" ref="C739:H739" si="160">SUM(C740:C742)</f>
        <v>238</v>
      </c>
      <c r="D739" s="355">
        <v>238</v>
      </c>
      <c r="E739" s="622"/>
      <c r="F739" s="355">
        <f t="shared" si="160"/>
        <v>71</v>
      </c>
      <c r="G739" s="635">
        <f t="shared" ref="G739:G744" si="161">D739/F739-1</f>
        <v>2.35211267605634</v>
      </c>
      <c r="H739" s="624">
        <f t="shared" si="160"/>
        <v>0</v>
      </c>
    </row>
    <row r="740" s="520" customFormat="1" ht="18" customHeight="1" spans="1:222">
      <c r="A740" s="382" t="s">
        <v>582</v>
      </c>
      <c r="B740" s="320">
        <v>2</v>
      </c>
      <c r="C740" s="625">
        <v>238</v>
      </c>
      <c r="D740" s="257">
        <v>238</v>
      </c>
      <c r="E740" s="636"/>
      <c r="F740" s="257">
        <v>71</v>
      </c>
      <c r="G740" s="637">
        <f t="shared" si="161"/>
        <v>2.35211267605634</v>
      </c>
      <c r="H740" s="612"/>
      <c r="I740" s="606"/>
      <c r="J740" s="613"/>
      <c r="K740" s="613"/>
      <c r="GI740" s="613"/>
      <c r="GJ740" s="613"/>
      <c r="GK740" s="613"/>
      <c r="GL740" s="613"/>
      <c r="GM740" s="613"/>
      <c r="GN740" s="613"/>
      <c r="GO740" s="613"/>
      <c r="GP740" s="613"/>
      <c r="GQ740" s="613"/>
      <c r="GR740" s="613"/>
      <c r="GS740" s="613"/>
      <c r="GT740" s="613"/>
      <c r="GU740" s="613"/>
      <c r="GV740" s="613"/>
      <c r="GW740" s="613"/>
      <c r="GX740" s="613"/>
      <c r="GY740" s="613"/>
      <c r="GZ740" s="613"/>
      <c r="HA740" s="613"/>
      <c r="HB740" s="613"/>
      <c r="HC740" s="613"/>
      <c r="HD740" s="613"/>
      <c r="HE740" s="613"/>
      <c r="HF740" s="613"/>
      <c r="HG740" s="613"/>
      <c r="HH740" s="613"/>
      <c r="HI740" s="613"/>
      <c r="HJ740" s="613"/>
      <c r="HK740" s="613"/>
      <c r="HL740" s="613"/>
      <c r="HM740" s="613"/>
      <c r="HN740" s="613"/>
    </row>
    <row r="741" s="607" customFormat="1" ht="18" customHeight="1" spans="1:222">
      <c r="A741" s="382" t="s">
        <v>583</v>
      </c>
      <c r="B741" s="321"/>
      <c r="C741" s="625">
        <f t="shared" ref="C741:C745" si="162">D741+H741</f>
        <v>0</v>
      </c>
      <c r="D741" s="257">
        <v>0</v>
      </c>
      <c r="E741" s="636"/>
      <c r="F741" s="257"/>
      <c r="G741" s="637"/>
      <c r="H741" s="612"/>
      <c r="I741" s="606"/>
      <c r="J741" s="613"/>
      <c r="K741" s="613"/>
      <c r="GI741" s="613"/>
      <c r="GJ741" s="613"/>
      <c r="GK741" s="613"/>
      <c r="GL741" s="613"/>
      <c r="GM741" s="613"/>
      <c r="GN741" s="613"/>
      <c r="GO741" s="613"/>
      <c r="GP741" s="613"/>
      <c r="GQ741" s="613"/>
      <c r="GR741" s="613"/>
      <c r="GS741" s="613"/>
      <c r="GT741" s="613"/>
      <c r="GU741" s="613"/>
      <c r="GV741" s="613"/>
      <c r="GW741" s="613"/>
      <c r="GX741" s="613"/>
      <c r="GY741" s="613"/>
      <c r="GZ741" s="613"/>
      <c r="HA741" s="613"/>
      <c r="HB741" s="613"/>
      <c r="HC741" s="613"/>
      <c r="HD741" s="613"/>
      <c r="HE741" s="613"/>
      <c r="HF741" s="613"/>
      <c r="HG741" s="613"/>
      <c r="HH741" s="613"/>
      <c r="HI741" s="613"/>
      <c r="HJ741" s="613"/>
      <c r="HK741" s="613"/>
      <c r="HL741" s="613"/>
      <c r="HM741" s="613"/>
      <c r="HN741" s="613"/>
    </row>
    <row r="742" s="606" customFormat="1" ht="18" customHeight="1" spans="1:8">
      <c r="A742" s="382" t="s">
        <v>584</v>
      </c>
      <c r="B742" s="321"/>
      <c r="C742" s="625">
        <f t="shared" si="162"/>
        <v>0</v>
      </c>
      <c r="D742" s="257">
        <v>0</v>
      </c>
      <c r="E742" s="636"/>
      <c r="F742" s="257"/>
      <c r="G742" s="637"/>
      <c r="H742" s="638"/>
    </row>
    <row r="743" s="606" customFormat="1" ht="18" customHeight="1" spans="1:8">
      <c r="A743" s="383" t="s">
        <v>585</v>
      </c>
      <c r="B743" s="321">
        <v>1</v>
      </c>
      <c r="C743" s="624">
        <f t="shared" ref="C743:H743" si="163">SUM(C744:C745)</f>
        <v>15</v>
      </c>
      <c r="D743" s="355">
        <v>11</v>
      </c>
      <c r="E743" s="622">
        <f t="shared" ref="E743:E747" si="164">D743/C743</f>
        <v>0.733333333333333</v>
      </c>
      <c r="F743" s="355">
        <f t="shared" si="163"/>
        <v>14</v>
      </c>
      <c r="G743" s="635">
        <f t="shared" si="161"/>
        <v>-0.214285714285714</v>
      </c>
      <c r="H743" s="624">
        <f t="shared" si="163"/>
        <v>4</v>
      </c>
    </row>
    <row r="744" s="607" customFormat="1" ht="18" customHeight="1" spans="1:222">
      <c r="A744" s="382" t="s">
        <v>586</v>
      </c>
      <c r="B744" s="320">
        <v>1</v>
      </c>
      <c r="C744" s="625">
        <v>15</v>
      </c>
      <c r="D744" s="257">
        <v>11</v>
      </c>
      <c r="E744" s="636">
        <f t="shared" si="164"/>
        <v>0.733333333333333</v>
      </c>
      <c r="F744" s="257">
        <v>14</v>
      </c>
      <c r="G744" s="637">
        <f t="shared" si="161"/>
        <v>-0.214285714285714</v>
      </c>
      <c r="H744" s="612">
        <v>4</v>
      </c>
      <c r="I744" s="606"/>
      <c r="J744" s="613"/>
      <c r="K744" s="613"/>
      <c r="GI744" s="613"/>
      <c r="GJ744" s="613"/>
      <c r="GK744" s="613"/>
      <c r="GL744" s="613"/>
      <c r="GM744" s="613"/>
      <c r="GN744" s="613"/>
      <c r="GO744" s="613"/>
      <c r="GP744" s="613"/>
      <c r="GQ744" s="613"/>
      <c r="GR744" s="613"/>
      <c r="GS744" s="613"/>
      <c r="GT744" s="613"/>
      <c r="GU744" s="613"/>
      <c r="GV744" s="613"/>
      <c r="GW744" s="613"/>
      <c r="GX744" s="613"/>
      <c r="GY744" s="613"/>
      <c r="GZ744" s="613"/>
      <c r="HA744" s="613"/>
      <c r="HB744" s="613"/>
      <c r="HC744" s="613"/>
      <c r="HD744" s="613"/>
      <c r="HE744" s="613"/>
      <c r="HF744" s="613"/>
      <c r="HG744" s="613"/>
      <c r="HH744" s="613"/>
      <c r="HI744" s="613"/>
      <c r="HJ744" s="613"/>
      <c r="HK744" s="613"/>
      <c r="HL744" s="613"/>
      <c r="HM744" s="613"/>
      <c r="HN744" s="613"/>
    </row>
    <row r="745" ht="18" customHeight="1" spans="1:9">
      <c r="A745" s="382" t="s">
        <v>587</v>
      </c>
      <c r="B745" s="321"/>
      <c r="C745" s="625">
        <f t="shared" si="162"/>
        <v>0</v>
      </c>
      <c r="D745" s="257">
        <v>0</v>
      </c>
      <c r="E745" s="636"/>
      <c r="F745" s="257"/>
      <c r="G745" s="637"/>
      <c r="I745" s="606"/>
    </row>
    <row r="746" s="606" customFormat="1" ht="18" customHeight="1" spans="1:8">
      <c r="A746" s="383" t="s">
        <v>588</v>
      </c>
      <c r="B746" s="321">
        <v>442</v>
      </c>
      <c r="C746" s="624">
        <f t="shared" ref="C746:H746" si="165">SUM(C747:C754)</f>
        <v>492</v>
      </c>
      <c r="D746" s="355">
        <v>492</v>
      </c>
      <c r="E746" s="622">
        <f t="shared" si="164"/>
        <v>1</v>
      </c>
      <c r="F746" s="355">
        <f t="shared" si="165"/>
        <v>413</v>
      </c>
      <c r="G746" s="635">
        <f>D746/F746-1</f>
        <v>0.191283292978208</v>
      </c>
      <c r="H746" s="624">
        <f t="shared" si="165"/>
        <v>0</v>
      </c>
    </row>
    <row r="747" ht="18" customHeight="1" spans="1:9">
      <c r="A747" s="382" t="s">
        <v>47</v>
      </c>
      <c r="B747" s="320">
        <v>208</v>
      </c>
      <c r="C747" s="625">
        <v>232</v>
      </c>
      <c r="D747" s="257">
        <v>232</v>
      </c>
      <c r="E747" s="636">
        <f t="shared" si="164"/>
        <v>1</v>
      </c>
      <c r="F747" s="257">
        <v>195</v>
      </c>
      <c r="G747" s="637">
        <f>D747/F747-1</f>
        <v>0.18974358974359</v>
      </c>
      <c r="I747" s="606"/>
    </row>
    <row r="748" ht="18" customHeight="1" spans="1:9">
      <c r="A748" s="382" t="s">
        <v>48</v>
      </c>
      <c r="B748" s="320"/>
      <c r="C748" s="625">
        <v>0</v>
      </c>
      <c r="D748" s="257">
        <v>0</v>
      </c>
      <c r="E748" s="636"/>
      <c r="F748" s="257"/>
      <c r="G748" s="637"/>
      <c r="I748" s="606"/>
    </row>
    <row r="749" ht="18" customHeight="1" spans="1:9">
      <c r="A749" s="382" t="s">
        <v>49</v>
      </c>
      <c r="B749" s="320"/>
      <c r="C749" s="625">
        <v>0</v>
      </c>
      <c r="D749" s="257">
        <v>0</v>
      </c>
      <c r="E749" s="636"/>
      <c r="F749" s="257"/>
      <c r="G749" s="637"/>
      <c r="I749" s="606"/>
    </row>
    <row r="750" ht="18" customHeight="1" spans="1:9">
      <c r="A750" s="382" t="s">
        <v>88</v>
      </c>
      <c r="B750" s="320"/>
      <c r="C750" s="625">
        <v>0</v>
      </c>
      <c r="D750" s="257">
        <v>0</v>
      </c>
      <c r="E750" s="636"/>
      <c r="F750" s="257"/>
      <c r="G750" s="637"/>
      <c r="I750" s="606"/>
    </row>
    <row r="751" ht="18" customHeight="1" spans="1:9">
      <c r="A751" s="382" t="s">
        <v>589</v>
      </c>
      <c r="B751" s="320"/>
      <c r="C751" s="625">
        <v>0</v>
      </c>
      <c r="D751" s="257">
        <v>0</v>
      </c>
      <c r="E751" s="636"/>
      <c r="F751" s="257"/>
      <c r="G751" s="637"/>
      <c r="I751" s="606"/>
    </row>
    <row r="752" ht="18" customHeight="1" spans="1:9">
      <c r="A752" s="382" t="s">
        <v>590</v>
      </c>
      <c r="B752" s="320"/>
      <c r="C752" s="625">
        <v>0</v>
      </c>
      <c r="D752" s="257">
        <v>0</v>
      </c>
      <c r="E752" s="636"/>
      <c r="F752" s="257">
        <v>1</v>
      </c>
      <c r="G752" s="637"/>
      <c r="I752" s="606"/>
    </row>
    <row r="753" s="606" customFormat="1" ht="18" customHeight="1" spans="1:8">
      <c r="A753" s="382" t="s">
        <v>56</v>
      </c>
      <c r="B753" s="320">
        <v>33</v>
      </c>
      <c r="C753" s="625">
        <v>41</v>
      </c>
      <c r="D753" s="257">
        <v>41</v>
      </c>
      <c r="E753" s="636">
        <f>D753/C753</f>
        <v>1</v>
      </c>
      <c r="F753" s="257">
        <v>25</v>
      </c>
      <c r="G753" s="637">
        <f t="shared" ref="G753:G761" si="166">D753/F753-1</f>
        <v>0.64</v>
      </c>
      <c r="H753" s="638"/>
    </row>
    <row r="754" s="520" customFormat="1" ht="18" customHeight="1" spans="1:222">
      <c r="A754" s="382" t="s">
        <v>591</v>
      </c>
      <c r="B754" s="320">
        <v>201</v>
      </c>
      <c r="C754" s="625">
        <v>219</v>
      </c>
      <c r="D754" s="257">
        <v>219</v>
      </c>
      <c r="E754" s="636">
        <f>D754/C754</f>
        <v>1</v>
      </c>
      <c r="F754" s="257">
        <v>192</v>
      </c>
      <c r="G754" s="637">
        <f t="shared" si="166"/>
        <v>0.140625</v>
      </c>
      <c r="H754" s="612"/>
      <c r="I754" s="606"/>
      <c r="J754" s="613"/>
      <c r="K754" s="613"/>
      <c r="GI754" s="613"/>
      <c r="GJ754" s="613"/>
      <c r="GK754" s="613"/>
      <c r="GL754" s="613"/>
      <c r="GM754" s="613"/>
      <c r="GN754" s="613"/>
      <c r="GO754" s="613"/>
      <c r="GP754" s="613"/>
      <c r="GQ754" s="613"/>
      <c r="GR754" s="613"/>
      <c r="GS754" s="613"/>
      <c r="GT754" s="613"/>
      <c r="GU754" s="613"/>
      <c r="GV754" s="613"/>
      <c r="GW754" s="613"/>
      <c r="GX754" s="613"/>
      <c r="GY754" s="613"/>
      <c r="GZ754" s="613"/>
      <c r="HA754" s="613"/>
      <c r="HB754" s="613"/>
      <c r="HC754" s="613"/>
      <c r="HD754" s="613"/>
      <c r="HE754" s="613"/>
      <c r="HF754" s="613"/>
      <c r="HG754" s="613"/>
      <c r="HH754" s="613"/>
      <c r="HI754" s="613"/>
      <c r="HJ754" s="613"/>
      <c r="HK754" s="613"/>
      <c r="HL754" s="613"/>
      <c r="HM754" s="613"/>
      <c r="HN754" s="613"/>
    </row>
    <row r="755" s="606" customFormat="1" ht="18" customHeight="1" spans="1:8">
      <c r="A755" s="383" t="s">
        <v>592</v>
      </c>
      <c r="B755" s="321"/>
      <c r="C755" s="624">
        <f>D755+H755</f>
        <v>0</v>
      </c>
      <c r="D755" s="355">
        <v>0</v>
      </c>
      <c r="E755" s="622"/>
      <c r="F755" s="355">
        <f>F756</f>
        <v>0</v>
      </c>
      <c r="G755" s="637"/>
      <c r="H755" s="624">
        <f>H756</f>
        <v>0</v>
      </c>
    </row>
    <row r="756" s="606" customFormat="1" ht="18" customHeight="1" spans="1:8">
      <c r="A756" s="382" t="s">
        <v>593</v>
      </c>
      <c r="B756" s="321"/>
      <c r="C756" s="625">
        <f>D756+H756</f>
        <v>0</v>
      </c>
      <c r="D756" s="257">
        <v>0</v>
      </c>
      <c r="E756" s="636"/>
      <c r="F756" s="257"/>
      <c r="G756" s="637"/>
      <c r="H756" s="638"/>
    </row>
    <row r="757" s="606" customFormat="1" ht="18" customHeight="1" spans="1:8">
      <c r="A757" s="383" t="s">
        <v>594</v>
      </c>
      <c r="B757" s="321"/>
      <c r="C757" s="624">
        <f>SUM(C758)</f>
        <v>202</v>
      </c>
      <c r="D757" s="355">
        <v>162</v>
      </c>
      <c r="E757" s="622"/>
      <c r="F757" s="355">
        <f>F758</f>
        <v>141</v>
      </c>
      <c r="G757" s="635">
        <f t="shared" si="166"/>
        <v>0.148936170212766</v>
      </c>
      <c r="H757" s="624">
        <f>H758</f>
        <v>40</v>
      </c>
    </row>
    <row r="758" s="607" customFormat="1" ht="18" customHeight="1" spans="1:222">
      <c r="A758" s="382" t="s">
        <v>595</v>
      </c>
      <c r="B758" s="321"/>
      <c r="C758" s="625">
        <v>202</v>
      </c>
      <c r="D758" s="257">
        <v>162</v>
      </c>
      <c r="E758" s="636"/>
      <c r="F758" s="257">
        <v>141</v>
      </c>
      <c r="G758" s="637">
        <f t="shared" si="166"/>
        <v>0.148936170212766</v>
      </c>
      <c r="H758" s="612">
        <v>40</v>
      </c>
      <c r="I758" s="606"/>
      <c r="J758" s="613"/>
      <c r="K758" s="613"/>
      <c r="GI758" s="613"/>
      <c r="GJ758" s="613"/>
      <c r="GK758" s="613"/>
      <c r="GL758" s="613"/>
      <c r="GM758" s="613"/>
      <c r="GN758" s="613"/>
      <c r="GO758" s="613"/>
      <c r="GP758" s="613"/>
      <c r="GQ758" s="613"/>
      <c r="GR758" s="613"/>
      <c r="GS758" s="613"/>
      <c r="GT758" s="613"/>
      <c r="GU758" s="613"/>
      <c r="GV758" s="613"/>
      <c r="GW758" s="613"/>
      <c r="GX758" s="613"/>
      <c r="GY758" s="613"/>
      <c r="GZ758" s="613"/>
      <c r="HA758" s="613"/>
      <c r="HB758" s="613"/>
      <c r="HC758" s="613"/>
      <c r="HD758" s="613"/>
      <c r="HE758" s="613"/>
      <c r="HF758" s="613"/>
      <c r="HG758" s="613"/>
      <c r="HH758" s="613"/>
      <c r="HI758" s="613"/>
      <c r="HJ758" s="613"/>
      <c r="HK758" s="613"/>
      <c r="HL758" s="613"/>
      <c r="HM758" s="613"/>
      <c r="HN758" s="613"/>
    </row>
    <row r="759" s="606" customFormat="1" ht="18" customHeight="1" spans="1:8">
      <c r="A759" s="383" t="s">
        <v>596</v>
      </c>
      <c r="B759" s="321">
        <v>113</v>
      </c>
      <c r="C759" s="624">
        <f t="shared" ref="C759:H759" si="167">C760+C770+C774+C782+C787+C794+C800+C803+C806+C808+C810+C816+C818+C820+C835</f>
        <v>3120</v>
      </c>
      <c r="D759" s="355">
        <v>582</v>
      </c>
      <c r="E759" s="622">
        <f t="shared" ref="E759:E761" si="168">D759/C759</f>
        <v>0.186538461538462</v>
      </c>
      <c r="F759" s="355">
        <f t="shared" si="167"/>
        <v>1051</v>
      </c>
      <c r="G759" s="635">
        <f t="shared" si="166"/>
        <v>-0.446241674595623</v>
      </c>
      <c r="H759" s="624">
        <f t="shared" si="167"/>
        <v>2538</v>
      </c>
    </row>
    <row r="760" s="606" customFormat="1" ht="18" customHeight="1" spans="1:8">
      <c r="A760" s="383" t="s">
        <v>597</v>
      </c>
      <c r="B760" s="321">
        <v>113</v>
      </c>
      <c r="C760" s="624">
        <f>SUM(C761:C773)</f>
        <v>205</v>
      </c>
      <c r="D760" s="355">
        <v>205</v>
      </c>
      <c r="E760" s="622">
        <f t="shared" si="168"/>
        <v>1</v>
      </c>
      <c r="F760" s="355">
        <f>SUM(F761:F769)</f>
        <v>157</v>
      </c>
      <c r="G760" s="635">
        <f t="shared" si="166"/>
        <v>0.305732484076433</v>
      </c>
      <c r="H760" s="624">
        <f>SUM(H761:H769)</f>
        <v>0</v>
      </c>
    </row>
    <row r="761" s="520" customFormat="1" ht="18" customHeight="1" spans="1:222">
      <c r="A761" s="382" t="s">
        <v>47</v>
      </c>
      <c r="B761" s="320">
        <v>82</v>
      </c>
      <c r="C761" s="625">
        <v>111</v>
      </c>
      <c r="D761" s="257">
        <v>111</v>
      </c>
      <c r="E761" s="636">
        <f t="shared" si="168"/>
        <v>1</v>
      </c>
      <c r="F761" s="257">
        <v>108</v>
      </c>
      <c r="G761" s="637">
        <f t="shared" si="166"/>
        <v>0.0277777777777777</v>
      </c>
      <c r="H761" s="612"/>
      <c r="I761" s="606"/>
      <c r="J761" s="613"/>
      <c r="K761" s="613"/>
      <c r="GI761" s="613"/>
      <c r="GJ761" s="613"/>
      <c r="GK761" s="613"/>
      <c r="GL761" s="613"/>
      <c r="GM761" s="613"/>
      <c r="GN761" s="613"/>
      <c r="GO761" s="613"/>
      <c r="GP761" s="613"/>
      <c r="GQ761" s="613"/>
      <c r="GR761" s="613"/>
      <c r="GS761" s="613"/>
      <c r="GT761" s="613"/>
      <c r="GU761" s="613"/>
      <c r="GV761" s="613"/>
      <c r="GW761" s="613"/>
      <c r="GX761" s="613"/>
      <c r="GY761" s="613"/>
      <c r="GZ761" s="613"/>
      <c r="HA761" s="613"/>
      <c r="HB761" s="613"/>
      <c r="HC761" s="613"/>
      <c r="HD761" s="613"/>
      <c r="HE761" s="613"/>
      <c r="HF761" s="613"/>
      <c r="HG761" s="613"/>
      <c r="HH761" s="613"/>
      <c r="HI761" s="613"/>
      <c r="HJ761" s="613"/>
      <c r="HK761" s="613"/>
      <c r="HL761" s="613"/>
      <c r="HM761" s="613"/>
      <c r="HN761" s="613"/>
    </row>
    <row r="762" s="520" customFormat="1" ht="18" customHeight="1" spans="1:222">
      <c r="A762" s="382" t="s">
        <v>48</v>
      </c>
      <c r="B762" s="320"/>
      <c r="C762" s="625">
        <f t="shared" ref="C762:C768" si="169">D762+H762</f>
        <v>0</v>
      </c>
      <c r="D762" s="257">
        <v>0</v>
      </c>
      <c r="E762" s="636"/>
      <c r="F762" s="257"/>
      <c r="G762" s="637"/>
      <c r="H762" s="612"/>
      <c r="I762" s="606"/>
      <c r="J762" s="613"/>
      <c r="K762" s="613"/>
      <c r="GI762" s="613"/>
      <c r="GJ762" s="613"/>
      <c r="GK762" s="613"/>
      <c r="GL762" s="613"/>
      <c r="GM762" s="613"/>
      <c r="GN762" s="613"/>
      <c r="GO762" s="613"/>
      <c r="GP762" s="613"/>
      <c r="GQ762" s="613"/>
      <c r="GR762" s="613"/>
      <c r="GS762" s="613"/>
      <c r="GT762" s="613"/>
      <c r="GU762" s="613"/>
      <c r="GV762" s="613"/>
      <c r="GW762" s="613"/>
      <c r="GX762" s="613"/>
      <c r="GY762" s="613"/>
      <c r="GZ762" s="613"/>
      <c r="HA762" s="613"/>
      <c r="HB762" s="613"/>
      <c r="HC762" s="613"/>
      <c r="HD762" s="613"/>
      <c r="HE762" s="613"/>
      <c r="HF762" s="613"/>
      <c r="HG762" s="613"/>
      <c r="HH762" s="613"/>
      <c r="HI762" s="613"/>
      <c r="HJ762" s="613"/>
      <c r="HK762" s="613"/>
      <c r="HL762" s="613"/>
      <c r="HM762" s="613"/>
      <c r="HN762" s="613"/>
    </row>
    <row r="763" s="520" customFormat="1" ht="18" customHeight="1" spans="1:222">
      <c r="A763" s="382" t="s">
        <v>49</v>
      </c>
      <c r="B763" s="320"/>
      <c r="C763" s="625">
        <f t="shared" si="169"/>
        <v>0</v>
      </c>
      <c r="D763" s="257">
        <v>0</v>
      </c>
      <c r="E763" s="636"/>
      <c r="F763" s="257"/>
      <c r="G763" s="637"/>
      <c r="H763" s="612"/>
      <c r="I763" s="606"/>
      <c r="J763" s="613"/>
      <c r="K763" s="613"/>
      <c r="GI763" s="613"/>
      <c r="GJ763" s="613"/>
      <c r="GK763" s="613"/>
      <c r="GL763" s="613"/>
      <c r="GM763" s="613"/>
      <c r="GN763" s="613"/>
      <c r="GO763" s="613"/>
      <c r="GP763" s="613"/>
      <c r="GQ763" s="613"/>
      <c r="GR763" s="613"/>
      <c r="GS763" s="613"/>
      <c r="GT763" s="613"/>
      <c r="GU763" s="613"/>
      <c r="GV763" s="613"/>
      <c r="GW763" s="613"/>
      <c r="GX763" s="613"/>
      <c r="GY763" s="613"/>
      <c r="GZ763" s="613"/>
      <c r="HA763" s="613"/>
      <c r="HB763" s="613"/>
      <c r="HC763" s="613"/>
      <c r="HD763" s="613"/>
      <c r="HE763" s="613"/>
      <c r="HF763" s="613"/>
      <c r="HG763" s="613"/>
      <c r="HH763" s="613"/>
      <c r="HI763" s="613"/>
      <c r="HJ763" s="613"/>
      <c r="HK763" s="613"/>
      <c r="HL763" s="613"/>
      <c r="HM763" s="613"/>
      <c r="HN763" s="613"/>
    </row>
    <row r="764" s="606" customFormat="1" ht="18" customHeight="1" spans="1:8">
      <c r="A764" s="382" t="s">
        <v>598</v>
      </c>
      <c r="B764" s="320"/>
      <c r="C764" s="625">
        <f t="shared" si="169"/>
        <v>0</v>
      </c>
      <c r="D764" s="257">
        <v>0</v>
      </c>
      <c r="E764" s="636"/>
      <c r="F764" s="257"/>
      <c r="G764" s="637"/>
      <c r="H764" s="638"/>
    </row>
    <row r="765" s="520" customFormat="1" ht="18" customHeight="1" spans="1:222">
      <c r="A765" s="382" t="s">
        <v>599</v>
      </c>
      <c r="B765" s="320"/>
      <c r="C765" s="625">
        <f t="shared" si="169"/>
        <v>0</v>
      </c>
      <c r="D765" s="257">
        <v>0</v>
      </c>
      <c r="E765" s="636"/>
      <c r="F765" s="257"/>
      <c r="G765" s="637"/>
      <c r="H765" s="612"/>
      <c r="I765" s="606"/>
      <c r="J765" s="613"/>
      <c r="K765" s="613"/>
      <c r="GI765" s="613"/>
      <c r="GJ765" s="613"/>
      <c r="GK765" s="613"/>
      <c r="GL765" s="613"/>
      <c r="GM765" s="613"/>
      <c r="GN765" s="613"/>
      <c r="GO765" s="613"/>
      <c r="GP765" s="613"/>
      <c r="GQ765" s="613"/>
      <c r="GR765" s="613"/>
      <c r="GS765" s="613"/>
      <c r="GT765" s="613"/>
      <c r="GU765" s="613"/>
      <c r="GV765" s="613"/>
      <c r="GW765" s="613"/>
      <c r="GX765" s="613"/>
      <c r="GY765" s="613"/>
      <c r="GZ765" s="613"/>
      <c r="HA765" s="613"/>
      <c r="HB765" s="613"/>
      <c r="HC765" s="613"/>
      <c r="HD765" s="613"/>
      <c r="HE765" s="613"/>
      <c r="HF765" s="613"/>
      <c r="HG765" s="613"/>
      <c r="HH765" s="613"/>
      <c r="HI765" s="613"/>
      <c r="HJ765" s="613"/>
      <c r="HK765" s="613"/>
      <c r="HL765" s="613"/>
      <c r="HM765" s="613"/>
      <c r="HN765" s="613"/>
    </row>
    <row r="766" s="606" customFormat="1" ht="18" customHeight="1" spans="1:8">
      <c r="A766" s="382" t="s">
        <v>600</v>
      </c>
      <c r="B766" s="320"/>
      <c r="C766" s="625">
        <f t="shared" si="169"/>
        <v>0</v>
      </c>
      <c r="D766" s="257">
        <v>0</v>
      </c>
      <c r="E766" s="636"/>
      <c r="F766" s="257"/>
      <c r="G766" s="637"/>
      <c r="H766" s="638"/>
    </row>
    <row r="767" s="520" customFormat="1" ht="18" customHeight="1" spans="1:222">
      <c r="A767" s="382" t="s">
        <v>601</v>
      </c>
      <c r="B767" s="320"/>
      <c r="C767" s="625">
        <f t="shared" si="169"/>
        <v>0</v>
      </c>
      <c r="D767" s="257">
        <v>0</v>
      </c>
      <c r="E767" s="636"/>
      <c r="F767" s="257"/>
      <c r="G767" s="637"/>
      <c r="H767" s="612"/>
      <c r="I767" s="606"/>
      <c r="J767" s="613"/>
      <c r="K767" s="613"/>
      <c r="GI767" s="613"/>
      <c r="GJ767" s="613"/>
      <c r="GK767" s="613"/>
      <c r="GL767" s="613"/>
      <c r="GM767" s="613"/>
      <c r="GN767" s="613"/>
      <c r="GO767" s="613"/>
      <c r="GP767" s="613"/>
      <c r="GQ767" s="613"/>
      <c r="GR767" s="613"/>
      <c r="GS767" s="613"/>
      <c r="GT767" s="613"/>
      <c r="GU767" s="613"/>
      <c r="GV767" s="613"/>
      <c r="GW767" s="613"/>
      <c r="GX767" s="613"/>
      <c r="GY767" s="613"/>
      <c r="GZ767" s="613"/>
      <c r="HA767" s="613"/>
      <c r="HB767" s="613"/>
      <c r="HC767" s="613"/>
      <c r="HD767" s="613"/>
      <c r="HE767" s="613"/>
      <c r="HF767" s="613"/>
      <c r="HG767" s="613"/>
      <c r="HH767" s="613"/>
      <c r="HI767" s="613"/>
      <c r="HJ767" s="613"/>
      <c r="HK767" s="613"/>
      <c r="HL767" s="613"/>
      <c r="HM767" s="613"/>
      <c r="HN767" s="613"/>
    </row>
    <row r="768" s="607" customFormat="1" ht="18" customHeight="1" spans="1:222">
      <c r="A768" s="382" t="s">
        <v>602</v>
      </c>
      <c r="B768" s="320"/>
      <c r="C768" s="625">
        <f t="shared" si="169"/>
        <v>0</v>
      </c>
      <c r="D768" s="257">
        <v>0</v>
      </c>
      <c r="E768" s="636"/>
      <c r="F768" s="257"/>
      <c r="G768" s="637"/>
      <c r="H768" s="612"/>
      <c r="I768" s="606"/>
      <c r="J768" s="613"/>
      <c r="K768" s="613"/>
      <c r="GI768" s="613"/>
      <c r="GJ768" s="613"/>
      <c r="GK768" s="613"/>
      <c r="GL768" s="613"/>
      <c r="GM768" s="613"/>
      <c r="GN768" s="613"/>
      <c r="GO768" s="613"/>
      <c r="GP768" s="613"/>
      <c r="GQ768" s="613"/>
      <c r="GR768" s="613"/>
      <c r="GS768" s="613"/>
      <c r="GT768" s="613"/>
      <c r="GU768" s="613"/>
      <c r="GV768" s="613"/>
      <c r="GW768" s="613"/>
      <c r="GX768" s="613"/>
      <c r="GY768" s="613"/>
      <c r="GZ768" s="613"/>
      <c r="HA768" s="613"/>
      <c r="HB768" s="613"/>
      <c r="HC768" s="613"/>
      <c r="HD768" s="613"/>
      <c r="HE768" s="613"/>
      <c r="HF768" s="613"/>
      <c r="HG768" s="613"/>
      <c r="HH768" s="613"/>
      <c r="HI768" s="613"/>
      <c r="HJ768" s="613"/>
      <c r="HK768" s="613"/>
      <c r="HL768" s="613"/>
      <c r="HM768" s="613"/>
      <c r="HN768" s="613"/>
    </row>
    <row r="769" s="520" customFormat="1" ht="18" customHeight="1" spans="1:222">
      <c r="A769" s="382" t="s">
        <v>603</v>
      </c>
      <c r="B769" s="320">
        <v>31</v>
      </c>
      <c r="C769" s="625">
        <v>94</v>
      </c>
      <c r="D769" s="257">
        <v>94</v>
      </c>
      <c r="E769" s="636">
        <f>D769/C769</f>
        <v>1</v>
      </c>
      <c r="F769" s="257">
        <v>49</v>
      </c>
      <c r="G769" s="637">
        <f>D769/F769-1</f>
        <v>0.918367346938775</v>
      </c>
      <c r="H769" s="612"/>
      <c r="I769" s="606"/>
      <c r="J769" s="613"/>
      <c r="K769" s="613"/>
      <c r="GI769" s="613"/>
      <c r="GJ769" s="613"/>
      <c r="GK769" s="613"/>
      <c r="GL769" s="613"/>
      <c r="GM769" s="613"/>
      <c r="GN769" s="613"/>
      <c r="GO769" s="613"/>
      <c r="GP769" s="613"/>
      <c r="GQ769" s="613"/>
      <c r="GR769" s="613"/>
      <c r="GS769" s="613"/>
      <c r="GT769" s="613"/>
      <c r="GU769" s="613"/>
      <c r="GV769" s="613"/>
      <c r="GW769" s="613"/>
      <c r="GX769" s="613"/>
      <c r="GY769" s="613"/>
      <c r="GZ769" s="613"/>
      <c r="HA769" s="613"/>
      <c r="HB769" s="613"/>
      <c r="HC769" s="613"/>
      <c r="HD769" s="613"/>
      <c r="HE769" s="613"/>
      <c r="HF769" s="613"/>
      <c r="HG769" s="613"/>
      <c r="HH769" s="613"/>
      <c r="HI769" s="613"/>
      <c r="HJ769" s="613"/>
      <c r="HK769" s="613"/>
      <c r="HL769" s="613"/>
      <c r="HM769" s="613"/>
      <c r="HN769" s="613"/>
    </row>
    <row r="770" s="606" customFormat="1" ht="18" customHeight="1" spans="1:8">
      <c r="A770" s="383" t="s">
        <v>604</v>
      </c>
      <c r="B770" s="321"/>
      <c r="C770" s="624">
        <f t="shared" ref="C770:C773" si="170">D770+H770</f>
        <v>0</v>
      </c>
      <c r="D770" s="355">
        <v>0</v>
      </c>
      <c r="E770" s="622"/>
      <c r="F770" s="355">
        <f>SUM(F771:F773)</f>
        <v>0</v>
      </c>
      <c r="G770" s="637"/>
      <c r="H770" s="624"/>
    </row>
    <row r="771" s="520" customFormat="1" ht="18" customHeight="1" spans="1:222">
      <c r="A771" s="382" t="s">
        <v>605</v>
      </c>
      <c r="B771" s="321"/>
      <c r="C771" s="625">
        <f t="shared" si="170"/>
        <v>0</v>
      </c>
      <c r="D771" s="257">
        <v>0</v>
      </c>
      <c r="E771" s="636"/>
      <c r="F771" s="257"/>
      <c r="G771" s="637"/>
      <c r="H771" s="612"/>
      <c r="I771" s="606"/>
      <c r="J771" s="613"/>
      <c r="K771" s="613"/>
      <c r="GI771" s="613"/>
      <c r="GJ771" s="613"/>
      <c r="GK771" s="613"/>
      <c r="GL771" s="613"/>
      <c r="GM771" s="613"/>
      <c r="GN771" s="613"/>
      <c r="GO771" s="613"/>
      <c r="GP771" s="613"/>
      <c r="GQ771" s="613"/>
      <c r="GR771" s="613"/>
      <c r="GS771" s="613"/>
      <c r="GT771" s="613"/>
      <c r="GU771" s="613"/>
      <c r="GV771" s="613"/>
      <c r="GW771" s="613"/>
      <c r="GX771" s="613"/>
      <c r="GY771" s="613"/>
      <c r="GZ771" s="613"/>
      <c r="HA771" s="613"/>
      <c r="HB771" s="613"/>
      <c r="HC771" s="613"/>
      <c r="HD771" s="613"/>
      <c r="HE771" s="613"/>
      <c r="HF771" s="613"/>
      <c r="HG771" s="613"/>
      <c r="HH771" s="613"/>
      <c r="HI771" s="613"/>
      <c r="HJ771" s="613"/>
      <c r="HK771" s="613"/>
      <c r="HL771" s="613"/>
      <c r="HM771" s="613"/>
      <c r="HN771" s="613"/>
    </row>
    <row r="772" s="607" customFormat="1" ht="18" customHeight="1" spans="1:222">
      <c r="A772" s="382" t="s">
        <v>606</v>
      </c>
      <c r="B772" s="321"/>
      <c r="C772" s="625">
        <f t="shared" si="170"/>
        <v>0</v>
      </c>
      <c r="D772" s="257">
        <v>0</v>
      </c>
      <c r="E772" s="636"/>
      <c r="F772" s="257"/>
      <c r="G772" s="637"/>
      <c r="H772" s="612"/>
      <c r="I772" s="606"/>
      <c r="J772" s="613"/>
      <c r="K772" s="613"/>
      <c r="GI772" s="613"/>
      <c r="GJ772" s="613"/>
      <c r="GK772" s="613"/>
      <c r="GL772" s="613"/>
      <c r="GM772" s="613"/>
      <c r="GN772" s="613"/>
      <c r="GO772" s="613"/>
      <c r="GP772" s="613"/>
      <c r="GQ772" s="613"/>
      <c r="GR772" s="613"/>
      <c r="GS772" s="613"/>
      <c r="GT772" s="613"/>
      <c r="GU772" s="613"/>
      <c r="GV772" s="613"/>
      <c r="GW772" s="613"/>
      <c r="GX772" s="613"/>
      <c r="GY772" s="613"/>
      <c r="GZ772" s="613"/>
      <c r="HA772" s="613"/>
      <c r="HB772" s="613"/>
      <c r="HC772" s="613"/>
      <c r="HD772" s="613"/>
      <c r="HE772" s="613"/>
      <c r="HF772" s="613"/>
      <c r="HG772" s="613"/>
      <c r="HH772" s="613"/>
      <c r="HI772" s="613"/>
      <c r="HJ772" s="613"/>
      <c r="HK772" s="613"/>
      <c r="HL772" s="613"/>
      <c r="HM772" s="613"/>
      <c r="HN772" s="613"/>
    </row>
    <row r="773" s="520" customFormat="1" ht="18" customHeight="1" spans="1:222">
      <c r="A773" s="382" t="s">
        <v>607</v>
      </c>
      <c r="B773" s="321"/>
      <c r="C773" s="625">
        <f t="shared" si="170"/>
        <v>0</v>
      </c>
      <c r="D773" s="257">
        <v>0</v>
      </c>
      <c r="E773" s="636"/>
      <c r="F773" s="257"/>
      <c r="G773" s="637"/>
      <c r="H773" s="612"/>
      <c r="I773" s="606"/>
      <c r="J773" s="613"/>
      <c r="K773" s="613"/>
      <c r="GI773" s="613"/>
      <c r="GJ773" s="613"/>
      <c r="GK773" s="613"/>
      <c r="GL773" s="613"/>
      <c r="GM773" s="613"/>
      <c r="GN773" s="613"/>
      <c r="GO773" s="613"/>
      <c r="GP773" s="613"/>
      <c r="GQ773" s="613"/>
      <c r="GR773" s="613"/>
      <c r="GS773" s="613"/>
      <c r="GT773" s="613"/>
      <c r="GU773" s="613"/>
      <c r="GV773" s="613"/>
      <c r="GW773" s="613"/>
      <c r="GX773" s="613"/>
      <c r="GY773" s="613"/>
      <c r="GZ773" s="613"/>
      <c r="HA773" s="613"/>
      <c r="HB773" s="613"/>
      <c r="HC773" s="613"/>
      <c r="HD773" s="613"/>
      <c r="HE773" s="613"/>
      <c r="HF773" s="613"/>
      <c r="HG773" s="613"/>
      <c r="HH773" s="613"/>
      <c r="HI773" s="613"/>
      <c r="HJ773" s="613"/>
      <c r="HK773" s="613"/>
      <c r="HL773" s="613"/>
      <c r="HM773" s="613"/>
      <c r="HN773" s="613"/>
    </row>
    <row r="774" s="606" customFormat="1" ht="18" customHeight="1" spans="1:8">
      <c r="A774" s="383" t="s">
        <v>608</v>
      </c>
      <c r="B774" s="321"/>
      <c r="C774" s="624">
        <f t="shared" ref="C774:H774" si="171">SUM(C775:C781)</f>
        <v>701</v>
      </c>
      <c r="D774" s="355">
        <v>124</v>
      </c>
      <c r="E774" s="622">
        <f>D774/C774</f>
        <v>0.176890156918688</v>
      </c>
      <c r="F774" s="355">
        <f t="shared" si="171"/>
        <v>34</v>
      </c>
      <c r="G774" s="635">
        <f>D774/F774-1</f>
        <v>2.64705882352941</v>
      </c>
      <c r="H774" s="624">
        <f t="shared" si="171"/>
        <v>577</v>
      </c>
    </row>
    <row r="775" s="520" customFormat="1" ht="18" customHeight="1" spans="1:222">
      <c r="A775" s="382" t="s">
        <v>609</v>
      </c>
      <c r="B775" s="321"/>
      <c r="C775" s="625">
        <f t="shared" ref="C775:C780" si="172">D775+H775</f>
        <v>0</v>
      </c>
      <c r="D775" s="257">
        <v>0</v>
      </c>
      <c r="E775" s="636"/>
      <c r="F775" s="257"/>
      <c r="G775" s="637"/>
      <c r="H775" s="612"/>
      <c r="I775" s="606"/>
      <c r="J775" s="613"/>
      <c r="K775" s="613"/>
      <c r="GI775" s="613"/>
      <c r="GJ775" s="613"/>
      <c r="GK775" s="613"/>
      <c r="GL775" s="613"/>
      <c r="GM775" s="613"/>
      <c r="GN775" s="613"/>
      <c r="GO775" s="613"/>
      <c r="GP775" s="613"/>
      <c r="GQ775" s="613"/>
      <c r="GR775" s="613"/>
      <c r="GS775" s="613"/>
      <c r="GT775" s="613"/>
      <c r="GU775" s="613"/>
      <c r="GV775" s="613"/>
      <c r="GW775" s="613"/>
      <c r="GX775" s="613"/>
      <c r="GY775" s="613"/>
      <c r="GZ775" s="613"/>
      <c r="HA775" s="613"/>
      <c r="HB775" s="613"/>
      <c r="HC775" s="613"/>
      <c r="HD775" s="613"/>
      <c r="HE775" s="613"/>
      <c r="HF775" s="613"/>
      <c r="HG775" s="613"/>
      <c r="HH775" s="613"/>
      <c r="HI775" s="613"/>
      <c r="HJ775" s="613"/>
      <c r="HK775" s="613"/>
      <c r="HL775" s="613"/>
      <c r="HM775" s="613"/>
      <c r="HN775" s="613"/>
    </row>
    <row r="776" s="520" customFormat="1" ht="18" customHeight="1" spans="1:222">
      <c r="A776" s="382" t="s">
        <v>610</v>
      </c>
      <c r="B776" s="321"/>
      <c r="C776" s="625">
        <f t="shared" si="172"/>
        <v>0</v>
      </c>
      <c r="D776" s="257">
        <v>0</v>
      </c>
      <c r="E776" s="636"/>
      <c r="F776" s="257"/>
      <c r="G776" s="637"/>
      <c r="H776" s="612"/>
      <c r="I776" s="606"/>
      <c r="J776" s="613"/>
      <c r="K776" s="613"/>
      <c r="GI776" s="613"/>
      <c r="GJ776" s="613"/>
      <c r="GK776" s="613"/>
      <c r="GL776" s="613"/>
      <c r="GM776" s="613"/>
      <c r="GN776" s="613"/>
      <c r="GO776" s="613"/>
      <c r="GP776" s="613"/>
      <c r="GQ776" s="613"/>
      <c r="GR776" s="613"/>
      <c r="GS776" s="613"/>
      <c r="GT776" s="613"/>
      <c r="GU776" s="613"/>
      <c r="GV776" s="613"/>
      <c r="GW776" s="613"/>
      <c r="GX776" s="613"/>
      <c r="GY776" s="613"/>
      <c r="GZ776" s="613"/>
      <c r="HA776" s="613"/>
      <c r="HB776" s="613"/>
      <c r="HC776" s="613"/>
      <c r="HD776" s="613"/>
      <c r="HE776" s="613"/>
      <c r="HF776" s="613"/>
      <c r="HG776" s="613"/>
      <c r="HH776" s="613"/>
      <c r="HI776" s="613"/>
      <c r="HJ776" s="613"/>
      <c r="HK776" s="613"/>
      <c r="HL776" s="613"/>
      <c r="HM776" s="613"/>
      <c r="HN776" s="613"/>
    </row>
    <row r="777" s="520" customFormat="1" ht="18" customHeight="1" spans="1:222">
      <c r="A777" s="382" t="s">
        <v>611</v>
      </c>
      <c r="B777" s="321"/>
      <c r="C777" s="625">
        <f t="shared" si="172"/>
        <v>0</v>
      </c>
      <c r="D777" s="257">
        <v>0</v>
      </c>
      <c r="E777" s="636"/>
      <c r="F777" s="257"/>
      <c r="G777" s="637"/>
      <c r="H777" s="612"/>
      <c r="I777" s="606"/>
      <c r="J777" s="613"/>
      <c r="K777" s="613"/>
      <c r="GI777" s="613"/>
      <c r="GJ777" s="613"/>
      <c r="GK777" s="613"/>
      <c r="GL777" s="613"/>
      <c r="GM777" s="613"/>
      <c r="GN777" s="613"/>
      <c r="GO777" s="613"/>
      <c r="GP777" s="613"/>
      <c r="GQ777" s="613"/>
      <c r="GR777" s="613"/>
      <c r="GS777" s="613"/>
      <c r="GT777" s="613"/>
      <c r="GU777" s="613"/>
      <c r="GV777" s="613"/>
      <c r="GW777" s="613"/>
      <c r="GX777" s="613"/>
      <c r="GY777" s="613"/>
      <c r="GZ777" s="613"/>
      <c r="HA777" s="613"/>
      <c r="HB777" s="613"/>
      <c r="HC777" s="613"/>
      <c r="HD777" s="613"/>
      <c r="HE777" s="613"/>
      <c r="HF777" s="613"/>
      <c r="HG777" s="613"/>
      <c r="HH777" s="613"/>
      <c r="HI777" s="613"/>
      <c r="HJ777" s="613"/>
      <c r="HK777" s="613"/>
      <c r="HL777" s="613"/>
      <c r="HM777" s="613"/>
      <c r="HN777" s="613"/>
    </row>
    <row r="778" s="606" customFormat="1" ht="18" customHeight="1" spans="1:8">
      <c r="A778" s="382" t="s">
        <v>612</v>
      </c>
      <c r="B778" s="321"/>
      <c r="C778" s="625">
        <f t="shared" si="172"/>
        <v>0</v>
      </c>
      <c r="D778" s="257">
        <v>0</v>
      </c>
      <c r="E778" s="636"/>
      <c r="F778" s="257"/>
      <c r="G778" s="637"/>
      <c r="H778" s="638"/>
    </row>
    <row r="779" s="520" customFormat="1" ht="18" customHeight="1" spans="1:222">
      <c r="A779" s="382" t="s">
        <v>613</v>
      </c>
      <c r="B779" s="321"/>
      <c r="C779" s="625">
        <f t="shared" si="172"/>
        <v>0</v>
      </c>
      <c r="D779" s="257">
        <v>0</v>
      </c>
      <c r="E779" s="636"/>
      <c r="F779" s="257"/>
      <c r="G779" s="637"/>
      <c r="H779" s="612"/>
      <c r="I779" s="606"/>
      <c r="J779" s="613"/>
      <c r="K779" s="613"/>
      <c r="GI779" s="613"/>
      <c r="GJ779" s="613"/>
      <c r="GK779" s="613"/>
      <c r="GL779" s="613"/>
      <c r="GM779" s="613"/>
      <c r="GN779" s="613"/>
      <c r="GO779" s="613"/>
      <c r="GP779" s="613"/>
      <c r="GQ779" s="613"/>
      <c r="GR779" s="613"/>
      <c r="GS779" s="613"/>
      <c r="GT779" s="613"/>
      <c r="GU779" s="613"/>
      <c r="GV779" s="613"/>
      <c r="GW779" s="613"/>
      <c r="GX779" s="613"/>
      <c r="GY779" s="613"/>
      <c r="GZ779" s="613"/>
      <c r="HA779" s="613"/>
      <c r="HB779" s="613"/>
      <c r="HC779" s="613"/>
      <c r="HD779" s="613"/>
      <c r="HE779" s="613"/>
      <c r="HF779" s="613"/>
      <c r="HG779" s="613"/>
      <c r="HH779" s="613"/>
      <c r="HI779" s="613"/>
      <c r="HJ779" s="613"/>
      <c r="HK779" s="613"/>
      <c r="HL779" s="613"/>
      <c r="HM779" s="613"/>
      <c r="HN779" s="613"/>
    </row>
    <row r="780" s="607" customFormat="1" ht="18" customHeight="1" spans="1:222">
      <c r="A780" s="382" t="s">
        <v>614</v>
      </c>
      <c r="B780" s="321"/>
      <c r="C780" s="625">
        <f t="shared" si="172"/>
        <v>0</v>
      </c>
      <c r="D780" s="257">
        <v>0</v>
      </c>
      <c r="E780" s="636"/>
      <c r="F780" s="257"/>
      <c r="G780" s="637"/>
      <c r="H780" s="612"/>
      <c r="I780" s="606"/>
      <c r="J780" s="613"/>
      <c r="K780" s="613"/>
      <c r="GI780" s="613"/>
      <c r="GJ780" s="613"/>
      <c r="GK780" s="613"/>
      <c r="GL780" s="613"/>
      <c r="GM780" s="613"/>
      <c r="GN780" s="613"/>
      <c r="GO780" s="613"/>
      <c r="GP780" s="613"/>
      <c r="GQ780" s="613"/>
      <c r="GR780" s="613"/>
      <c r="GS780" s="613"/>
      <c r="GT780" s="613"/>
      <c r="GU780" s="613"/>
      <c r="GV780" s="613"/>
      <c r="GW780" s="613"/>
      <c r="GX780" s="613"/>
      <c r="GY780" s="613"/>
      <c r="GZ780" s="613"/>
      <c r="HA780" s="613"/>
      <c r="HB780" s="613"/>
      <c r="HC780" s="613"/>
      <c r="HD780" s="613"/>
      <c r="HE780" s="613"/>
      <c r="HF780" s="613"/>
      <c r="HG780" s="613"/>
      <c r="HH780" s="613"/>
      <c r="HI780" s="613"/>
      <c r="HJ780" s="613"/>
      <c r="HK780" s="613"/>
      <c r="HL780" s="613"/>
      <c r="HM780" s="613"/>
      <c r="HN780" s="613"/>
    </row>
    <row r="781" s="520" customFormat="1" ht="18" customHeight="1" spans="1:222">
      <c r="A781" s="382" t="s">
        <v>615</v>
      </c>
      <c r="B781" s="321"/>
      <c r="C781" s="625">
        <v>701</v>
      </c>
      <c r="D781" s="257">
        <v>124</v>
      </c>
      <c r="E781" s="636">
        <f t="shared" ref="E781:E783" si="173">D781/C781</f>
        <v>0.176890156918688</v>
      </c>
      <c r="F781" s="257">
        <v>34</v>
      </c>
      <c r="G781" s="637">
        <f>D781/F781-1</f>
        <v>2.64705882352941</v>
      </c>
      <c r="H781" s="612">
        <v>577</v>
      </c>
      <c r="I781" s="606"/>
      <c r="J781" s="613"/>
      <c r="K781" s="613"/>
      <c r="GI781" s="613"/>
      <c r="GJ781" s="613"/>
      <c r="GK781" s="613"/>
      <c r="GL781" s="613"/>
      <c r="GM781" s="613"/>
      <c r="GN781" s="613"/>
      <c r="GO781" s="613"/>
      <c r="GP781" s="613"/>
      <c r="GQ781" s="613"/>
      <c r="GR781" s="613"/>
      <c r="GS781" s="613"/>
      <c r="GT781" s="613"/>
      <c r="GU781" s="613"/>
      <c r="GV781" s="613"/>
      <c r="GW781" s="613"/>
      <c r="GX781" s="613"/>
      <c r="GY781" s="613"/>
      <c r="GZ781" s="613"/>
      <c r="HA781" s="613"/>
      <c r="HB781" s="613"/>
      <c r="HC781" s="613"/>
      <c r="HD781" s="613"/>
      <c r="HE781" s="613"/>
      <c r="HF781" s="613"/>
      <c r="HG781" s="613"/>
      <c r="HH781" s="613"/>
      <c r="HI781" s="613"/>
      <c r="HJ781" s="613"/>
      <c r="HK781" s="613"/>
      <c r="HL781" s="613"/>
      <c r="HM781" s="613"/>
      <c r="HN781" s="613"/>
    </row>
    <row r="782" s="606" customFormat="1" ht="18" customHeight="1" spans="1:8">
      <c r="A782" s="383" t="s">
        <v>616</v>
      </c>
      <c r="B782" s="321"/>
      <c r="C782" s="624">
        <f t="shared" ref="C782:H782" si="174">SUM(C783:C786)</f>
        <v>50</v>
      </c>
      <c r="D782" s="355">
        <v>0</v>
      </c>
      <c r="E782" s="622">
        <f t="shared" si="173"/>
        <v>0</v>
      </c>
      <c r="F782" s="355">
        <f t="shared" si="174"/>
        <v>370</v>
      </c>
      <c r="G782" s="635"/>
      <c r="H782" s="624">
        <f t="shared" si="174"/>
        <v>50</v>
      </c>
    </row>
    <row r="783" s="520" customFormat="1" ht="18" customHeight="1" spans="1:222">
      <c r="A783" s="382" t="s">
        <v>617</v>
      </c>
      <c r="B783" s="321"/>
      <c r="C783" s="625">
        <v>50</v>
      </c>
      <c r="D783" s="257">
        <v>0</v>
      </c>
      <c r="E783" s="636">
        <f t="shared" si="173"/>
        <v>0</v>
      </c>
      <c r="F783" s="257">
        <v>370</v>
      </c>
      <c r="G783" s="637"/>
      <c r="H783" s="612">
        <v>50</v>
      </c>
      <c r="I783" s="606"/>
      <c r="J783" s="613"/>
      <c r="K783" s="613"/>
      <c r="GI783" s="613"/>
      <c r="GJ783" s="613"/>
      <c r="GK783" s="613"/>
      <c r="GL783" s="613"/>
      <c r="GM783" s="613"/>
      <c r="GN783" s="613"/>
      <c r="GO783" s="613"/>
      <c r="GP783" s="613"/>
      <c r="GQ783" s="613"/>
      <c r="GR783" s="613"/>
      <c r="GS783" s="613"/>
      <c r="GT783" s="613"/>
      <c r="GU783" s="613"/>
      <c r="GV783" s="613"/>
      <c r="GW783" s="613"/>
      <c r="GX783" s="613"/>
      <c r="GY783" s="613"/>
      <c r="GZ783" s="613"/>
      <c r="HA783" s="613"/>
      <c r="HB783" s="613"/>
      <c r="HC783" s="613"/>
      <c r="HD783" s="613"/>
      <c r="HE783" s="613"/>
      <c r="HF783" s="613"/>
      <c r="HG783" s="613"/>
      <c r="HH783" s="613"/>
      <c r="HI783" s="613"/>
      <c r="HJ783" s="613"/>
      <c r="HK783" s="613"/>
      <c r="HL783" s="613"/>
      <c r="HM783" s="613"/>
      <c r="HN783" s="613"/>
    </row>
    <row r="784" s="520" customFormat="1" ht="18" customHeight="1" spans="1:222">
      <c r="A784" s="382" t="s">
        <v>618</v>
      </c>
      <c r="B784" s="321"/>
      <c r="C784" s="625">
        <f t="shared" ref="C784:C834" si="175">D784+H784</f>
        <v>0</v>
      </c>
      <c r="D784" s="257">
        <v>0</v>
      </c>
      <c r="E784" s="636"/>
      <c r="F784" s="257"/>
      <c r="G784" s="637"/>
      <c r="H784" s="612"/>
      <c r="I784" s="606"/>
      <c r="J784" s="613"/>
      <c r="K784" s="613"/>
      <c r="GI784" s="613"/>
      <c r="GJ784" s="613"/>
      <c r="GK784" s="613"/>
      <c r="GL784" s="613"/>
      <c r="GM784" s="613"/>
      <c r="GN784" s="613"/>
      <c r="GO784" s="613"/>
      <c r="GP784" s="613"/>
      <c r="GQ784" s="613"/>
      <c r="GR784" s="613"/>
      <c r="GS784" s="613"/>
      <c r="GT784" s="613"/>
      <c r="GU784" s="613"/>
      <c r="GV784" s="613"/>
      <c r="GW784" s="613"/>
      <c r="GX784" s="613"/>
      <c r="GY784" s="613"/>
      <c r="GZ784" s="613"/>
      <c r="HA784" s="613"/>
      <c r="HB784" s="613"/>
      <c r="HC784" s="613"/>
      <c r="HD784" s="613"/>
      <c r="HE784" s="613"/>
      <c r="HF784" s="613"/>
      <c r="HG784" s="613"/>
      <c r="HH784" s="613"/>
      <c r="HI784" s="613"/>
      <c r="HJ784" s="613"/>
      <c r="HK784" s="613"/>
      <c r="HL784" s="613"/>
      <c r="HM784" s="613"/>
      <c r="HN784" s="613"/>
    </row>
    <row r="785" s="520" customFormat="1" ht="18" customHeight="1" spans="1:222">
      <c r="A785" s="382" t="s">
        <v>619</v>
      </c>
      <c r="B785" s="321"/>
      <c r="C785" s="625">
        <f t="shared" si="175"/>
        <v>0</v>
      </c>
      <c r="D785" s="257">
        <v>0</v>
      </c>
      <c r="E785" s="636"/>
      <c r="F785" s="257"/>
      <c r="G785" s="637"/>
      <c r="H785" s="612"/>
      <c r="I785" s="606"/>
      <c r="J785" s="613"/>
      <c r="K785" s="613"/>
      <c r="GI785" s="613"/>
      <c r="GJ785" s="613"/>
      <c r="GK785" s="613"/>
      <c r="GL785" s="613"/>
      <c r="GM785" s="613"/>
      <c r="GN785" s="613"/>
      <c r="GO785" s="613"/>
      <c r="GP785" s="613"/>
      <c r="GQ785" s="613"/>
      <c r="GR785" s="613"/>
      <c r="GS785" s="613"/>
      <c r="GT785" s="613"/>
      <c r="GU785" s="613"/>
      <c r="GV785" s="613"/>
      <c r="GW785" s="613"/>
      <c r="GX785" s="613"/>
      <c r="GY785" s="613"/>
      <c r="GZ785" s="613"/>
      <c r="HA785" s="613"/>
      <c r="HB785" s="613"/>
      <c r="HC785" s="613"/>
      <c r="HD785" s="613"/>
      <c r="HE785" s="613"/>
      <c r="HF785" s="613"/>
      <c r="HG785" s="613"/>
      <c r="HH785" s="613"/>
      <c r="HI785" s="613"/>
      <c r="HJ785" s="613"/>
      <c r="HK785" s="613"/>
      <c r="HL785" s="613"/>
      <c r="HM785" s="613"/>
      <c r="HN785" s="613"/>
    </row>
    <row r="786" s="607" customFormat="1" ht="18" customHeight="1" spans="1:222">
      <c r="A786" s="382" t="s">
        <v>620</v>
      </c>
      <c r="B786" s="321"/>
      <c r="C786" s="625">
        <f t="shared" si="175"/>
        <v>0</v>
      </c>
      <c r="D786" s="257">
        <v>0</v>
      </c>
      <c r="E786" s="636"/>
      <c r="F786" s="257"/>
      <c r="G786" s="637"/>
      <c r="H786" s="612"/>
      <c r="I786" s="606"/>
      <c r="J786" s="613"/>
      <c r="K786" s="613"/>
      <c r="GI786" s="613"/>
      <c r="GJ786" s="613"/>
      <c r="GK786" s="613"/>
      <c r="GL786" s="613"/>
      <c r="GM786" s="613"/>
      <c r="GN786" s="613"/>
      <c r="GO786" s="613"/>
      <c r="GP786" s="613"/>
      <c r="GQ786" s="613"/>
      <c r="GR786" s="613"/>
      <c r="GS786" s="613"/>
      <c r="GT786" s="613"/>
      <c r="GU786" s="613"/>
      <c r="GV786" s="613"/>
      <c r="GW786" s="613"/>
      <c r="GX786" s="613"/>
      <c r="GY786" s="613"/>
      <c r="GZ786" s="613"/>
      <c r="HA786" s="613"/>
      <c r="HB786" s="613"/>
      <c r="HC786" s="613"/>
      <c r="HD786" s="613"/>
      <c r="HE786" s="613"/>
      <c r="HF786" s="613"/>
      <c r="HG786" s="613"/>
      <c r="HH786" s="613"/>
      <c r="HI786" s="613"/>
      <c r="HJ786" s="613"/>
      <c r="HK786" s="613"/>
      <c r="HL786" s="613"/>
      <c r="HM786" s="613"/>
      <c r="HN786" s="613"/>
    </row>
    <row r="787" s="606" customFormat="1" ht="18" customHeight="1" spans="1:8">
      <c r="A787" s="383" t="s">
        <v>621</v>
      </c>
      <c r="B787" s="321"/>
      <c r="C787" s="624">
        <f t="shared" si="175"/>
        <v>0</v>
      </c>
      <c r="D787" s="355">
        <v>0</v>
      </c>
      <c r="E787" s="622"/>
      <c r="F787" s="355">
        <f>SUM(F788:F793)</f>
        <v>0</v>
      </c>
      <c r="G787" s="637"/>
      <c r="H787" s="624"/>
    </row>
    <row r="788" s="520" customFormat="1" ht="18" customHeight="1" spans="1:222">
      <c r="A788" s="382" t="s">
        <v>622</v>
      </c>
      <c r="B788" s="321"/>
      <c r="C788" s="625">
        <f t="shared" si="175"/>
        <v>0</v>
      </c>
      <c r="D788" s="257">
        <v>0</v>
      </c>
      <c r="E788" s="636"/>
      <c r="F788" s="257"/>
      <c r="G788" s="637"/>
      <c r="H788" s="612"/>
      <c r="I788" s="606"/>
      <c r="J788" s="613"/>
      <c r="K788" s="613"/>
      <c r="GI788" s="613"/>
      <c r="GJ788" s="613"/>
      <c r="GK788" s="613"/>
      <c r="GL788" s="613"/>
      <c r="GM788" s="613"/>
      <c r="GN788" s="613"/>
      <c r="GO788" s="613"/>
      <c r="GP788" s="613"/>
      <c r="GQ788" s="613"/>
      <c r="GR788" s="613"/>
      <c r="GS788" s="613"/>
      <c r="GT788" s="613"/>
      <c r="GU788" s="613"/>
      <c r="GV788" s="613"/>
      <c r="GW788" s="613"/>
      <c r="GX788" s="613"/>
      <c r="GY788" s="613"/>
      <c r="GZ788" s="613"/>
      <c r="HA788" s="613"/>
      <c r="HB788" s="613"/>
      <c r="HC788" s="613"/>
      <c r="HD788" s="613"/>
      <c r="HE788" s="613"/>
      <c r="HF788" s="613"/>
      <c r="HG788" s="613"/>
      <c r="HH788" s="613"/>
      <c r="HI788" s="613"/>
      <c r="HJ788" s="613"/>
      <c r="HK788" s="613"/>
      <c r="HL788" s="613"/>
      <c r="HM788" s="613"/>
      <c r="HN788" s="613"/>
    </row>
    <row r="789" s="520" customFormat="1" ht="18" customHeight="1" spans="1:222">
      <c r="A789" s="382" t="s">
        <v>623</v>
      </c>
      <c r="B789" s="321"/>
      <c r="C789" s="625">
        <f t="shared" si="175"/>
        <v>0</v>
      </c>
      <c r="D789" s="257">
        <v>0</v>
      </c>
      <c r="E789" s="636"/>
      <c r="F789" s="257"/>
      <c r="G789" s="637"/>
      <c r="H789" s="612"/>
      <c r="I789" s="606"/>
      <c r="J789" s="613"/>
      <c r="K789" s="613"/>
      <c r="GI789" s="613"/>
      <c r="GJ789" s="613"/>
      <c r="GK789" s="613"/>
      <c r="GL789" s="613"/>
      <c r="GM789" s="613"/>
      <c r="GN789" s="613"/>
      <c r="GO789" s="613"/>
      <c r="GP789" s="613"/>
      <c r="GQ789" s="613"/>
      <c r="GR789" s="613"/>
      <c r="GS789" s="613"/>
      <c r="GT789" s="613"/>
      <c r="GU789" s="613"/>
      <c r="GV789" s="613"/>
      <c r="GW789" s="613"/>
      <c r="GX789" s="613"/>
      <c r="GY789" s="613"/>
      <c r="GZ789" s="613"/>
      <c r="HA789" s="613"/>
      <c r="HB789" s="613"/>
      <c r="HC789" s="613"/>
      <c r="HD789" s="613"/>
      <c r="HE789" s="613"/>
      <c r="HF789" s="613"/>
      <c r="HG789" s="613"/>
      <c r="HH789" s="613"/>
      <c r="HI789" s="613"/>
      <c r="HJ789" s="613"/>
      <c r="HK789" s="613"/>
      <c r="HL789" s="613"/>
      <c r="HM789" s="613"/>
      <c r="HN789" s="613"/>
    </row>
    <row r="790" s="520" customFormat="1" ht="18" customHeight="1" spans="1:222">
      <c r="A790" s="382" t="s">
        <v>624</v>
      </c>
      <c r="B790" s="321"/>
      <c r="C790" s="625">
        <f t="shared" si="175"/>
        <v>0</v>
      </c>
      <c r="D790" s="257">
        <v>0</v>
      </c>
      <c r="E790" s="636"/>
      <c r="F790" s="257"/>
      <c r="G790" s="637"/>
      <c r="H790" s="612"/>
      <c r="I790" s="606"/>
      <c r="J790" s="613"/>
      <c r="K790" s="613"/>
      <c r="GI790" s="613"/>
      <c r="GJ790" s="613"/>
      <c r="GK790" s="613"/>
      <c r="GL790" s="613"/>
      <c r="GM790" s="613"/>
      <c r="GN790" s="613"/>
      <c r="GO790" s="613"/>
      <c r="GP790" s="613"/>
      <c r="GQ790" s="613"/>
      <c r="GR790" s="613"/>
      <c r="GS790" s="613"/>
      <c r="GT790" s="613"/>
      <c r="GU790" s="613"/>
      <c r="GV790" s="613"/>
      <c r="GW790" s="613"/>
      <c r="GX790" s="613"/>
      <c r="GY790" s="613"/>
      <c r="GZ790" s="613"/>
      <c r="HA790" s="613"/>
      <c r="HB790" s="613"/>
      <c r="HC790" s="613"/>
      <c r="HD790" s="613"/>
      <c r="HE790" s="613"/>
      <c r="HF790" s="613"/>
      <c r="HG790" s="613"/>
      <c r="HH790" s="613"/>
      <c r="HI790" s="613"/>
      <c r="HJ790" s="613"/>
      <c r="HK790" s="613"/>
      <c r="HL790" s="613"/>
      <c r="HM790" s="613"/>
      <c r="HN790" s="613"/>
    </row>
    <row r="791" s="606" customFormat="1" ht="18" customHeight="1" spans="1:8">
      <c r="A791" s="382" t="s">
        <v>625</v>
      </c>
      <c r="B791" s="321"/>
      <c r="C791" s="625">
        <f t="shared" si="175"/>
        <v>0</v>
      </c>
      <c r="D791" s="257">
        <v>0</v>
      </c>
      <c r="E791" s="636"/>
      <c r="F791" s="257"/>
      <c r="G791" s="637"/>
      <c r="H791" s="638"/>
    </row>
    <row r="792" s="520" customFormat="1" ht="18" customHeight="1" spans="1:222">
      <c r="A792" s="382" t="s">
        <v>626</v>
      </c>
      <c r="B792" s="321"/>
      <c r="C792" s="625">
        <f t="shared" si="175"/>
        <v>0</v>
      </c>
      <c r="D792" s="257">
        <v>0</v>
      </c>
      <c r="E792" s="636"/>
      <c r="F792" s="257"/>
      <c r="G792" s="637"/>
      <c r="H792" s="612"/>
      <c r="I792" s="606"/>
      <c r="J792" s="613"/>
      <c r="K792" s="613"/>
      <c r="GI792" s="613"/>
      <c r="GJ792" s="613"/>
      <c r="GK792" s="613"/>
      <c r="GL792" s="613"/>
      <c r="GM792" s="613"/>
      <c r="GN792" s="613"/>
      <c r="GO792" s="613"/>
      <c r="GP792" s="613"/>
      <c r="GQ792" s="613"/>
      <c r="GR792" s="613"/>
      <c r="GS792" s="613"/>
      <c r="GT792" s="613"/>
      <c r="GU792" s="613"/>
      <c r="GV792" s="613"/>
      <c r="GW792" s="613"/>
      <c r="GX792" s="613"/>
      <c r="GY792" s="613"/>
      <c r="GZ792" s="613"/>
      <c r="HA792" s="613"/>
      <c r="HB792" s="613"/>
      <c r="HC792" s="613"/>
      <c r="HD792" s="613"/>
      <c r="HE792" s="613"/>
      <c r="HF792" s="613"/>
      <c r="HG792" s="613"/>
      <c r="HH792" s="613"/>
      <c r="HI792" s="613"/>
      <c r="HJ792" s="613"/>
      <c r="HK792" s="613"/>
      <c r="HL792" s="613"/>
      <c r="HM792" s="613"/>
      <c r="HN792" s="613"/>
    </row>
    <row r="793" s="606" customFormat="1" ht="18" customHeight="1" spans="1:8">
      <c r="A793" s="382" t="s">
        <v>627</v>
      </c>
      <c r="B793" s="321"/>
      <c r="C793" s="625">
        <f t="shared" si="175"/>
        <v>0</v>
      </c>
      <c r="D793" s="257">
        <v>0</v>
      </c>
      <c r="E793" s="636"/>
      <c r="F793" s="257"/>
      <c r="G793" s="637"/>
      <c r="H793" s="638"/>
    </row>
    <row r="794" s="606" customFormat="1" ht="18" customHeight="1" spans="1:8">
      <c r="A794" s="383" t="s">
        <v>628</v>
      </c>
      <c r="B794" s="321"/>
      <c r="C794" s="624">
        <f t="shared" si="175"/>
        <v>0</v>
      </c>
      <c r="D794" s="355">
        <v>0</v>
      </c>
      <c r="E794" s="622"/>
      <c r="F794" s="355">
        <f>SUM(F795:F799)</f>
        <v>0</v>
      </c>
      <c r="G794" s="637"/>
      <c r="H794" s="624"/>
    </row>
    <row r="795" s="520" customFormat="1" ht="18" customHeight="1" spans="1:222">
      <c r="A795" s="382" t="s">
        <v>629</v>
      </c>
      <c r="B795" s="321"/>
      <c r="C795" s="625">
        <f t="shared" si="175"/>
        <v>0</v>
      </c>
      <c r="D795" s="257">
        <v>0</v>
      </c>
      <c r="E795" s="636"/>
      <c r="F795" s="257"/>
      <c r="G795" s="637"/>
      <c r="H795" s="612"/>
      <c r="I795" s="606"/>
      <c r="J795" s="613"/>
      <c r="K795" s="613"/>
      <c r="GI795" s="613"/>
      <c r="GJ795" s="613"/>
      <c r="GK795" s="613"/>
      <c r="GL795" s="613"/>
      <c r="GM795" s="613"/>
      <c r="GN795" s="613"/>
      <c r="GO795" s="613"/>
      <c r="GP795" s="613"/>
      <c r="GQ795" s="613"/>
      <c r="GR795" s="613"/>
      <c r="GS795" s="613"/>
      <c r="GT795" s="613"/>
      <c r="GU795" s="613"/>
      <c r="GV795" s="613"/>
      <c r="GW795" s="613"/>
      <c r="GX795" s="613"/>
      <c r="GY795" s="613"/>
      <c r="GZ795" s="613"/>
      <c r="HA795" s="613"/>
      <c r="HB795" s="613"/>
      <c r="HC795" s="613"/>
      <c r="HD795" s="613"/>
      <c r="HE795" s="613"/>
      <c r="HF795" s="613"/>
      <c r="HG795" s="613"/>
      <c r="HH795" s="613"/>
      <c r="HI795" s="613"/>
      <c r="HJ795" s="613"/>
      <c r="HK795" s="613"/>
      <c r="HL795" s="613"/>
      <c r="HM795" s="613"/>
      <c r="HN795" s="613"/>
    </row>
    <row r="796" s="520" customFormat="1" ht="18" customHeight="1" spans="1:222">
      <c r="A796" s="382" t="s">
        <v>630</v>
      </c>
      <c r="B796" s="321"/>
      <c r="C796" s="625">
        <f t="shared" si="175"/>
        <v>0</v>
      </c>
      <c r="D796" s="257">
        <v>0</v>
      </c>
      <c r="E796" s="636"/>
      <c r="F796" s="257"/>
      <c r="G796" s="637"/>
      <c r="H796" s="612"/>
      <c r="I796" s="606"/>
      <c r="J796" s="613"/>
      <c r="K796" s="613"/>
      <c r="GI796" s="613"/>
      <c r="GJ796" s="613"/>
      <c r="GK796" s="613"/>
      <c r="GL796" s="613"/>
      <c r="GM796" s="613"/>
      <c r="GN796" s="613"/>
      <c r="GO796" s="613"/>
      <c r="GP796" s="613"/>
      <c r="GQ796" s="613"/>
      <c r="GR796" s="613"/>
      <c r="GS796" s="613"/>
      <c r="GT796" s="613"/>
      <c r="GU796" s="613"/>
      <c r="GV796" s="613"/>
      <c r="GW796" s="613"/>
      <c r="GX796" s="613"/>
      <c r="GY796" s="613"/>
      <c r="GZ796" s="613"/>
      <c r="HA796" s="613"/>
      <c r="HB796" s="613"/>
      <c r="HC796" s="613"/>
      <c r="HD796" s="613"/>
      <c r="HE796" s="613"/>
      <c r="HF796" s="613"/>
      <c r="HG796" s="613"/>
      <c r="HH796" s="613"/>
      <c r="HI796" s="613"/>
      <c r="HJ796" s="613"/>
      <c r="HK796" s="613"/>
      <c r="HL796" s="613"/>
      <c r="HM796" s="613"/>
      <c r="HN796" s="613"/>
    </row>
    <row r="797" s="520" customFormat="1" ht="18" customHeight="1" spans="1:222">
      <c r="A797" s="382" t="s">
        <v>631</v>
      </c>
      <c r="B797" s="321"/>
      <c r="C797" s="625">
        <f t="shared" si="175"/>
        <v>0</v>
      </c>
      <c r="D797" s="257">
        <v>0</v>
      </c>
      <c r="E797" s="636"/>
      <c r="F797" s="257"/>
      <c r="G797" s="637"/>
      <c r="H797" s="612"/>
      <c r="I797" s="606"/>
      <c r="J797" s="613"/>
      <c r="K797" s="613"/>
      <c r="GI797" s="613"/>
      <c r="GJ797" s="613"/>
      <c r="GK797" s="613"/>
      <c r="GL797" s="613"/>
      <c r="GM797" s="613"/>
      <c r="GN797" s="613"/>
      <c r="GO797" s="613"/>
      <c r="GP797" s="613"/>
      <c r="GQ797" s="613"/>
      <c r="GR797" s="613"/>
      <c r="GS797" s="613"/>
      <c r="GT797" s="613"/>
      <c r="GU797" s="613"/>
      <c r="GV797" s="613"/>
      <c r="GW797" s="613"/>
      <c r="GX797" s="613"/>
      <c r="GY797" s="613"/>
      <c r="GZ797" s="613"/>
      <c r="HA797" s="613"/>
      <c r="HB797" s="613"/>
      <c r="HC797" s="613"/>
      <c r="HD797" s="613"/>
      <c r="HE797" s="613"/>
      <c r="HF797" s="613"/>
      <c r="HG797" s="613"/>
      <c r="HH797" s="613"/>
      <c r="HI797" s="613"/>
      <c r="HJ797" s="613"/>
      <c r="HK797" s="613"/>
      <c r="HL797" s="613"/>
      <c r="HM797" s="613"/>
      <c r="HN797" s="613"/>
    </row>
    <row r="798" s="520" customFormat="1" ht="18" customHeight="1" spans="1:222">
      <c r="A798" s="382" t="s">
        <v>632</v>
      </c>
      <c r="B798" s="321"/>
      <c r="C798" s="625">
        <f t="shared" si="175"/>
        <v>0</v>
      </c>
      <c r="D798" s="257">
        <v>0</v>
      </c>
      <c r="E798" s="636"/>
      <c r="F798" s="257"/>
      <c r="G798" s="637"/>
      <c r="H798" s="612"/>
      <c r="I798" s="606"/>
      <c r="J798" s="613"/>
      <c r="K798" s="613"/>
      <c r="GI798" s="613"/>
      <c r="GJ798" s="613"/>
      <c r="GK798" s="613"/>
      <c r="GL798" s="613"/>
      <c r="GM798" s="613"/>
      <c r="GN798" s="613"/>
      <c r="GO798" s="613"/>
      <c r="GP798" s="613"/>
      <c r="GQ798" s="613"/>
      <c r="GR798" s="613"/>
      <c r="GS798" s="613"/>
      <c r="GT798" s="613"/>
      <c r="GU798" s="613"/>
      <c r="GV798" s="613"/>
      <c r="GW798" s="613"/>
      <c r="GX798" s="613"/>
      <c r="GY798" s="613"/>
      <c r="GZ798" s="613"/>
      <c r="HA798" s="613"/>
      <c r="HB798" s="613"/>
      <c r="HC798" s="613"/>
      <c r="HD798" s="613"/>
      <c r="HE798" s="613"/>
      <c r="HF798" s="613"/>
      <c r="HG798" s="613"/>
      <c r="HH798" s="613"/>
      <c r="HI798" s="613"/>
      <c r="HJ798" s="613"/>
      <c r="HK798" s="613"/>
      <c r="HL798" s="613"/>
      <c r="HM798" s="613"/>
      <c r="HN798" s="613"/>
    </row>
    <row r="799" s="607" customFormat="1" ht="18" customHeight="1" spans="1:222">
      <c r="A799" s="382" t="s">
        <v>633</v>
      </c>
      <c r="B799" s="321"/>
      <c r="C799" s="625">
        <f t="shared" si="175"/>
        <v>0</v>
      </c>
      <c r="D799" s="257">
        <v>0</v>
      </c>
      <c r="E799" s="636"/>
      <c r="F799" s="257"/>
      <c r="G799" s="637"/>
      <c r="H799" s="612"/>
      <c r="I799" s="606"/>
      <c r="J799" s="613"/>
      <c r="K799" s="613"/>
      <c r="GI799" s="613"/>
      <c r="GJ799" s="613"/>
      <c r="GK799" s="613"/>
      <c r="GL799" s="613"/>
      <c r="GM799" s="613"/>
      <c r="GN799" s="613"/>
      <c r="GO799" s="613"/>
      <c r="GP799" s="613"/>
      <c r="GQ799" s="613"/>
      <c r="GR799" s="613"/>
      <c r="GS799" s="613"/>
      <c r="GT799" s="613"/>
      <c r="GU799" s="613"/>
      <c r="GV799" s="613"/>
      <c r="GW799" s="613"/>
      <c r="GX799" s="613"/>
      <c r="GY799" s="613"/>
      <c r="GZ799" s="613"/>
      <c r="HA799" s="613"/>
      <c r="HB799" s="613"/>
      <c r="HC799" s="613"/>
      <c r="HD799" s="613"/>
      <c r="HE799" s="613"/>
      <c r="HF799" s="613"/>
      <c r="HG799" s="613"/>
      <c r="HH799" s="613"/>
      <c r="HI799" s="613"/>
      <c r="HJ799" s="613"/>
      <c r="HK799" s="613"/>
      <c r="HL799" s="613"/>
      <c r="HM799" s="613"/>
      <c r="HN799" s="613"/>
    </row>
    <row r="800" s="606" customFormat="1" ht="18" customHeight="1" spans="1:8">
      <c r="A800" s="383" t="s">
        <v>634</v>
      </c>
      <c r="B800" s="321"/>
      <c r="C800" s="624">
        <f t="shared" si="175"/>
        <v>0</v>
      </c>
      <c r="D800" s="355">
        <v>0</v>
      </c>
      <c r="E800" s="622"/>
      <c r="F800" s="355">
        <f>SUM(F801:F802)</f>
        <v>0</v>
      </c>
      <c r="G800" s="637"/>
      <c r="H800" s="624"/>
    </row>
    <row r="801" s="520" customFormat="1" ht="18" customHeight="1" spans="1:222">
      <c r="A801" s="382" t="s">
        <v>635</v>
      </c>
      <c r="B801" s="321"/>
      <c r="C801" s="625">
        <f t="shared" si="175"/>
        <v>0</v>
      </c>
      <c r="D801" s="257">
        <v>0</v>
      </c>
      <c r="E801" s="636"/>
      <c r="F801" s="257"/>
      <c r="G801" s="637"/>
      <c r="H801" s="612"/>
      <c r="I801" s="606"/>
      <c r="J801" s="613"/>
      <c r="K801" s="613"/>
      <c r="GI801" s="613"/>
      <c r="GJ801" s="613"/>
      <c r="GK801" s="613"/>
      <c r="GL801" s="613"/>
      <c r="GM801" s="613"/>
      <c r="GN801" s="613"/>
      <c r="GO801" s="613"/>
      <c r="GP801" s="613"/>
      <c r="GQ801" s="613"/>
      <c r="GR801" s="613"/>
      <c r="GS801" s="613"/>
      <c r="GT801" s="613"/>
      <c r="GU801" s="613"/>
      <c r="GV801" s="613"/>
      <c r="GW801" s="613"/>
      <c r="GX801" s="613"/>
      <c r="GY801" s="613"/>
      <c r="GZ801" s="613"/>
      <c r="HA801" s="613"/>
      <c r="HB801" s="613"/>
      <c r="HC801" s="613"/>
      <c r="HD801" s="613"/>
      <c r="HE801" s="613"/>
      <c r="HF801" s="613"/>
      <c r="HG801" s="613"/>
      <c r="HH801" s="613"/>
      <c r="HI801" s="613"/>
      <c r="HJ801" s="613"/>
      <c r="HK801" s="613"/>
      <c r="HL801" s="613"/>
      <c r="HM801" s="613"/>
      <c r="HN801" s="613"/>
    </row>
    <row r="802" s="607" customFormat="1" ht="18" customHeight="1" spans="1:222">
      <c r="A802" s="382" t="s">
        <v>636</v>
      </c>
      <c r="B802" s="321"/>
      <c r="C802" s="625">
        <f t="shared" si="175"/>
        <v>0</v>
      </c>
      <c r="D802" s="257">
        <v>0</v>
      </c>
      <c r="E802" s="636"/>
      <c r="F802" s="257"/>
      <c r="G802" s="637"/>
      <c r="H802" s="612"/>
      <c r="I802" s="606"/>
      <c r="J802" s="613"/>
      <c r="K802" s="613"/>
      <c r="GI802" s="613"/>
      <c r="GJ802" s="613"/>
      <c r="GK802" s="613"/>
      <c r="GL802" s="613"/>
      <c r="GM802" s="613"/>
      <c r="GN802" s="613"/>
      <c r="GO802" s="613"/>
      <c r="GP802" s="613"/>
      <c r="GQ802" s="613"/>
      <c r="GR802" s="613"/>
      <c r="GS802" s="613"/>
      <c r="GT802" s="613"/>
      <c r="GU802" s="613"/>
      <c r="GV802" s="613"/>
      <c r="GW802" s="613"/>
      <c r="GX802" s="613"/>
      <c r="GY802" s="613"/>
      <c r="GZ802" s="613"/>
      <c r="HA802" s="613"/>
      <c r="HB802" s="613"/>
      <c r="HC802" s="613"/>
      <c r="HD802" s="613"/>
      <c r="HE802" s="613"/>
      <c r="HF802" s="613"/>
      <c r="HG802" s="613"/>
      <c r="HH802" s="613"/>
      <c r="HI802" s="613"/>
      <c r="HJ802" s="613"/>
      <c r="HK802" s="613"/>
      <c r="HL802" s="613"/>
      <c r="HM802" s="613"/>
      <c r="HN802" s="613"/>
    </row>
    <row r="803" s="606" customFormat="1" ht="18" customHeight="1" spans="1:8">
      <c r="A803" s="383" t="s">
        <v>637</v>
      </c>
      <c r="B803" s="321"/>
      <c r="C803" s="624">
        <f t="shared" si="175"/>
        <v>0</v>
      </c>
      <c r="D803" s="355">
        <v>0</v>
      </c>
      <c r="E803" s="622"/>
      <c r="F803" s="355">
        <f>SUM(F804:F805)</f>
        <v>0</v>
      </c>
      <c r="G803" s="637"/>
      <c r="H803" s="624"/>
    </row>
    <row r="804" s="520" customFormat="1" ht="18" customHeight="1" spans="1:222">
      <c r="A804" s="382" t="s">
        <v>638</v>
      </c>
      <c r="B804" s="321"/>
      <c r="C804" s="625">
        <f t="shared" si="175"/>
        <v>0</v>
      </c>
      <c r="D804" s="257">
        <v>0</v>
      </c>
      <c r="E804" s="636"/>
      <c r="F804" s="257"/>
      <c r="G804" s="637"/>
      <c r="H804" s="612"/>
      <c r="I804" s="606"/>
      <c r="J804" s="613"/>
      <c r="K804" s="613"/>
      <c r="GI804" s="613"/>
      <c r="GJ804" s="613"/>
      <c r="GK804" s="613"/>
      <c r="GL804" s="613"/>
      <c r="GM804" s="613"/>
      <c r="GN804" s="613"/>
      <c r="GO804" s="613"/>
      <c r="GP804" s="613"/>
      <c r="GQ804" s="613"/>
      <c r="GR804" s="613"/>
      <c r="GS804" s="613"/>
      <c r="GT804" s="613"/>
      <c r="GU804" s="613"/>
      <c r="GV804" s="613"/>
      <c r="GW804" s="613"/>
      <c r="GX804" s="613"/>
      <c r="GY804" s="613"/>
      <c r="GZ804" s="613"/>
      <c r="HA804" s="613"/>
      <c r="HB804" s="613"/>
      <c r="HC804" s="613"/>
      <c r="HD804" s="613"/>
      <c r="HE804" s="613"/>
      <c r="HF804" s="613"/>
      <c r="HG804" s="613"/>
      <c r="HH804" s="613"/>
      <c r="HI804" s="613"/>
      <c r="HJ804" s="613"/>
      <c r="HK804" s="613"/>
      <c r="HL804" s="613"/>
      <c r="HM804" s="613"/>
      <c r="HN804" s="613"/>
    </row>
    <row r="805" s="607" customFormat="1" ht="18" customHeight="1" spans="1:222">
      <c r="A805" s="382" t="s">
        <v>639</v>
      </c>
      <c r="B805" s="321"/>
      <c r="C805" s="625">
        <f t="shared" si="175"/>
        <v>0</v>
      </c>
      <c r="D805" s="257">
        <v>0</v>
      </c>
      <c r="E805" s="636"/>
      <c r="F805" s="257"/>
      <c r="G805" s="637"/>
      <c r="H805" s="612"/>
      <c r="I805" s="606"/>
      <c r="J805" s="613"/>
      <c r="K805" s="613"/>
      <c r="GI805" s="613"/>
      <c r="GJ805" s="613"/>
      <c r="GK805" s="613"/>
      <c r="GL805" s="613"/>
      <c r="GM805" s="613"/>
      <c r="GN805" s="613"/>
      <c r="GO805" s="613"/>
      <c r="GP805" s="613"/>
      <c r="GQ805" s="613"/>
      <c r="GR805" s="613"/>
      <c r="GS805" s="613"/>
      <c r="GT805" s="613"/>
      <c r="GU805" s="613"/>
      <c r="GV805" s="613"/>
      <c r="GW805" s="613"/>
      <c r="GX805" s="613"/>
      <c r="GY805" s="613"/>
      <c r="GZ805" s="613"/>
      <c r="HA805" s="613"/>
      <c r="HB805" s="613"/>
      <c r="HC805" s="613"/>
      <c r="HD805" s="613"/>
      <c r="HE805" s="613"/>
      <c r="HF805" s="613"/>
      <c r="HG805" s="613"/>
      <c r="HH805" s="613"/>
      <c r="HI805" s="613"/>
      <c r="HJ805" s="613"/>
      <c r="HK805" s="613"/>
      <c r="HL805" s="613"/>
      <c r="HM805" s="613"/>
      <c r="HN805" s="613"/>
    </row>
    <row r="806" s="606" customFormat="1" ht="18" customHeight="1" spans="1:8">
      <c r="A806" s="383" t="s">
        <v>640</v>
      </c>
      <c r="B806" s="321"/>
      <c r="C806" s="624">
        <f t="shared" si="175"/>
        <v>0</v>
      </c>
      <c r="D806" s="355">
        <v>0</v>
      </c>
      <c r="E806" s="622"/>
      <c r="F806" s="355">
        <f>F807</f>
        <v>0</v>
      </c>
      <c r="G806" s="637"/>
      <c r="H806" s="624"/>
    </row>
    <row r="807" s="606" customFormat="1" ht="18" customHeight="1" spans="1:8">
      <c r="A807" s="382" t="s">
        <v>641</v>
      </c>
      <c r="B807" s="321"/>
      <c r="C807" s="625">
        <f t="shared" si="175"/>
        <v>0</v>
      </c>
      <c r="D807" s="257">
        <v>0</v>
      </c>
      <c r="E807" s="636"/>
      <c r="F807" s="257"/>
      <c r="G807" s="637"/>
      <c r="H807" s="638"/>
    </row>
    <row r="808" s="606" customFormat="1" ht="18" customHeight="1" spans="1:8">
      <c r="A808" s="383" t="s">
        <v>642</v>
      </c>
      <c r="B808" s="321"/>
      <c r="C808" s="624">
        <f t="shared" si="175"/>
        <v>0</v>
      </c>
      <c r="D808" s="355">
        <v>0</v>
      </c>
      <c r="E808" s="622"/>
      <c r="F808" s="355">
        <f>F809</f>
        <v>0</v>
      </c>
      <c r="G808" s="637"/>
      <c r="H808" s="624"/>
    </row>
    <row r="809" s="607" customFormat="1" ht="18" customHeight="1" spans="1:222">
      <c r="A809" s="382" t="s">
        <v>643</v>
      </c>
      <c r="B809" s="321"/>
      <c r="C809" s="625">
        <f t="shared" si="175"/>
        <v>0</v>
      </c>
      <c r="D809" s="257">
        <v>0</v>
      </c>
      <c r="E809" s="636"/>
      <c r="F809" s="257"/>
      <c r="G809" s="637"/>
      <c r="H809" s="612"/>
      <c r="I809" s="606"/>
      <c r="J809" s="613"/>
      <c r="K809" s="613"/>
      <c r="GI809" s="613"/>
      <c r="GJ809" s="613"/>
      <c r="GK809" s="613"/>
      <c r="GL809" s="613"/>
      <c r="GM809" s="613"/>
      <c r="GN809" s="613"/>
      <c r="GO809" s="613"/>
      <c r="GP809" s="613"/>
      <c r="GQ809" s="613"/>
      <c r="GR809" s="613"/>
      <c r="GS809" s="613"/>
      <c r="GT809" s="613"/>
      <c r="GU809" s="613"/>
      <c r="GV809" s="613"/>
      <c r="GW809" s="613"/>
      <c r="GX809" s="613"/>
      <c r="GY809" s="613"/>
      <c r="GZ809" s="613"/>
      <c r="HA809" s="613"/>
      <c r="HB809" s="613"/>
      <c r="HC809" s="613"/>
      <c r="HD809" s="613"/>
      <c r="HE809" s="613"/>
      <c r="HF809" s="613"/>
      <c r="HG809" s="613"/>
      <c r="HH809" s="613"/>
      <c r="HI809" s="613"/>
      <c r="HJ809" s="613"/>
      <c r="HK809" s="613"/>
      <c r="HL809" s="613"/>
      <c r="HM809" s="613"/>
      <c r="HN809" s="613"/>
    </row>
    <row r="810" s="606" customFormat="1" ht="18" customHeight="1" spans="1:8">
      <c r="A810" s="383" t="s">
        <v>644</v>
      </c>
      <c r="B810" s="321"/>
      <c r="C810" s="624">
        <f t="shared" si="175"/>
        <v>0</v>
      </c>
      <c r="D810" s="355">
        <v>0</v>
      </c>
      <c r="E810" s="622"/>
      <c r="F810" s="355">
        <f>SUM(F811:F815)</f>
        <v>0</v>
      </c>
      <c r="G810" s="637"/>
      <c r="H810" s="624"/>
    </row>
    <row r="811" ht="18" customHeight="1" spans="1:9">
      <c r="A811" s="382" t="s">
        <v>645</v>
      </c>
      <c r="B811" s="321"/>
      <c r="C811" s="625">
        <f t="shared" si="175"/>
        <v>0</v>
      </c>
      <c r="D811" s="257">
        <v>0</v>
      </c>
      <c r="E811" s="636"/>
      <c r="F811" s="257"/>
      <c r="G811" s="637"/>
      <c r="I811" s="606"/>
    </row>
    <row r="812" ht="18" customHeight="1" spans="1:9">
      <c r="A812" s="382" t="s">
        <v>646</v>
      </c>
      <c r="B812" s="321"/>
      <c r="C812" s="625">
        <f t="shared" si="175"/>
        <v>0</v>
      </c>
      <c r="D812" s="257">
        <v>0</v>
      </c>
      <c r="E812" s="636"/>
      <c r="F812" s="257"/>
      <c r="G812" s="637"/>
      <c r="I812" s="606"/>
    </row>
    <row r="813" ht="18" customHeight="1" spans="1:9">
      <c r="A813" s="382" t="s">
        <v>647</v>
      </c>
      <c r="B813" s="321"/>
      <c r="C813" s="625">
        <f t="shared" si="175"/>
        <v>0</v>
      </c>
      <c r="D813" s="257">
        <v>0</v>
      </c>
      <c r="E813" s="636"/>
      <c r="F813" s="257"/>
      <c r="G813" s="637"/>
      <c r="I813" s="606"/>
    </row>
    <row r="814" ht="18" customHeight="1" spans="1:9">
      <c r="A814" s="382" t="s">
        <v>648</v>
      </c>
      <c r="B814" s="321"/>
      <c r="C814" s="625">
        <f t="shared" si="175"/>
        <v>0</v>
      </c>
      <c r="D814" s="257">
        <v>0</v>
      </c>
      <c r="E814" s="636"/>
      <c r="F814" s="257"/>
      <c r="G814" s="637"/>
      <c r="I814" s="606"/>
    </row>
    <row r="815" s="607" customFormat="1" ht="18" customHeight="1" spans="1:222">
      <c r="A815" s="382" t="s">
        <v>649</v>
      </c>
      <c r="B815" s="321"/>
      <c r="C815" s="625">
        <f t="shared" si="175"/>
        <v>0</v>
      </c>
      <c r="D815" s="257">
        <v>0</v>
      </c>
      <c r="E815" s="636"/>
      <c r="F815" s="257"/>
      <c r="G815" s="637"/>
      <c r="H815" s="612"/>
      <c r="I815" s="606"/>
      <c r="J815" s="613"/>
      <c r="K815" s="613"/>
      <c r="GI815" s="613"/>
      <c r="GJ815" s="613"/>
      <c r="GK815" s="613"/>
      <c r="GL815" s="613"/>
      <c r="GM815" s="613"/>
      <c r="GN815" s="613"/>
      <c r="GO815" s="613"/>
      <c r="GP815" s="613"/>
      <c r="GQ815" s="613"/>
      <c r="GR815" s="613"/>
      <c r="GS815" s="613"/>
      <c r="GT815" s="613"/>
      <c r="GU815" s="613"/>
      <c r="GV815" s="613"/>
      <c r="GW815" s="613"/>
      <c r="GX815" s="613"/>
      <c r="GY815" s="613"/>
      <c r="GZ815" s="613"/>
      <c r="HA815" s="613"/>
      <c r="HB815" s="613"/>
      <c r="HC815" s="613"/>
      <c r="HD815" s="613"/>
      <c r="HE815" s="613"/>
      <c r="HF815" s="613"/>
      <c r="HG815" s="613"/>
      <c r="HH815" s="613"/>
      <c r="HI815" s="613"/>
      <c r="HJ815" s="613"/>
      <c r="HK815" s="613"/>
      <c r="HL815" s="613"/>
      <c r="HM815" s="613"/>
      <c r="HN815" s="613"/>
    </row>
    <row r="816" s="606" customFormat="1" ht="18" customHeight="1" spans="1:8">
      <c r="A816" s="383" t="s">
        <v>650</v>
      </c>
      <c r="B816" s="321"/>
      <c r="C816" s="624">
        <f t="shared" si="175"/>
        <v>0</v>
      </c>
      <c r="D816" s="355">
        <v>0</v>
      </c>
      <c r="E816" s="622"/>
      <c r="F816" s="355">
        <f>F817</f>
        <v>0</v>
      </c>
      <c r="G816" s="637"/>
      <c r="H816" s="624"/>
    </row>
    <row r="817" s="607" customFormat="1" ht="18" customHeight="1" spans="1:222">
      <c r="A817" s="382" t="s">
        <v>651</v>
      </c>
      <c r="B817" s="321"/>
      <c r="C817" s="625">
        <f t="shared" si="175"/>
        <v>0</v>
      </c>
      <c r="D817" s="257">
        <v>0</v>
      </c>
      <c r="E817" s="636"/>
      <c r="F817" s="257"/>
      <c r="G817" s="637"/>
      <c r="H817" s="612"/>
      <c r="I817" s="606"/>
      <c r="J817" s="613"/>
      <c r="K817" s="613"/>
      <c r="GI817" s="613"/>
      <c r="GJ817" s="613"/>
      <c r="GK817" s="613"/>
      <c r="GL817" s="613"/>
      <c r="GM817" s="613"/>
      <c r="GN817" s="613"/>
      <c r="GO817" s="613"/>
      <c r="GP817" s="613"/>
      <c r="GQ817" s="613"/>
      <c r="GR817" s="613"/>
      <c r="GS817" s="613"/>
      <c r="GT817" s="613"/>
      <c r="GU817" s="613"/>
      <c r="GV817" s="613"/>
      <c r="GW817" s="613"/>
      <c r="GX817" s="613"/>
      <c r="GY817" s="613"/>
      <c r="GZ817" s="613"/>
      <c r="HA817" s="613"/>
      <c r="HB817" s="613"/>
      <c r="HC817" s="613"/>
      <c r="HD817" s="613"/>
      <c r="HE817" s="613"/>
      <c r="HF817" s="613"/>
      <c r="HG817" s="613"/>
      <c r="HH817" s="613"/>
      <c r="HI817" s="613"/>
      <c r="HJ817" s="613"/>
      <c r="HK817" s="613"/>
      <c r="HL817" s="613"/>
      <c r="HM817" s="613"/>
      <c r="HN817" s="613"/>
    </row>
    <row r="818" s="606" customFormat="1" ht="18" customHeight="1" spans="1:8">
      <c r="A818" s="383" t="s">
        <v>652</v>
      </c>
      <c r="B818" s="321"/>
      <c r="C818" s="624">
        <f t="shared" si="175"/>
        <v>0</v>
      </c>
      <c r="D818" s="355">
        <v>0</v>
      </c>
      <c r="E818" s="622"/>
      <c r="F818" s="355">
        <f>F819</f>
        <v>0</v>
      </c>
      <c r="G818" s="637"/>
      <c r="H818" s="624"/>
    </row>
    <row r="819" s="607" customFormat="1" ht="18" customHeight="1" spans="1:222">
      <c r="A819" s="382" t="s">
        <v>653</v>
      </c>
      <c r="B819" s="321"/>
      <c r="C819" s="625">
        <f t="shared" si="175"/>
        <v>0</v>
      </c>
      <c r="D819" s="257">
        <v>0</v>
      </c>
      <c r="E819" s="636"/>
      <c r="F819" s="257"/>
      <c r="G819" s="637"/>
      <c r="H819" s="612"/>
      <c r="I819" s="606"/>
      <c r="J819" s="613"/>
      <c r="K819" s="613"/>
      <c r="GI819" s="613"/>
      <c r="GJ819" s="613"/>
      <c r="GK819" s="613"/>
      <c r="GL819" s="613"/>
      <c r="GM819" s="613"/>
      <c r="GN819" s="613"/>
      <c r="GO819" s="613"/>
      <c r="GP819" s="613"/>
      <c r="GQ819" s="613"/>
      <c r="GR819" s="613"/>
      <c r="GS819" s="613"/>
      <c r="GT819" s="613"/>
      <c r="GU819" s="613"/>
      <c r="GV819" s="613"/>
      <c r="GW819" s="613"/>
      <c r="GX819" s="613"/>
      <c r="GY819" s="613"/>
      <c r="GZ819" s="613"/>
      <c r="HA819" s="613"/>
      <c r="HB819" s="613"/>
      <c r="HC819" s="613"/>
      <c r="HD819" s="613"/>
      <c r="HE819" s="613"/>
      <c r="HF819" s="613"/>
      <c r="HG819" s="613"/>
      <c r="HH819" s="613"/>
      <c r="HI819" s="613"/>
      <c r="HJ819" s="613"/>
      <c r="HK819" s="613"/>
      <c r="HL819" s="613"/>
      <c r="HM819" s="613"/>
      <c r="HN819" s="613"/>
    </row>
    <row r="820" s="606" customFormat="1" ht="18" customHeight="1" spans="1:8">
      <c r="A820" s="383" t="s">
        <v>654</v>
      </c>
      <c r="B820" s="321"/>
      <c r="C820" s="624">
        <f t="shared" si="175"/>
        <v>0</v>
      </c>
      <c r="D820" s="355">
        <v>0</v>
      </c>
      <c r="E820" s="622"/>
      <c r="F820" s="355">
        <f>SUM(F821:F834)</f>
        <v>0</v>
      </c>
      <c r="G820" s="637"/>
      <c r="H820" s="624"/>
    </row>
    <row r="821" ht="18" customHeight="1" spans="1:9">
      <c r="A821" s="382" t="s">
        <v>47</v>
      </c>
      <c r="B821" s="321"/>
      <c r="C821" s="625">
        <f t="shared" si="175"/>
        <v>0</v>
      </c>
      <c r="D821" s="257">
        <v>0</v>
      </c>
      <c r="E821" s="636"/>
      <c r="F821" s="257"/>
      <c r="G821" s="637"/>
      <c r="I821" s="606"/>
    </row>
    <row r="822" s="606" customFormat="1" ht="18" customHeight="1" spans="1:8">
      <c r="A822" s="382" t="s">
        <v>48</v>
      </c>
      <c r="B822" s="321"/>
      <c r="C822" s="625">
        <f t="shared" si="175"/>
        <v>0</v>
      </c>
      <c r="D822" s="257">
        <v>0</v>
      </c>
      <c r="E822" s="636"/>
      <c r="F822" s="257"/>
      <c r="G822" s="637"/>
      <c r="H822" s="638"/>
    </row>
    <row r="823" ht="18" customHeight="1" spans="1:9">
      <c r="A823" s="382" t="s">
        <v>49</v>
      </c>
      <c r="B823" s="321"/>
      <c r="C823" s="625">
        <f t="shared" si="175"/>
        <v>0</v>
      </c>
      <c r="D823" s="257">
        <v>0</v>
      </c>
      <c r="E823" s="636"/>
      <c r="F823" s="257"/>
      <c r="G823" s="637"/>
      <c r="I823" s="606"/>
    </row>
    <row r="824" ht="18" customHeight="1" spans="1:9">
      <c r="A824" s="382" t="s">
        <v>655</v>
      </c>
      <c r="B824" s="321"/>
      <c r="C824" s="625">
        <f t="shared" si="175"/>
        <v>0</v>
      </c>
      <c r="D824" s="257"/>
      <c r="E824" s="636"/>
      <c r="F824" s="257"/>
      <c r="G824" s="637"/>
      <c r="I824" s="606"/>
    </row>
    <row r="825" ht="18" customHeight="1" spans="1:9">
      <c r="A825" s="382" t="s">
        <v>656</v>
      </c>
      <c r="B825" s="321"/>
      <c r="C825" s="625">
        <f t="shared" si="175"/>
        <v>0</v>
      </c>
      <c r="D825" s="257"/>
      <c r="E825" s="636"/>
      <c r="F825" s="257"/>
      <c r="G825" s="637"/>
      <c r="I825" s="606"/>
    </row>
    <row r="826" ht="18" customHeight="1" spans="1:9">
      <c r="A826" s="382" t="s">
        <v>657</v>
      </c>
      <c r="B826" s="321"/>
      <c r="C826" s="625">
        <f t="shared" si="175"/>
        <v>0</v>
      </c>
      <c r="D826" s="257">
        <v>0</v>
      </c>
      <c r="E826" s="636"/>
      <c r="F826" s="257"/>
      <c r="G826" s="637"/>
      <c r="I826" s="606"/>
    </row>
    <row r="827" ht="18" customHeight="1" spans="1:9">
      <c r="A827" s="382" t="s">
        <v>658</v>
      </c>
      <c r="B827" s="321"/>
      <c r="C827" s="625">
        <f t="shared" si="175"/>
        <v>0</v>
      </c>
      <c r="D827" s="257">
        <v>0</v>
      </c>
      <c r="E827" s="636"/>
      <c r="F827" s="257"/>
      <c r="G827" s="637"/>
      <c r="I827" s="606"/>
    </row>
    <row r="828" s="606" customFormat="1" ht="18" customHeight="1" spans="1:8">
      <c r="A828" s="382" t="s">
        <v>659</v>
      </c>
      <c r="B828" s="321"/>
      <c r="C828" s="625">
        <f t="shared" si="175"/>
        <v>0</v>
      </c>
      <c r="D828" s="257">
        <v>0</v>
      </c>
      <c r="E828" s="636"/>
      <c r="F828" s="257"/>
      <c r="G828" s="637"/>
      <c r="H828" s="638"/>
    </row>
    <row r="829" ht="18" customHeight="1" spans="1:9">
      <c r="A829" s="382" t="s">
        <v>660</v>
      </c>
      <c r="B829" s="321"/>
      <c r="C829" s="625">
        <f t="shared" si="175"/>
        <v>0</v>
      </c>
      <c r="D829" s="257"/>
      <c r="E829" s="636"/>
      <c r="F829" s="257"/>
      <c r="G829" s="637"/>
      <c r="I829" s="606"/>
    </row>
    <row r="830" ht="18" customHeight="1" spans="1:9">
      <c r="A830" s="382" t="s">
        <v>661</v>
      </c>
      <c r="B830" s="321"/>
      <c r="C830" s="625">
        <f t="shared" si="175"/>
        <v>0</v>
      </c>
      <c r="D830" s="257"/>
      <c r="E830" s="636"/>
      <c r="F830" s="257"/>
      <c r="G830" s="637"/>
      <c r="I830" s="606"/>
    </row>
    <row r="831" s="606" customFormat="1" ht="18" customHeight="1" spans="1:8">
      <c r="A831" s="382" t="s">
        <v>88</v>
      </c>
      <c r="B831" s="321"/>
      <c r="C831" s="625">
        <f t="shared" si="175"/>
        <v>0</v>
      </c>
      <c r="D831" s="257">
        <v>0</v>
      </c>
      <c r="E831" s="636"/>
      <c r="F831" s="257"/>
      <c r="G831" s="637"/>
      <c r="H831" s="638"/>
    </row>
    <row r="832" ht="18" customHeight="1" spans="1:9">
      <c r="A832" s="382" t="s">
        <v>662</v>
      </c>
      <c r="B832" s="321"/>
      <c r="C832" s="625">
        <f t="shared" si="175"/>
        <v>0</v>
      </c>
      <c r="D832" s="257">
        <v>0</v>
      </c>
      <c r="E832" s="636"/>
      <c r="F832" s="257"/>
      <c r="G832" s="637"/>
      <c r="I832" s="606"/>
    </row>
    <row r="833" s="606" customFormat="1" ht="18" customHeight="1" spans="1:8">
      <c r="A833" s="382" t="s">
        <v>56</v>
      </c>
      <c r="B833" s="321"/>
      <c r="C833" s="625">
        <f t="shared" si="175"/>
        <v>0</v>
      </c>
      <c r="D833" s="257">
        <v>0</v>
      </c>
      <c r="E833" s="636"/>
      <c r="F833" s="257"/>
      <c r="G833" s="637"/>
      <c r="H833" s="638"/>
    </row>
    <row r="834" s="606" customFormat="1" ht="18" customHeight="1" spans="1:8">
      <c r="A834" s="382" t="s">
        <v>663</v>
      </c>
      <c r="B834" s="321"/>
      <c r="C834" s="625">
        <f t="shared" si="175"/>
        <v>0</v>
      </c>
      <c r="D834" s="257">
        <v>0</v>
      </c>
      <c r="E834" s="636"/>
      <c r="F834" s="257"/>
      <c r="G834" s="637"/>
      <c r="H834" s="638"/>
    </row>
    <row r="835" s="606" customFormat="1" ht="18" customHeight="1" spans="1:8">
      <c r="A835" s="383" t="s">
        <v>664</v>
      </c>
      <c r="B835" s="321"/>
      <c r="C835" s="624">
        <f>SUM(C836)</f>
        <v>2164</v>
      </c>
      <c r="D835" s="355">
        <v>253</v>
      </c>
      <c r="E835" s="622"/>
      <c r="F835" s="355">
        <f>F836</f>
        <v>490</v>
      </c>
      <c r="G835" s="635">
        <f t="shared" ref="G835:G839" si="176">D835/F835-1</f>
        <v>-0.483673469387755</v>
      </c>
      <c r="H835" s="624">
        <f>H836</f>
        <v>1911</v>
      </c>
    </row>
    <row r="836" s="607" customFormat="1" ht="18" customHeight="1" spans="1:222">
      <c r="A836" s="382" t="s">
        <v>665</v>
      </c>
      <c r="B836" s="321"/>
      <c r="C836" s="625">
        <v>2164</v>
      </c>
      <c r="D836" s="257">
        <v>253</v>
      </c>
      <c r="E836" s="636"/>
      <c r="F836" s="257">
        <v>490</v>
      </c>
      <c r="G836" s="637">
        <f t="shared" si="176"/>
        <v>-0.483673469387755</v>
      </c>
      <c r="H836" s="612">
        <v>1911</v>
      </c>
      <c r="I836" s="606"/>
      <c r="J836" s="613"/>
      <c r="K836" s="613"/>
      <c r="GI836" s="613"/>
      <c r="GJ836" s="613"/>
      <c r="GK836" s="613"/>
      <c r="GL836" s="613"/>
      <c r="GM836" s="613"/>
      <c r="GN836" s="613"/>
      <c r="GO836" s="613"/>
      <c r="GP836" s="613"/>
      <c r="GQ836" s="613"/>
      <c r="GR836" s="613"/>
      <c r="GS836" s="613"/>
      <c r="GT836" s="613"/>
      <c r="GU836" s="613"/>
      <c r="GV836" s="613"/>
      <c r="GW836" s="613"/>
      <c r="GX836" s="613"/>
      <c r="GY836" s="613"/>
      <c r="GZ836" s="613"/>
      <c r="HA836" s="613"/>
      <c r="HB836" s="613"/>
      <c r="HC836" s="613"/>
      <c r="HD836" s="613"/>
      <c r="HE836" s="613"/>
      <c r="HF836" s="613"/>
      <c r="HG836" s="613"/>
      <c r="HH836" s="613"/>
      <c r="HI836" s="613"/>
      <c r="HJ836" s="613"/>
      <c r="HK836" s="613"/>
      <c r="HL836" s="613"/>
      <c r="HM836" s="613"/>
      <c r="HN836" s="613"/>
    </row>
    <row r="837" s="606" customFormat="1" ht="18" customHeight="1" spans="1:8">
      <c r="A837" s="383" t="s">
        <v>666</v>
      </c>
      <c r="B837" s="321">
        <v>1770</v>
      </c>
      <c r="C837" s="624">
        <f t="shared" ref="C837:H837" si="177">C838+C849+C851+C854+C856+C858</f>
        <v>20506</v>
      </c>
      <c r="D837" s="355">
        <v>13503</v>
      </c>
      <c r="E837" s="622">
        <f t="shared" ref="E837:E839" si="178">D837/C837</f>
        <v>0.658490197990832</v>
      </c>
      <c r="F837" s="355">
        <f t="shared" si="177"/>
        <v>13776</v>
      </c>
      <c r="G837" s="635">
        <f t="shared" si="176"/>
        <v>-0.0198170731707317</v>
      </c>
      <c r="H837" s="624">
        <f t="shared" si="177"/>
        <v>7003</v>
      </c>
    </row>
    <row r="838" s="606" customFormat="1" ht="18" customHeight="1" spans="1:8">
      <c r="A838" s="383" t="s">
        <v>667</v>
      </c>
      <c r="B838" s="321">
        <v>1770</v>
      </c>
      <c r="C838" s="624">
        <f t="shared" ref="C838:H838" si="179">SUM(C839:C848)</f>
        <v>3427</v>
      </c>
      <c r="D838" s="355">
        <v>2487</v>
      </c>
      <c r="E838" s="622">
        <f t="shared" si="178"/>
        <v>0.725707615990662</v>
      </c>
      <c r="F838" s="355">
        <f t="shared" si="179"/>
        <v>1558</v>
      </c>
      <c r="G838" s="635">
        <f t="shared" si="176"/>
        <v>0.596277278562259</v>
      </c>
      <c r="H838" s="624">
        <f t="shared" si="179"/>
        <v>940</v>
      </c>
    </row>
    <row r="839" s="520" customFormat="1" ht="18" customHeight="1" spans="1:222">
      <c r="A839" s="382" t="s">
        <v>47</v>
      </c>
      <c r="B839" s="320">
        <v>1332</v>
      </c>
      <c r="C839" s="625">
        <v>1068</v>
      </c>
      <c r="D839" s="257">
        <v>1068</v>
      </c>
      <c r="E839" s="636">
        <f t="shared" si="178"/>
        <v>1</v>
      </c>
      <c r="F839" s="257">
        <v>1018</v>
      </c>
      <c r="G839" s="637">
        <f t="shared" si="176"/>
        <v>0.0491159135559922</v>
      </c>
      <c r="H839" s="612"/>
      <c r="I839" s="606"/>
      <c r="J839" s="613"/>
      <c r="K839" s="613"/>
      <c r="GI839" s="613"/>
      <c r="GJ839" s="613"/>
      <c r="GK839" s="613"/>
      <c r="GL839" s="613"/>
      <c r="GM839" s="613"/>
      <c r="GN839" s="613"/>
      <c r="GO839" s="613"/>
      <c r="GP839" s="613"/>
      <c r="GQ839" s="613"/>
      <c r="GR839" s="613"/>
      <c r="GS839" s="613"/>
      <c r="GT839" s="613"/>
      <c r="GU839" s="613"/>
      <c r="GV839" s="613"/>
      <c r="GW839" s="613"/>
      <c r="GX839" s="613"/>
      <c r="GY839" s="613"/>
      <c r="GZ839" s="613"/>
      <c r="HA839" s="613"/>
      <c r="HB839" s="613"/>
      <c r="HC839" s="613"/>
      <c r="HD839" s="613"/>
      <c r="HE839" s="613"/>
      <c r="HF839" s="613"/>
      <c r="HG839" s="613"/>
      <c r="HH839" s="613"/>
      <c r="HI839" s="613"/>
      <c r="HJ839" s="613"/>
      <c r="HK839" s="613"/>
      <c r="HL839" s="613"/>
      <c r="HM839" s="613"/>
      <c r="HN839" s="613"/>
    </row>
    <row r="840" s="606" customFormat="1" ht="18" customHeight="1" spans="1:8">
      <c r="A840" s="382" t="s">
        <v>48</v>
      </c>
      <c r="B840" s="320"/>
      <c r="C840" s="625">
        <v>0</v>
      </c>
      <c r="D840" s="257">
        <v>0</v>
      </c>
      <c r="E840" s="636"/>
      <c r="F840" s="257"/>
      <c r="G840" s="637"/>
      <c r="H840" s="638"/>
    </row>
    <row r="841" s="520" customFormat="1" ht="18" customHeight="1" spans="1:222">
      <c r="A841" s="382" t="s">
        <v>49</v>
      </c>
      <c r="B841" s="320"/>
      <c r="C841" s="625">
        <v>0</v>
      </c>
      <c r="D841" s="257">
        <v>0</v>
      </c>
      <c r="E841" s="636"/>
      <c r="F841" s="257"/>
      <c r="G841" s="637"/>
      <c r="H841" s="612"/>
      <c r="I841" s="606"/>
      <c r="J841" s="613"/>
      <c r="K841" s="613"/>
      <c r="GI841" s="613"/>
      <c r="GJ841" s="613"/>
      <c r="GK841" s="613"/>
      <c r="GL841" s="613"/>
      <c r="GM841" s="613"/>
      <c r="GN841" s="613"/>
      <c r="GO841" s="613"/>
      <c r="GP841" s="613"/>
      <c r="GQ841" s="613"/>
      <c r="GR841" s="613"/>
      <c r="GS841" s="613"/>
      <c r="GT841" s="613"/>
      <c r="GU841" s="613"/>
      <c r="GV841" s="613"/>
      <c r="GW841" s="613"/>
      <c r="GX841" s="613"/>
      <c r="GY841" s="613"/>
      <c r="GZ841" s="613"/>
      <c r="HA841" s="613"/>
      <c r="HB841" s="613"/>
      <c r="HC841" s="613"/>
      <c r="HD841" s="613"/>
      <c r="HE841" s="613"/>
      <c r="HF841" s="613"/>
      <c r="HG841" s="613"/>
      <c r="HH841" s="613"/>
      <c r="HI841" s="613"/>
      <c r="HJ841" s="613"/>
      <c r="HK841" s="613"/>
      <c r="HL841" s="613"/>
      <c r="HM841" s="613"/>
      <c r="HN841" s="613"/>
    </row>
    <row r="842" s="606" customFormat="1" ht="18" customHeight="1" spans="1:8">
      <c r="A842" s="382" t="s">
        <v>668</v>
      </c>
      <c r="B842" s="320"/>
      <c r="C842" s="625">
        <v>0</v>
      </c>
      <c r="D842" s="257">
        <v>0</v>
      </c>
      <c r="E842" s="636"/>
      <c r="F842" s="257">
        <v>100</v>
      </c>
      <c r="G842" s="637"/>
      <c r="H842" s="638"/>
    </row>
    <row r="843" s="520" customFormat="1" ht="18" customHeight="1" spans="1:222">
      <c r="A843" s="382" t="s">
        <v>669</v>
      </c>
      <c r="B843" s="320"/>
      <c r="C843" s="625">
        <v>0</v>
      </c>
      <c r="D843" s="257">
        <v>0</v>
      </c>
      <c r="E843" s="636"/>
      <c r="F843" s="257"/>
      <c r="G843" s="637"/>
      <c r="H843" s="612"/>
      <c r="I843" s="606"/>
      <c r="J843" s="613"/>
      <c r="K843" s="613"/>
      <c r="GI843" s="613"/>
      <c r="GJ843" s="613"/>
      <c r="GK843" s="613"/>
      <c r="GL843" s="613"/>
      <c r="GM843" s="613"/>
      <c r="GN843" s="613"/>
      <c r="GO843" s="613"/>
      <c r="GP843" s="613"/>
      <c r="GQ843" s="613"/>
      <c r="GR843" s="613"/>
      <c r="GS843" s="613"/>
      <c r="GT843" s="613"/>
      <c r="GU843" s="613"/>
      <c r="GV843" s="613"/>
      <c r="GW843" s="613"/>
      <c r="GX843" s="613"/>
      <c r="GY843" s="613"/>
      <c r="GZ843" s="613"/>
      <c r="HA843" s="613"/>
      <c r="HB843" s="613"/>
      <c r="HC843" s="613"/>
      <c r="HD843" s="613"/>
      <c r="HE843" s="613"/>
      <c r="HF843" s="613"/>
      <c r="HG843" s="613"/>
      <c r="HH843" s="613"/>
      <c r="HI843" s="613"/>
      <c r="HJ843" s="613"/>
      <c r="HK843" s="613"/>
      <c r="HL843" s="613"/>
      <c r="HM843" s="613"/>
      <c r="HN843" s="613"/>
    </row>
    <row r="844" s="606" customFormat="1" ht="18" customHeight="1" spans="1:8">
      <c r="A844" s="382" t="s">
        <v>670</v>
      </c>
      <c r="B844" s="320"/>
      <c r="C844" s="625">
        <v>0</v>
      </c>
      <c r="D844" s="257">
        <v>0</v>
      </c>
      <c r="E844" s="636"/>
      <c r="F844" s="257"/>
      <c r="G844" s="637"/>
      <c r="H844" s="638"/>
    </row>
    <row r="845" s="606" customFormat="1" ht="18" customHeight="1" spans="1:8">
      <c r="A845" s="382" t="s">
        <v>671</v>
      </c>
      <c r="B845" s="320"/>
      <c r="C845" s="625">
        <v>0</v>
      </c>
      <c r="D845" s="257">
        <v>0</v>
      </c>
      <c r="E845" s="636"/>
      <c r="F845" s="257"/>
      <c r="G845" s="637"/>
      <c r="H845" s="638"/>
    </row>
    <row r="846" s="520" customFormat="1" ht="18" customHeight="1" spans="1:222">
      <c r="A846" s="382" t="s">
        <v>672</v>
      </c>
      <c r="B846" s="320"/>
      <c r="C846" s="625">
        <v>0</v>
      </c>
      <c r="D846" s="257">
        <v>0</v>
      </c>
      <c r="E846" s="636"/>
      <c r="F846" s="257"/>
      <c r="G846" s="637"/>
      <c r="H846" s="612"/>
      <c r="I846" s="606"/>
      <c r="J846" s="613"/>
      <c r="K846" s="613"/>
      <c r="GI846" s="613"/>
      <c r="GJ846" s="613"/>
      <c r="GK846" s="613"/>
      <c r="GL846" s="613"/>
      <c r="GM846" s="613"/>
      <c r="GN846" s="613"/>
      <c r="GO846" s="613"/>
      <c r="GP846" s="613"/>
      <c r="GQ846" s="613"/>
      <c r="GR846" s="613"/>
      <c r="GS846" s="613"/>
      <c r="GT846" s="613"/>
      <c r="GU846" s="613"/>
      <c r="GV846" s="613"/>
      <c r="GW846" s="613"/>
      <c r="GX846" s="613"/>
      <c r="GY846" s="613"/>
      <c r="GZ846" s="613"/>
      <c r="HA846" s="613"/>
      <c r="HB846" s="613"/>
      <c r="HC846" s="613"/>
      <c r="HD846" s="613"/>
      <c r="HE846" s="613"/>
      <c r="HF846" s="613"/>
      <c r="HG846" s="613"/>
      <c r="HH846" s="613"/>
      <c r="HI846" s="613"/>
      <c r="HJ846" s="613"/>
      <c r="HK846" s="613"/>
      <c r="HL846" s="613"/>
      <c r="HM846" s="613"/>
      <c r="HN846" s="613"/>
    </row>
    <row r="847" s="606" customFormat="1" spans="1:8">
      <c r="A847" s="382" t="s">
        <v>673</v>
      </c>
      <c r="B847" s="320"/>
      <c r="C847" s="625">
        <v>0</v>
      </c>
      <c r="D847" s="257">
        <v>0</v>
      </c>
      <c r="E847" s="636"/>
      <c r="F847" s="257"/>
      <c r="G847" s="637"/>
      <c r="H847" s="638"/>
    </row>
    <row r="848" s="607" customFormat="1" ht="18" customHeight="1" spans="1:222">
      <c r="A848" s="382" t="s">
        <v>674</v>
      </c>
      <c r="B848" s="320">
        <v>438</v>
      </c>
      <c r="C848" s="625">
        <v>2359</v>
      </c>
      <c r="D848" s="257">
        <v>1419</v>
      </c>
      <c r="E848" s="636">
        <f t="shared" ref="E848:E853" si="180">D848/C848</f>
        <v>0.6015260703688</v>
      </c>
      <c r="F848" s="257">
        <v>440</v>
      </c>
      <c r="G848" s="637">
        <f t="shared" ref="G848:G853" si="181">D848/F848-1</f>
        <v>2.225</v>
      </c>
      <c r="H848" s="612">
        <v>940</v>
      </c>
      <c r="I848" s="606"/>
      <c r="J848" s="613"/>
      <c r="K848" s="613"/>
      <c r="GI848" s="613"/>
      <c r="GJ848" s="613"/>
      <c r="GK848" s="613"/>
      <c r="GL848" s="613"/>
      <c r="GM848" s="613"/>
      <c r="GN848" s="613"/>
      <c r="GO848" s="613"/>
      <c r="GP848" s="613"/>
      <c r="GQ848" s="613"/>
      <c r="GR848" s="613"/>
      <c r="GS848" s="613"/>
      <c r="GT848" s="613"/>
      <c r="GU848" s="613"/>
      <c r="GV848" s="613"/>
      <c r="GW848" s="613"/>
      <c r="GX848" s="613"/>
      <c r="GY848" s="613"/>
      <c r="GZ848" s="613"/>
      <c r="HA848" s="613"/>
      <c r="HB848" s="613"/>
      <c r="HC848" s="613"/>
      <c r="HD848" s="613"/>
      <c r="HE848" s="613"/>
      <c r="HF848" s="613"/>
      <c r="HG848" s="613"/>
      <c r="HH848" s="613"/>
      <c r="HI848" s="613"/>
      <c r="HJ848" s="613"/>
      <c r="HK848" s="613"/>
      <c r="HL848" s="613"/>
      <c r="HM848" s="613"/>
      <c r="HN848" s="613"/>
    </row>
    <row r="849" s="606" customFormat="1" ht="18" customHeight="1" spans="1:8">
      <c r="A849" s="383" t="s">
        <v>675</v>
      </c>
      <c r="B849" s="321"/>
      <c r="C849" s="624">
        <v>0</v>
      </c>
      <c r="D849" s="355">
        <v>0</v>
      </c>
      <c r="E849" s="622"/>
      <c r="F849" s="355">
        <f>F850</f>
        <v>0</v>
      </c>
      <c r="G849" s="637"/>
      <c r="H849" s="624"/>
    </row>
    <row r="850" s="606" customFormat="1" ht="18" customHeight="1" spans="1:8">
      <c r="A850" s="382" t="s">
        <v>676</v>
      </c>
      <c r="B850" s="321"/>
      <c r="C850" s="625">
        <v>0</v>
      </c>
      <c r="D850" s="257">
        <v>0</v>
      </c>
      <c r="E850" s="636"/>
      <c r="F850" s="257"/>
      <c r="G850" s="637"/>
      <c r="H850" s="638"/>
    </row>
    <row r="851" s="606" customFormat="1" ht="18" customHeight="1" spans="1:8">
      <c r="A851" s="383" t="s">
        <v>677</v>
      </c>
      <c r="B851" s="321"/>
      <c r="C851" s="624">
        <f t="shared" ref="C851:H851" si="182">SUM(C852:C853)</f>
        <v>10030</v>
      </c>
      <c r="D851" s="355">
        <v>8198</v>
      </c>
      <c r="E851" s="622">
        <f t="shared" si="180"/>
        <v>0.817347956131605</v>
      </c>
      <c r="F851" s="355">
        <f t="shared" si="182"/>
        <v>11744</v>
      </c>
      <c r="G851" s="635">
        <f t="shared" si="181"/>
        <v>-0.301941416893733</v>
      </c>
      <c r="H851" s="624">
        <f t="shared" si="182"/>
        <v>1832</v>
      </c>
    </row>
    <row r="852" s="606" customFormat="1" ht="18" customHeight="1" spans="1:8">
      <c r="A852" s="382" t="s">
        <v>678</v>
      </c>
      <c r="B852" s="321"/>
      <c r="C852" s="625">
        <f t="shared" ref="C852:C857" si="183">D852+H852</f>
        <v>0</v>
      </c>
      <c r="D852" s="257">
        <v>0</v>
      </c>
      <c r="E852" s="636"/>
      <c r="F852" s="257"/>
      <c r="G852" s="637"/>
      <c r="H852" s="638"/>
    </row>
    <row r="853" s="607" customFormat="1" ht="18" customHeight="1" spans="1:222">
      <c r="A853" s="382" t="s">
        <v>679</v>
      </c>
      <c r="B853" s="321"/>
      <c r="C853" s="625">
        <v>10030</v>
      </c>
      <c r="D853" s="257">
        <v>8198</v>
      </c>
      <c r="E853" s="636">
        <f t="shared" si="180"/>
        <v>0.817347956131605</v>
      </c>
      <c r="F853" s="257">
        <v>11744</v>
      </c>
      <c r="G853" s="637">
        <f t="shared" si="181"/>
        <v>-0.301941416893733</v>
      </c>
      <c r="H853" s="612">
        <v>1832</v>
      </c>
      <c r="I853" s="606"/>
      <c r="J853" s="613"/>
      <c r="K853" s="613"/>
      <c r="GI853" s="613"/>
      <c r="GJ853" s="613"/>
      <c r="GK853" s="613"/>
      <c r="GL853" s="613"/>
      <c r="GM853" s="613"/>
      <c r="GN853" s="613"/>
      <c r="GO853" s="613"/>
      <c r="GP853" s="613"/>
      <c r="GQ853" s="613"/>
      <c r="GR853" s="613"/>
      <c r="GS853" s="613"/>
      <c r="GT853" s="613"/>
      <c r="GU853" s="613"/>
      <c r="GV853" s="613"/>
      <c r="GW853" s="613"/>
      <c r="GX853" s="613"/>
      <c r="GY853" s="613"/>
      <c r="GZ853" s="613"/>
      <c r="HA853" s="613"/>
      <c r="HB853" s="613"/>
      <c r="HC853" s="613"/>
      <c r="HD853" s="613"/>
      <c r="HE853" s="613"/>
      <c r="HF853" s="613"/>
      <c r="HG853" s="613"/>
      <c r="HH853" s="613"/>
      <c r="HI853" s="613"/>
      <c r="HJ853" s="613"/>
      <c r="HK853" s="613"/>
      <c r="HL853" s="613"/>
      <c r="HM853" s="613"/>
      <c r="HN853" s="613"/>
    </row>
    <row r="854" s="606" customFormat="1" ht="18" customHeight="1" spans="1:8">
      <c r="A854" s="383" t="s">
        <v>680</v>
      </c>
      <c r="B854" s="321"/>
      <c r="C854" s="624">
        <f t="shared" si="183"/>
        <v>0</v>
      </c>
      <c r="D854" s="355">
        <v>0</v>
      </c>
      <c r="E854" s="622"/>
      <c r="F854" s="355">
        <f t="shared" ref="F854:F858" si="184">F855</f>
        <v>0</v>
      </c>
      <c r="G854" s="637"/>
      <c r="H854" s="624">
        <f>H855</f>
        <v>0</v>
      </c>
    </row>
    <row r="855" s="607" customFormat="1" ht="18" customHeight="1" spans="1:222">
      <c r="A855" s="382" t="s">
        <v>681</v>
      </c>
      <c r="B855" s="321"/>
      <c r="C855" s="625">
        <f t="shared" si="183"/>
        <v>0</v>
      </c>
      <c r="D855" s="257">
        <v>0</v>
      </c>
      <c r="E855" s="636"/>
      <c r="F855" s="257"/>
      <c r="G855" s="637"/>
      <c r="H855" s="612"/>
      <c r="I855" s="606"/>
      <c r="J855" s="613"/>
      <c r="K855" s="613"/>
      <c r="GI855" s="613"/>
      <c r="GJ855" s="613"/>
      <c r="GK855" s="613"/>
      <c r="GL855" s="613"/>
      <c r="GM855" s="613"/>
      <c r="GN855" s="613"/>
      <c r="GO855" s="613"/>
      <c r="GP855" s="613"/>
      <c r="GQ855" s="613"/>
      <c r="GR855" s="613"/>
      <c r="GS855" s="613"/>
      <c r="GT855" s="613"/>
      <c r="GU855" s="613"/>
      <c r="GV855" s="613"/>
      <c r="GW855" s="613"/>
      <c r="GX855" s="613"/>
      <c r="GY855" s="613"/>
      <c r="GZ855" s="613"/>
      <c r="HA855" s="613"/>
      <c r="HB855" s="613"/>
      <c r="HC855" s="613"/>
      <c r="HD855" s="613"/>
      <c r="HE855" s="613"/>
      <c r="HF855" s="613"/>
      <c r="HG855" s="613"/>
      <c r="HH855" s="613"/>
      <c r="HI855" s="613"/>
      <c r="HJ855" s="613"/>
      <c r="HK855" s="613"/>
      <c r="HL855" s="613"/>
      <c r="HM855" s="613"/>
      <c r="HN855" s="613"/>
    </row>
    <row r="856" s="606" customFormat="1" ht="18" customHeight="1" spans="1:8">
      <c r="A856" s="383" t="s">
        <v>682</v>
      </c>
      <c r="B856" s="321"/>
      <c r="C856" s="624">
        <f t="shared" si="183"/>
        <v>0</v>
      </c>
      <c r="D856" s="355">
        <v>0</v>
      </c>
      <c r="E856" s="622"/>
      <c r="F856" s="355">
        <f t="shared" si="184"/>
        <v>0</v>
      </c>
      <c r="G856" s="637"/>
      <c r="H856" s="624"/>
    </row>
    <row r="857" s="606" customFormat="1" ht="18" customHeight="1" spans="1:8">
      <c r="A857" s="382" t="s">
        <v>683</v>
      </c>
      <c r="B857" s="321"/>
      <c r="C857" s="625">
        <f t="shared" si="183"/>
        <v>0</v>
      </c>
      <c r="D857" s="257">
        <v>0</v>
      </c>
      <c r="E857" s="636"/>
      <c r="F857" s="257"/>
      <c r="G857" s="637"/>
      <c r="H857" s="638"/>
    </row>
    <row r="858" s="606" customFormat="1" ht="18" customHeight="1" spans="1:8">
      <c r="A858" s="383" t="s">
        <v>684</v>
      </c>
      <c r="B858" s="321"/>
      <c r="C858" s="624">
        <f>C859</f>
        <v>7049</v>
      </c>
      <c r="D858" s="355">
        <v>2818</v>
      </c>
      <c r="E858" s="622"/>
      <c r="F858" s="355">
        <f t="shared" si="184"/>
        <v>474</v>
      </c>
      <c r="G858" s="635">
        <f t="shared" ref="G858:G862" si="185">D858/F858-1</f>
        <v>4.94514767932489</v>
      </c>
      <c r="H858" s="624">
        <f>H859</f>
        <v>4231</v>
      </c>
    </row>
    <row r="859" s="607" customFormat="1" ht="18" customHeight="1" spans="1:222">
      <c r="A859" s="382" t="s">
        <v>685</v>
      </c>
      <c r="B859" s="321"/>
      <c r="C859" s="625">
        <v>7049</v>
      </c>
      <c r="D859" s="257">
        <v>2818</v>
      </c>
      <c r="E859" s="636"/>
      <c r="F859" s="257">
        <v>474</v>
      </c>
      <c r="G859" s="637">
        <f t="shared" si="185"/>
        <v>4.94514767932489</v>
      </c>
      <c r="H859" s="612">
        <v>4231</v>
      </c>
      <c r="I859" s="606"/>
      <c r="J859" s="613"/>
      <c r="K859" s="613"/>
      <c r="GI859" s="613"/>
      <c r="GJ859" s="613"/>
      <c r="GK859" s="613"/>
      <c r="GL859" s="613"/>
      <c r="GM859" s="613"/>
      <c r="GN859" s="613"/>
      <c r="GO859" s="613"/>
      <c r="GP859" s="613"/>
      <c r="GQ859" s="613"/>
      <c r="GR859" s="613"/>
      <c r="GS859" s="613"/>
      <c r="GT859" s="613"/>
      <c r="GU859" s="613"/>
      <c r="GV859" s="613"/>
      <c r="GW859" s="613"/>
      <c r="GX859" s="613"/>
      <c r="GY859" s="613"/>
      <c r="GZ859" s="613"/>
      <c r="HA859" s="613"/>
      <c r="HB859" s="613"/>
      <c r="HC859" s="613"/>
      <c r="HD859" s="613"/>
      <c r="HE859" s="613"/>
      <c r="HF859" s="613"/>
      <c r="HG859" s="613"/>
      <c r="HH859" s="613"/>
      <c r="HI859" s="613"/>
      <c r="HJ859" s="613"/>
      <c r="HK859" s="613"/>
      <c r="HL859" s="613"/>
      <c r="HM859" s="613"/>
      <c r="HN859" s="613"/>
    </row>
    <row r="860" s="606" customFormat="1" ht="18" customHeight="1" spans="1:8">
      <c r="A860" s="383" t="s">
        <v>686</v>
      </c>
      <c r="B860" s="321">
        <v>1620</v>
      </c>
      <c r="C860" s="624">
        <f t="shared" ref="C860:H860" si="186">C861+C887+C912+C940+C951+C958+C965+C968</f>
        <v>9729</v>
      </c>
      <c r="D860" s="355">
        <v>5532</v>
      </c>
      <c r="E860" s="622">
        <f t="shared" ref="E860:E862" si="187">D860/C860</f>
        <v>0.568609312365094</v>
      </c>
      <c r="F860" s="355">
        <f t="shared" si="186"/>
        <v>5530</v>
      </c>
      <c r="G860" s="635">
        <f t="shared" si="185"/>
        <v>0.00036166365280299</v>
      </c>
      <c r="H860" s="624">
        <f t="shared" si="186"/>
        <v>4197</v>
      </c>
    </row>
    <row r="861" s="606" customFormat="1" ht="18" customHeight="1" spans="1:8">
      <c r="A861" s="383" t="s">
        <v>687</v>
      </c>
      <c r="B861" s="321">
        <v>780</v>
      </c>
      <c r="C861" s="624">
        <f t="shared" ref="C861:H861" si="188">SUM(C862:C886)</f>
        <v>2803</v>
      </c>
      <c r="D861" s="355">
        <v>2476</v>
      </c>
      <c r="E861" s="622">
        <f t="shared" si="187"/>
        <v>0.88333927934356</v>
      </c>
      <c r="F861" s="355">
        <f t="shared" si="188"/>
        <v>870</v>
      </c>
      <c r="G861" s="635">
        <f t="shared" si="185"/>
        <v>1.84597701149425</v>
      </c>
      <c r="H861" s="624">
        <f t="shared" si="188"/>
        <v>327</v>
      </c>
    </row>
    <row r="862" s="520" customFormat="1" ht="18" customHeight="1" spans="1:222">
      <c r="A862" s="382" t="s">
        <v>47</v>
      </c>
      <c r="B862" s="320">
        <v>482</v>
      </c>
      <c r="C862" s="625">
        <v>353</v>
      </c>
      <c r="D862" s="257">
        <v>353</v>
      </c>
      <c r="E862" s="636">
        <f t="shared" si="187"/>
        <v>1</v>
      </c>
      <c r="F862" s="257">
        <v>331</v>
      </c>
      <c r="G862" s="637">
        <f t="shared" si="185"/>
        <v>0.066465256797583</v>
      </c>
      <c r="H862" s="612"/>
      <c r="I862" s="606"/>
      <c r="J862" s="613"/>
      <c r="K862" s="613"/>
      <c r="GI862" s="613"/>
      <c r="GJ862" s="613"/>
      <c r="GK862" s="613"/>
      <c r="GL862" s="613"/>
      <c r="GM862" s="613"/>
      <c r="GN862" s="613"/>
      <c r="GO862" s="613"/>
      <c r="GP862" s="613"/>
      <c r="GQ862" s="613"/>
      <c r="GR862" s="613"/>
      <c r="GS862" s="613"/>
      <c r="GT862" s="613"/>
      <c r="GU862" s="613"/>
      <c r="GV862" s="613"/>
      <c r="GW862" s="613"/>
      <c r="GX862" s="613"/>
      <c r="GY862" s="613"/>
      <c r="GZ862" s="613"/>
      <c r="HA862" s="613"/>
      <c r="HB862" s="613"/>
      <c r="HC862" s="613"/>
      <c r="HD862" s="613"/>
      <c r="HE862" s="613"/>
      <c r="HF862" s="613"/>
      <c r="HG862" s="613"/>
      <c r="HH862" s="613"/>
      <c r="HI862" s="613"/>
      <c r="HJ862" s="613"/>
      <c r="HK862" s="613"/>
      <c r="HL862" s="613"/>
      <c r="HM862" s="613"/>
      <c r="HN862" s="613"/>
    </row>
    <row r="863" s="520" customFormat="1" ht="18" customHeight="1" spans="1:222">
      <c r="A863" s="382" t="s">
        <v>48</v>
      </c>
      <c r="B863" s="320"/>
      <c r="C863" s="625">
        <v>0</v>
      </c>
      <c r="D863" s="257">
        <v>0</v>
      </c>
      <c r="E863" s="636"/>
      <c r="F863" s="257"/>
      <c r="G863" s="637"/>
      <c r="H863" s="612"/>
      <c r="I863" s="606"/>
      <c r="J863" s="613"/>
      <c r="K863" s="613"/>
      <c r="GI863" s="613"/>
      <c r="GJ863" s="613"/>
      <c r="GK863" s="613"/>
      <c r="GL863" s="613"/>
      <c r="GM863" s="613"/>
      <c r="GN863" s="613"/>
      <c r="GO863" s="613"/>
      <c r="GP863" s="613"/>
      <c r="GQ863" s="613"/>
      <c r="GR863" s="613"/>
      <c r="GS863" s="613"/>
      <c r="GT863" s="613"/>
      <c r="GU863" s="613"/>
      <c r="GV863" s="613"/>
      <c r="GW863" s="613"/>
      <c r="GX863" s="613"/>
      <c r="GY863" s="613"/>
      <c r="GZ863" s="613"/>
      <c r="HA863" s="613"/>
      <c r="HB863" s="613"/>
      <c r="HC863" s="613"/>
      <c r="HD863" s="613"/>
      <c r="HE863" s="613"/>
      <c r="HF863" s="613"/>
      <c r="HG863" s="613"/>
      <c r="HH863" s="613"/>
      <c r="HI863" s="613"/>
      <c r="HJ863" s="613"/>
      <c r="HK863" s="613"/>
      <c r="HL863" s="613"/>
      <c r="HM863" s="613"/>
      <c r="HN863" s="613"/>
    </row>
    <row r="864" s="520" customFormat="1" ht="18" customHeight="1" spans="1:222">
      <c r="A864" s="382" t="s">
        <v>49</v>
      </c>
      <c r="B864" s="320"/>
      <c r="C864" s="625">
        <v>0</v>
      </c>
      <c r="D864" s="257">
        <v>0</v>
      </c>
      <c r="E864" s="636"/>
      <c r="F864" s="257"/>
      <c r="G864" s="637"/>
      <c r="H864" s="612"/>
      <c r="I864" s="606"/>
      <c r="J864" s="613"/>
      <c r="K864" s="613"/>
      <c r="GI864" s="613"/>
      <c r="GJ864" s="613"/>
      <c r="GK864" s="613"/>
      <c r="GL864" s="613"/>
      <c r="GM864" s="613"/>
      <c r="GN864" s="613"/>
      <c r="GO864" s="613"/>
      <c r="GP864" s="613"/>
      <c r="GQ864" s="613"/>
      <c r="GR864" s="613"/>
      <c r="GS864" s="613"/>
      <c r="GT864" s="613"/>
      <c r="GU864" s="613"/>
      <c r="GV864" s="613"/>
      <c r="GW864" s="613"/>
      <c r="GX864" s="613"/>
      <c r="GY864" s="613"/>
      <c r="GZ864" s="613"/>
      <c r="HA864" s="613"/>
      <c r="HB864" s="613"/>
      <c r="HC864" s="613"/>
      <c r="HD864" s="613"/>
      <c r="HE864" s="613"/>
      <c r="HF864" s="613"/>
      <c r="HG864" s="613"/>
      <c r="HH864" s="613"/>
      <c r="HI864" s="613"/>
      <c r="HJ864" s="613"/>
      <c r="HK864" s="613"/>
      <c r="HL864" s="613"/>
      <c r="HM864" s="613"/>
      <c r="HN864" s="613"/>
    </row>
    <row r="865" s="520" customFormat="1" ht="18" customHeight="1" spans="1:222">
      <c r="A865" s="382" t="s">
        <v>56</v>
      </c>
      <c r="B865" s="320">
        <v>173</v>
      </c>
      <c r="C865" s="625">
        <v>207</v>
      </c>
      <c r="D865" s="257">
        <v>207</v>
      </c>
      <c r="E865" s="636">
        <f>D865/C865</f>
        <v>1</v>
      </c>
      <c r="F865" s="257">
        <v>147</v>
      </c>
      <c r="G865" s="637">
        <f>D865/F865-1</f>
        <v>0.408163265306122</v>
      </c>
      <c r="H865" s="612"/>
      <c r="I865" s="606"/>
      <c r="J865" s="613"/>
      <c r="K865" s="613"/>
      <c r="GI865" s="613"/>
      <c r="GJ865" s="613"/>
      <c r="GK865" s="613"/>
      <c r="GL865" s="613"/>
      <c r="GM865" s="613"/>
      <c r="GN865" s="613"/>
      <c r="GO865" s="613"/>
      <c r="GP865" s="613"/>
      <c r="GQ865" s="613"/>
      <c r="GR865" s="613"/>
      <c r="GS865" s="613"/>
      <c r="GT865" s="613"/>
      <c r="GU865" s="613"/>
      <c r="GV865" s="613"/>
      <c r="GW865" s="613"/>
      <c r="GX865" s="613"/>
      <c r="GY865" s="613"/>
      <c r="GZ865" s="613"/>
      <c r="HA865" s="613"/>
      <c r="HB865" s="613"/>
      <c r="HC865" s="613"/>
      <c r="HD865" s="613"/>
      <c r="HE865" s="613"/>
      <c r="HF865" s="613"/>
      <c r="HG865" s="613"/>
      <c r="HH865" s="613"/>
      <c r="HI865" s="613"/>
      <c r="HJ865" s="613"/>
      <c r="HK865" s="613"/>
      <c r="HL865" s="613"/>
      <c r="HM865" s="613"/>
      <c r="HN865" s="613"/>
    </row>
    <row r="866" s="520" customFormat="1" ht="18" customHeight="1" spans="1:222">
      <c r="A866" s="382" t="s">
        <v>688</v>
      </c>
      <c r="B866" s="320"/>
      <c r="C866" s="625">
        <v>0</v>
      </c>
      <c r="D866" s="257">
        <v>0</v>
      </c>
      <c r="E866" s="636"/>
      <c r="F866" s="257"/>
      <c r="G866" s="637"/>
      <c r="H866" s="612"/>
      <c r="I866" s="606"/>
      <c r="J866" s="613"/>
      <c r="K866" s="613"/>
      <c r="GI866" s="613"/>
      <c r="GJ866" s="613"/>
      <c r="GK866" s="613"/>
      <c r="GL866" s="613"/>
      <c r="GM866" s="613"/>
      <c r="GN866" s="613"/>
      <c r="GO866" s="613"/>
      <c r="GP866" s="613"/>
      <c r="GQ866" s="613"/>
      <c r="GR866" s="613"/>
      <c r="GS866" s="613"/>
      <c r="GT866" s="613"/>
      <c r="GU866" s="613"/>
      <c r="GV866" s="613"/>
      <c r="GW866" s="613"/>
      <c r="GX866" s="613"/>
      <c r="GY866" s="613"/>
      <c r="GZ866" s="613"/>
      <c r="HA866" s="613"/>
      <c r="HB866" s="613"/>
      <c r="HC866" s="613"/>
      <c r="HD866" s="613"/>
      <c r="HE866" s="613"/>
      <c r="HF866" s="613"/>
      <c r="HG866" s="613"/>
      <c r="HH866" s="613"/>
      <c r="HI866" s="613"/>
      <c r="HJ866" s="613"/>
      <c r="HK866" s="613"/>
      <c r="HL866" s="613"/>
      <c r="HM866" s="613"/>
      <c r="HN866" s="613"/>
    </row>
    <row r="867" s="520" customFormat="1" ht="18" customHeight="1" spans="1:222">
      <c r="A867" s="382" t="s">
        <v>689</v>
      </c>
      <c r="B867" s="321"/>
      <c r="C867" s="625">
        <v>0</v>
      </c>
      <c r="D867" s="257">
        <v>0</v>
      </c>
      <c r="E867" s="636"/>
      <c r="F867" s="257"/>
      <c r="G867" s="637"/>
      <c r="H867" s="612"/>
      <c r="I867" s="606"/>
      <c r="J867" s="613"/>
      <c r="K867" s="613"/>
      <c r="GI867" s="613"/>
      <c r="GJ867" s="613"/>
      <c r="GK867" s="613"/>
      <c r="GL867" s="613"/>
      <c r="GM867" s="613"/>
      <c r="GN867" s="613"/>
      <c r="GO867" s="613"/>
      <c r="GP867" s="613"/>
      <c r="GQ867" s="613"/>
      <c r="GR867" s="613"/>
      <c r="GS867" s="613"/>
      <c r="GT867" s="613"/>
      <c r="GU867" s="613"/>
      <c r="GV867" s="613"/>
      <c r="GW867" s="613"/>
      <c r="GX867" s="613"/>
      <c r="GY867" s="613"/>
      <c r="GZ867" s="613"/>
      <c r="HA867" s="613"/>
      <c r="HB867" s="613"/>
      <c r="HC867" s="613"/>
      <c r="HD867" s="613"/>
      <c r="HE867" s="613"/>
      <c r="HF867" s="613"/>
      <c r="HG867" s="613"/>
      <c r="HH867" s="613"/>
      <c r="HI867" s="613"/>
      <c r="HJ867" s="613"/>
      <c r="HK867" s="613"/>
      <c r="HL867" s="613"/>
      <c r="HM867" s="613"/>
      <c r="HN867" s="613"/>
    </row>
    <row r="868" s="520" customFormat="1" ht="18" customHeight="1" spans="1:222">
      <c r="A868" s="382" t="s">
        <v>690</v>
      </c>
      <c r="B868" s="320">
        <v>8</v>
      </c>
      <c r="C868" s="625">
        <v>16</v>
      </c>
      <c r="D868" s="257">
        <v>6</v>
      </c>
      <c r="E868" s="636">
        <f>D868/C868</f>
        <v>0.375</v>
      </c>
      <c r="F868" s="257">
        <v>1</v>
      </c>
      <c r="G868" s="637">
        <f>D868/F868-1</f>
        <v>5</v>
      </c>
      <c r="H868" s="612">
        <v>10</v>
      </c>
      <c r="I868" s="606"/>
      <c r="J868" s="613"/>
      <c r="K868" s="613"/>
      <c r="GI868" s="613"/>
      <c r="GJ868" s="613"/>
      <c r="GK868" s="613"/>
      <c r="GL868" s="613"/>
      <c r="GM868" s="613"/>
      <c r="GN868" s="613"/>
      <c r="GO868" s="613"/>
      <c r="GP868" s="613"/>
      <c r="GQ868" s="613"/>
      <c r="GR868" s="613"/>
      <c r="GS868" s="613"/>
      <c r="GT868" s="613"/>
      <c r="GU868" s="613"/>
      <c r="GV868" s="613"/>
      <c r="GW868" s="613"/>
      <c r="GX868" s="613"/>
      <c r="GY868" s="613"/>
      <c r="GZ868" s="613"/>
      <c r="HA868" s="613"/>
      <c r="HB868" s="613"/>
      <c r="HC868" s="613"/>
      <c r="HD868" s="613"/>
      <c r="HE868" s="613"/>
      <c r="HF868" s="613"/>
      <c r="HG868" s="613"/>
      <c r="HH868" s="613"/>
      <c r="HI868" s="613"/>
      <c r="HJ868" s="613"/>
      <c r="HK868" s="613"/>
      <c r="HL868" s="613"/>
      <c r="HM868" s="613"/>
      <c r="HN868" s="613"/>
    </row>
    <row r="869" s="606" customFormat="1" ht="18" customHeight="1" spans="1:8">
      <c r="A869" s="382" t="s">
        <v>691</v>
      </c>
      <c r="B869" s="320">
        <v>5</v>
      </c>
      <c r="C869" s="625">
        <v>5</v>
      </c>
      <c r="D869" s="257">
        <v>5</v>
      </c>
      <c r="E869" s="636"/>
      <c r="F869" s="257"/>
      <c r="G869" s="637"/>
      <c r="H869" s="638"/>
    </row>
    <row r="870" s="520" customFormat="1" ht="18" customHeight="1" spans="1:222">
      <c r="A870" s="382" t="s">
        <v>692</v>
      </c>
      <c r="B870" s="321"/>
      <c r="C870" s="625">
        <v>0</v>
      </c>
      <c r="D870" s="257">
        <v>0</v>
      </c>
      <c r="E870" s="636"/>
      <c r="F870" s="257"/>
      <c r="G870" s="637"/>
      <c r="H870" s="612"/>
      <c r="I870" s="606"/>
      <c r="J870" s="613"/>
      <c r="K870" s="613"/>
      <c r="GI870" s="613"/>
      <c r="GJ870" s="613"/>
      <c r="GK870" s="613"/>
      <c r="GL870" s="613"/>
      <c r="GM870" s="613"/>
      <c r="GN870" s="613"/>
      <c r="GO870" s="613"/>
      <c r="GP870" s="613"/>
      <c r="GQ870" s="613"/>
      <c r="GR870" s="613"/>
      <c r="GS870" s="613"/>
      <c r="GT870" s="613"/>
      <c r="GU870" s="613"/>
      <c r="GV870" s="613"/>
      <c r="GW870" s="613"/>
      <c r="GX870" s="613"/>
      <c r="GY870" s="613"/>
      <c r="GZ870" s="613"/>
      <c r="HA870" s="613"/>
      <c r="HB870" s="613"/>
      <c r="HC870" s="613"/>
      <c r="HD870" s="613"/>
      <c r="HE870" s="613"/>
      <c r="HF870" s="613"/>
      <c r="HG870" s="613"/>
      <c r="HH870" s="613"/>
      <c r="HI870" s="613"/>
      <c r="HJ870" s="613"/>
      <c r="HK870" s="613"/>
      <c r="HL870" s="613"/>
      <c r="HM870" s="613"/>
      <c r="HN870" s="613"/>
    </row>
    <row r="871" s="606" customFormat="1" ht="18" customHeight="1" spans="1:8">
      <c r="A871" s="382" t="s">
        <v>693</v>
      </c>
      <c r="B871" s="321"/>
      <c r="C871" s="625">
        <v>0</v>
      </c>
      <c r="D871" s="257">
        <v>0</v>
      </c>
      <c r="E871" s="636"/>
      <c r="F871" s="257"/>
      <c r="G871" s="637"/>
      <c r="H871" s="638"/>
    </row>
    <row r="872" s="606" customFormat="1" ht="18" customHeight="1" spans="1:8">
      <c r="A872" s="382" t="s">
        <v>694</v>
      </c>
      <c r="B872" s="321"/>
      <c r="C872" s="625">
        <v>0</v>
      </c>
      <c r="D872" s="257">
        <v>0</v>
      </c>
      <c r="E872" s="636"/>
      <c r="F872" s="257"/>
      <c r="G872" s="637"/>
      <c r="H872" s="638"/>
    </row>
    <row r="873" s="520" customFormat="1" ht="18" customHeight="1" spans="1:222">
      <c r="A873" s="382" t="s">
        <v>695</v>
      </c>
      <c r="B873" s="321"/>
      <c r="C873" s="625">
        <v>0</v>
      </c>
      <c r="D873" s="257">
        <v>0</v>
      </c>
      <c r="E873" s="636"/>
      <c r="F873" s="257"/>
      <c r="G873" s="637"/>
      <c r="H873" s="612"/>
      <c r="I873" s="606"/>
      <c r="J873" s="613"/>
      <c r="K873" s="613"/>
      <c r="GI873" s="613"/>
      <c r="GJ873" s="613"/>
      <c r="GK873" s="613"/>
      <c r="GL873" s="613"/>
      <c r="GM873" s="613"/>
      <c r="GN873" s="613"/>
      <c r="GO873" s="613"/>
      <c r="GP873" s="613"/>
      <c r="GQ873" s="613"/>
      <c r="GR873" s="613"/>
      <c r="GS873" s="613"/>
      <c r="GT873" s="613"/>
      <c r="GU873" s="613"/>
      <c r="GV873" s="613"/>
      <c r="GW873" s="613"/>
      <c r="GX873" s="613"/>
      <c r="GY873" s="613"/>
      <c r="GZ873" s="613"/>
      <c r="HA873" s="613"/>
      <c r="HB873" s="613"/>
      <c r="HC873" s="613"/>
      <c r="HD873" s="613"/>
      <c r="HE873" s="613"/>
      <c r="HF873" s="613"/>
      <c r="HG873" s="613"/>
      <c r="HH873" s="613"/>
      <c r="HI873" s="613"/>
      <c r="HJ873" s="613"/>
      <c r="HK873" s="613"/>
      <c r="HL873" s="613"/>
      <c r="HM873" s="613"/>
      <c r="HN873" s="613"/>
    </row>
    <row r="874" s="520" customFormat="1" ht="18" customHeight="1" spans="1:222">
      <c r="A874" s="382" t="s">
        <v>696</v>
      </c>
      <c r="B874" s="320">
        <v>56</v>
      </c>
      <c r="C874" s="625">
        <v>31</v>
      </c>
      <c r="D874" s="257">
        <v>31</v>
      </c>
      <c r="E874" s="636"/>
      <c r="F874" s="257"/>
      <c r="G874" s="637"/>
      <c r="H874" s="612"/>
      <c r="I874" s="606"/>
      <c r="J874" s="613"/>
      <c r="K874" s="613"/>
      <c r="GI874" s="613"/>
      <c r="GJ874" s="613"/>
      <c r="GK874" s="613"/>
      <c r="GL874" s="613"/>
      <c r="GM874" s="613"/>
      <c r="GN874" s="613"/>
      <c r="GO874" s="613"/>
      <c r="GP874" s="613"/>
      <c r="GQ874" s="613"/>
      <c r="GR874" s="613"/>
      <c r="GS874" s="613"/>
      <c r="GT874" s="613"/>
      <c r="GU874" s="613"/>
      <c r="GV874" s="613"/>
      <c r="GW874" s="613"/>
      <c r="GX874" s="613"/>
      <c r="GY874" s="613"/>
      <c r="GZ874" s="613"/>
      <c r="HA874" s="613"/>
      <c r="HB874" s="613"/>
      <c r="HC874" s="613"/>
      <c r="HD874" s="613"/>
      <c r="HE874" s="613"/>
      <c r="HF874" s="613"/>
      <c r="HG874" s="613"/>
      <c r="HH874" s="613"/>
      <c r="HI874" s="613"/>
      <c r="HJ874" s="613"/>
      <c r="HK874" s="613"/>
      <c r="HL874" s="613"/>
      <c r="HM874" s="613"/>
      <c r="HN874" s="613"/>
    </row>
    <row r="875" s="520" customFormat="1" ht="18" customHeight="1" spans="1:222">
      <c r="A875" s="382" t="s">
        <v>697</v>
      </c>
      <c r="B875" s="320"/>
      <c r="C875" s="625">
        <v>0</v>
      </c>
      <c r="D875" s="257">
        <v>0</v>
      </c>
      <c r="E875" s="636"/>
      <c r="F875" s="257"/>
      <c r="G875" s="637"/>
      <c r="H875" s="612"/>
      <c r="I875" s="606"/>
      <c r="J875" s="613"/>
      <c r="K875" s="613"/>
      <c r="GI875" s="613"/>
      <c r="GJ875" s="613"/>
      <c r="GK875" s="613"/>
      <c r="GL875" s="613"/>
      <c r="GM875" s="613"/>
      <c r="GN875" s="613"/>
      <c r="GO875" s="613"/>
      <c r="GP875" s="613"/>
      <c r="GQ875" s="613"/>
      <c r="GR875" s="613"/>
      <c r="GS875" s="613"/>
      <c r="GT875" s="613"/>
      <c r="GU875" s="613"/>
      <c r="GV875" s="613"/>
      <c r="GW875" s="613"/>
      <c r="GX875" s="613"/>
      <c r="GY875" s="613"/>
      <c r="GZ875" s="613"/>
      <c r="HA875" s="613"/>
      <c r="HB875" s="613"/>
      <c r="HC875" s="613"/>
      <c r="HD875" s="613"/>
      <c r="HE875" s="613"/>
      <c r="HF875" s="613"/>
      <c r="HG875" s="613"/>
      <c r="HH875" s="613"/>
      <c r="HI875" s="613"/>
      <c r="HJ875" s="613"/>
      <c r="HK875" s="613"/>
      <c r="HL875" s="613"/>
      <c r="HM875" s="613"/>
      <c r="HN875" s="613"/>
    </row>
    <row r="876" s="520" customFormat="1" ht="18" customHeight="1" spans="1:222">
      <c r="A876" s="382" t="s">
        <v>698</v>
      </c>
      <c r="B876" s="320"/>
      <c r="C876" s="625">
        <v>0</v>
      </c>
      <c r="D876" s="257">
        <v>0</v>
      </c>
      <c r="E876" s="636"/>
      <c r="F876" s="257"/>
      <c r="G876" s="637"/>
      <c r="H876" s="612"/>
      <c r="I876" s="606"/>
      <c r="J876" s="613"/>
      <c r="K876" s="613"/>
      <c r="GI876" s="613"/>
      <c r="GJ876" s="613"/>
      <c r="GK876" s="613"/>
      <c r="GL876" s="613"/>
      <c r="GM876" s="613"/>
      <c r="GN876" s="613"/>
      <c r="GO876" s="613"/>
      <c r="GP876" s="613"/>
      <c r="GQ876" s="613"/>
      <c r="GR876" s="613"/>
      <c r="GS876" s="613"/>
      <c r="GT876" s="613"/>
      <c r="GU876" s="613"/>
      <c r="GV876" s="613"/>
      <c r="GW876" s="613"/>
      <c r="GX876" s="613"/>
      <c r="GY876" s="613"/>
      <c r="GZ876" s="613"/>
      <c r="HA876" s="613"/>
      <c r="HB876" s="613"/>
      <c r="HC876" s="613"/>
      <c r="HD876" s="613"/>
      <c r="HE876" s="613"/>
      <c r="HF876" s="613"/>
      <c r="HG876" s="613"/>
      <c r="HH876" s="613"/>
      <c r="HI876" s="613"/>
      <c r="HJ876" s="613"/>
      <c r="HK876" s="613"/>
      <c r="HL876" s="613"/>
      <c r="HM876" s="613"/>
      <c r="HN876" s="613"/>
    </row>
    <row r="877" s="520" customFormat="1" ht="18" customHeight="1" spans="1:222">
      <c r="A877" s="382" t="s">
        <v>699</v>
      </c>
      <c r="B877" s="320">
        <v>6</v>
      </c>
      <c r="C877" s="625">
        <v>134</v>
      </c>
      <c r="D877" s="257">
        <v>134</v>
      </c>
      <c r="E877" s="636"/>
      <c r="F877" s="257"/>
      <c r="G877" s="637"/>
      <c r="H877" s="612"/>
      <c r="I877" s="606"/>
      <c r="J877" s="613"/>
      <c r="K877" s="613"/>
      <c r="GI877" s="613"/>
      <c r="GJ877" s="613"/>
      <c r="GK877" s="613"/>
      <c r="GL877" s="613"/>
      <c r="GM877" s="613"/>
      <c r="GN877" s="613"/>
      <c r="GO877" s="613"/>
      <c r="GP877" s="613"/>
      <c r="GQ877" s="613"/>
      <c r="GR877" s="613"/>
      <c r="GS877" s="613"/>
      <c r="GT877" s="613"/>
      <c r="GU877" s="613"/>
      <c r="GV877" s="613"/>
      <c r="GW877" s="613"/>
      <c r="GX877" s="613"/>
      <c r="GY877" s="613"/>
      <c r="GZ877" s="613"/>
      <c r="HA877" s="613"/>
      <c r="HB877" s="613"/>
      <c r="HC877" s="613"/>
      <c r="HD877" s="613"/>
      <c r="HE877" s="613"/>
      <c r="HF877" s="613"/>
      <c r="HG877" s="613"/>
      <c r="HH877" s="613"/>
      <c r="HI877" s="613"/>
      <c r="HJ877" s="613"/>
      <c r="HK877" s="613"/>
      <c r="HL877" s="613"/>
      <c r="HM877" s="613"/>
      <c r="HN877" s="613"/>
    </row>
    <row r="878" s="520" customFormat="1" ht="18" customHeight="1" spans="1:222">
      <c r="A878" s="382" t="s">
        <v>700</v>
      </c>
      <c r="B878" s="321"/>
      <c r="C878" s="625">
        <v>0</v>
      </c>
      <c r="D878" s="257">
        <v>0</v>
      </c>
      <c r="E878" s="636"/>
      <c r="F878" s="257"/>
      <c r="G878" s="637"/>
      <c r="H878" s="612"/>
      <c r="I878" s="606"/>
      <c r="J878" s="613"/>
      <c r="K878" s="613"/>
      <c r="GI878" s="613"/>
      <c r="GJ878" s="613"/>
      <c r="GK878" s="613"/>
      <c r="GL878" s="613"/>
      <c r="GM878" s="613"/>
      <c r="GN878" s="613"/>
      <c r="GO878" s="613"/>
      <c r="GP878" s="613"/>
      <c r="GQ878" s="613"/>
      <c r="GR878" s="613"/>
      <c r="GS878" s="613"/>
      <c r="GT878" s="613"/>
      <c r="GU878" s="613"/>
      <c r="GV878" s="613"/>
      <c r="GW878" s="613"/>
      <c r="GX878" s="613"/>
      <c r="GY878" s="613"/>
      <c r="GZ878" s="613"/>
      <c r="HA878" s="613"/>
      <c r="HB878" s="613"/>
      <c r="HC878" s="613"/>
      <c r="HD878" s="613"/>
      <c r="HE878" s="613"/>
      <c r="HF878" s="613"/>
      <c r="HG878" s="613"/>
      <c r="HH878" s="613"/>
      <c r="HI878" s="613"/>
      <c r="HJ878" s="613"/>
      <c r="HK878" s="613"/>
      <c r="HL878" s="613"/>
      <c r="HM878" s="613"/>
      <c r="HN878" s="613"/>
    </row>
    <row r="879" s="520" customFormat="1" ht="18" customHeight="1" spans="1:222">
      <c r="A879" s="382" t="s">
        <v>701</v>
      </c>
      <c r="B879" s="321"/>
      <c r="C879" s="625">
        <v>0</v>
      </c>
      <c r="D879" s="257">
        <v>0</v>
      </c>
      <c r="E879" s="636"/>
      <c r="F879" s="257"/>
      <c r="G879" s="637"/>
      <c r="H879" s="612"/>
      <c r="I879" s="606"/>
      <c r="J879" s="613"/>
      <c r="K879" s="613"/>
      <c r="GI879" s="613"/>
      <c r="GJ879" s="613"/>
      <c r="GK879" s="613"/>
      <c r="GL879" s="613"/>
      <c r="GM879" s="613"/>
      <c r="GN879" s="613"/>
      <c r="GO879" s="613"/>
      <c r="GP879" s="613"/>
      <c r="GQ879" s="613"/>
      <c r="GR879" s="613"/>
      <c r="GS879" s="613"/>
      <c r="GT879" s="613"/>
      <c r="GU879" s="613"/>
      <c r="GV879" s="613"/>
      <c r="GW879" s="613"/>
      <c r="GX879" s="613"/>
      <c r="GY879" s="613"/>
      <c r="GZ879" s="613"/>
      <c r="HA879" s="613"/>
      <c r="HB879" s="613"/>
      <c r="HC879" s="613"/>
      <c r="HD879" s="613"/>
      <c r="HE879" s="613"/>
      <c r="HF879" s="613"/>
      <c r="HG879" s="613"/>
      <c r="HH879" s="613"/>
      <c r="HI879" s="613"/>
      <c r="HJ879" s="613"/>
      <c r="HK879" s="613"/>
      <c r="HL879" s="613"/>
      <c r="HM879" s="613"/>
      <c r="HN879" s="613"/>
    </row>
    <row r="880" s="520" customFormat="1" ht="18" customHeight="1" spans="1:222">
      <c r="A880" s="382" t="s">
        <v>702</v>
      </c>
      <c r="B880" s="320">
        <v>50</v>
      </c>
      <c r="C880" s="625">
        <v>1099</v>
      </c>
      <c r="D880" s="257">
        <v>1099</v>
      </c>
      <c r="E880" s="636"/>
      <c r="F880" s="257"/>
      <c r="G880" s="637"/>
      <c r="H880" s="612"/>
      <c r="I880" s="606"/>
      <c r="J880" s="613"/>
      <c r="K880" s="613"/>
      <c r="GI880" s="613"/>
      <c r="GJ880" s="613"/>
      <c r="GK880" s="613"/>
      <c r="GL880" s="613"/>
      <c r="GM880" s="613"/>
      <c r="GN880" s="613"/>
      <c r="GO880" s="613"/>
      <c r="GP880" s="613"/>
      <c r="GQ880" s="613"/>
      <c r="GR880" s="613"/>
      <c r="GS880" s="613"/>
      <c r="GT880" s="613"/>
      <c r="GU880" s="613"/>
      <c r="GV880" s="613"/>
      <c r="GW880" s="613"/>
      <c r="GX880" s="613"/>
      <c r="GY880" s="613"/>
      <c r="GZ880" s="613"/>
      <c r="HA880" s="613"/>
      <c r="HB880" s="613"/>
      <c r="HC880" s="613"/>
      <c r="HD880" s="613"/>
      <c r="HE880" s="613"/>
      <c r="HF880" s="613"/>
      <c r="HG880" s="613"/>
      <c r="HH880" s="613"/>
      <c r="HI880" s="613"/>
      <c r="HJ880" s="613"/>
      <c r="HK880" s="613"/>
      <c r="HL880" s="613"/>
      <c r="HM880" s="613"/>
      <c r="HN880" s="613"/>
    </row>
    <row r="881" s="520" customFormat="1" ht="18" customHeight="1" spans="1:222">
      <c r="A881" s="382" t="s">
        <v>703</v>
      </c>
      <c r="B881" s="321"/>
      <c r="C881" s="625">
        <v>0</v>
      </c>
      <c r="D881" s="257">
        <v>0</v>
      </c>
      <c r="E881" s="636"/>
      <c r="F881" s="257"/>
      <c r="G881" s="637"/>
      <c r="H881" s="612"/>
      <c r="I881" s="606"/>
      <c r="J881" s="613"/>
      <c r="K881" s="613"/>
      <c r="GI881" s="613"/>
      <c r="GJ881" s="613"/>
      <c r="GK881" s="613"/>
      <c r="GL881" s="613"/>
      <c r="GM881" s="613"/>
      <c r="GN881" s="613"/>
      <c r="GO881" s="613"/>
      <c r="GP881" s="613"/>
      <c r="GQ881" s="613"/>
      <c r="GR881" s="613"/>
      <c r="GS881" s="613"/>
      <c r="GT881" s="613"/>
      <c r="GU881" s="613"/>
      <c r="GV881" s="613"/>
      <c r="GW881" s="613"/>
      <c r="GX881" s="613"/>
      <c r="GY881" s="613"/>
      <c r="GZ881" s="613"/>
      <c r="HA881" s="613"/>
      <c r="HB881" s="613"/>
      <c r="HC881" s="613"/>
      <c r="HD881" s="613"/>
      <c r="HE881" s="613"/>
      <c r="HF881" s="613"/>
      <c r="HG881" s="613"/>
      <c r="HH881" s="613"/>
      <c r="HI881" s="613"/>
      <c r="HJ881" s="613"/>
      <c r="HK881" s="613"/>
      <c r="HL881" s="613"/>
      <c r="HM881" s="613"/>
      <c r="HN881" s="613"/>
    </row>
    <row r="882" s="606" customFormat="1" ht="18" customHeight="1" spans="1:8">
      <c r="A882" s="382" t="s">
        <v>704</v>
      </c>
      <c r="B882" s="321"/>
      <c r="C882" s="625">
        <v>0</v>
      </c>
      <c r="D882" s="257">
        <v>0</v>
      </c>
      <c r="E882" s="636"/>
      <c r="F882" s="257"/>
      <c r="G882" s="637"/>
      <c r="H882" s="638"/>
    </row>
    <row r="883" s="520" customFormat="1" ht="18" customHeight="1" spans="1:222">
      <c r="A883" s="382" t="s">
        <v>705</v>
      </c>
      <c r="B883" s="321"/>
      <c r="C883" s="625">
        <v>0</v>
      </c>
      <c r="D883" s="257">
        <v>0</v>
      </c>
      <c r="E883" s="636"/>
      <c r="F883" s="257"/>
      <c r="G883" s="637"/>
      <c r="H883" s="612"/>
      <c r="I883" s="606"/>
      <c r="J883" s="613"/>
      <c r="K883" s="613"/>
      <c r="GI883" s="613"/>
      <c r="GJ883" s="613"/>
      <c r="GK883" s="613"/>
      <c r="GL883" s="613"/>
      <c r="GM883" s="613"/>
      <c r="GN883" s="613"/>
      <c r="GO883" s="613"/>
      <c r="GP883" s="613"/>
      <c r="GQ883" s="613"/>
      <c r="GR883" s="613"/>
      <c r="GS883" s="613"/>
      <c r="GT883" s="613"/>
      <c r="GU883" s="613"/>
      <c r="GV883" s="613"/>
      <c r="GW883" s="613"/>
      <c r="GX883" s="613"/>
      <c r="GY883" s="613"/>
      <c r="GZ883" s="613"/>
      <c r="HA883" s="613"/>
      <c r="HB883" s="613"/>
      <c r="HC883" s="613"/>
      <c r="HD883" s="613"/>
      <c r="HE883" s="613"/>
      <c r="HF883" s="613"/>
      <c r="HG883" s="613"/>
      <c r="HH883" s="613"/>
      <c r="HI883" s="613"/>
      <c r="HJ883" s="613"/>
      <c r="HK883" s="613"/>
      <c r="HL883" s="613"/>
      <c r="HM883" s="613"/>
      <c r="HN883" s="613"/>
    </row>
    <row r="884" s="606" customFormat="1" ht="18" customHeight="1" spans="1:8">
      <c r="A884" s="382" t="s">
        <v>706</v>
      </c>
      <c r="B884" s="321"/>
      <c r="C884" s="625">
        <v>10</v>
      </c>
      <c r="D884" s="257">
        <v>5</v>
      </c>
      <c r="E884" s="636">
        <f t="shared" ref="E884:E888" si="189">D884/C884</f>
        <v>0.5</v>
      </c>
      <c r="F884" s="257">
        <v>17</v>
      </c>
      <c r="G884" s="637">
        <f t="shared" ref="G884:G888" si="190">D884/F884-1</f>
        <v>-0.705882352941176</v>
      </c>
      <c r="H884" s="638">
        <v>5</v>
      </c>
    </row>
    <row r="885" s="607" customFormat="1" ht="18" customHeight="1" spans="1:222">
      <c r="A885" s="382" t="s">
        <v>707</v>
      </c>
      <c r="B885" s="321"/>
      <c r="C885" s="625">
        <v>0</v>
      </c>
      <c r="D885" s="257">
        <v>0</v>
      </c>
      <c r="E885" s="636"/>
      <c r="F885" s="257"/>
      <c r="G885" s="637"/>
      <c r="H885" s="612"/>
      <c r="I885" s="606"/>
      <c r="J885" s="613"/>
      <c r="K885" s="613"/>
      <c r="GI885" s="613"/>
      <c r="GJ885" s="613"/>
      <c r="GK885" s="613"/>
      <c r="GL885" s="613"/>
      <c r="GM885" s="613"/>
      <c r="GN885" s="613"/>
      <c r="GO885" s="613"/>
      <c r="GP885" s="613"/>
      <c r="GQ885" s="613"/>
      <c r="GR885" s="613"/>
      <c r="GS885" s="613"/>
      <c r="GT885" s="613"/>
      <c r="GU885" s="613"/>
      <c r="GV885" s="613"/>
      <c r="GW885" s="613"/>
      <c r="GX885" s="613"/>
      <c r="GY885" s="613"/>
      <c r="GZ885" s="613"/>
      <c r="HA885" s="613"/>
      <c r="HB885" s="613"/>
      <c r="HC885" s="613"/>
      <c r="HD885" s="613"/>
      <c r="HE885" s="613"/>
      <c r="HF885" s="613"/>
      <c r="HG885" s="613"/>
      <c r="HH885" s="613"/>
      <c r="HI885" s="613"/>
      <c r="HJ885" s="613"/>
      <c r="HK885" s="613"/>
      <c r="HL885" s="613"/>
      <c r="HM885" s="613"/>
      <c r="HN885" s="613"/>
    </row>
    <row r="886" s="606" customFormat="1" ht="18" customHeight="1" spans="1:8">
      <c r="A886" s="382" t="s">
        <v>708</v>
      </c>
      <c r="B886" s="321"/>
      <c r="C886" s="625">
        <v>948</v>
      </c>
      <c r="D886" s="257">
        <v>636</v>
      </c>
      <c r="E886" s="636">
        <f t="shared" si="189"/>
        <v>0.670886075949367</v>
      </c>
      <c r="F886" s="257">
        <v>374</v>
      </c>
      <c r="G886" s="637">
        <f t="shared" si="190"/>
        <v>0.700534759358289</v>
      </c>
      <c r="H886" s="638">
        <v>312</v>
      </c>
    </row>
    <row r="887" s="606" customFormat="1" ht="18" customHeight="1" spans="1:8">
      <c r="A887" s="383" t="s">
        <v>709</v>
      </c>
      <c r="B887" s="321">
        <v>446</v>
      </c>
      <c r="C887" s="624">
        <f t="shared" ref="C887:H887" si="191">SUM(C888:C911)</f>
        <v>1048</v>
      </c>
      <c r="D887" s="355">
        <v>520</v>
      </c>
      <c r="E887" s="622">
        <f t="shared" si="189"/>
        <v>0.49618320610687</v>
      </c>
      <c r="F887" s="355">
        <f t="shared" si="191"/>
        <v>1001</v>
      </c>
      <c r="G887" s="635">
        <f t="shared" si="190"/>
        <v>-0.480519480519481</v>
      </c>
      <c r="H887" s="624">
        <f t="shared" si="191"/>
        <v>528</v>
      </c>
    </row>
    <row r="888" s="520" customFormat="1" ht="18" customHeight="1" spans="1:222">
      <c r="A888" s="382" t="s">
        <v>47</v>
      </c>
      <c r="B888" s="320">
        <v>296</v>
      </c>
      <c r="C888" s="625">
        <v>187</v>
      </c>
      <c r="D888" s="257">
        <v>187</v>
      </c>
      <c r="E888" s="636">
        <f t="shared" si="189"/>
        <v>1</v>
      </c>
      <c r="F888" s="257">
        <v>183</v>
      </c>
      <c r="G888" s="637">
        <f t="shared" si="190"/>
        <v>0.0218579234972678</v>
      </c>
      <c r="H888" s="612"/>
      <c r="I888" s="606"/>
      <c r="J888" s="613"/>
      <c r="K888" s="613"/>
      <c r="GI888" s="613"/>
      <c r="GJ888" s="613"/>
      <c r="GK888" s="613"/>
      <c r="GL888" s="613"/>
      <c r="GM888" s="613"/>
      <c r="GN888" s="613"/>
      <c r="GO888" s="613"/>
      <c r="GP888" s="613"/>
      <c r="GQ888" s="613"/>
      <c r="GR888" s="613"/>
      <c r="GS888" s="613"/>
      <c r="GT888" s="613"/>
      <c r="GU888" s="613"/>
      <c r="GV888" s="613"/>
      <c r="GW888" s="613"/>
      <c r="GX888" s="613"/>
      <c r="GY888" s="613"/>
      <c r="GZ888" s="613"/>
      <c r="HA888" s="613"/>
      <c r="HB888" s="613"/>
      <c r="HC888" s="613"/>
      <c r="HD888" s="613"/>
      <c r="HE888" s="613"/>
      <c r="HF888" s="613"/>
      <c r="HG888" s="613"/>
      <c r="HH888" s="613"/>
      <c r="HI888" s="613"/>
      <c r="HJ888" s="613"/>
      <c r="HK888" s="613"/>
      <c r="HL888" s="613"/>
      <c r="HM888" s="613"/>
      <c r="HN888" s="613"/>
    </row>
    <row r="889" s="606" customFormat="1" ht="18" customHeight="1" spans="1:8">
      <c r="A889" s="382" t="s">
        <v>48</v>
      </c>
      <c r="B889" s="320"/>
      <c r="C889" s="625">
        <v>0</v>
      </c>
      <c r="D889" s="257">
        <v>0</v>
      </c>
      <c r="E889" s="636"/>
      <c r="F889" s="257"/>
      <c r="G889" s="637"/>
      <c r="H889" s="638"/>
    </row>
    <row r="890" s="520" customFormat="1" ht="18" customHeight="1" spans="1:222">
      <c r="A890" s="382" t="s">
        <v>49</v>
      </c>
      <c r="B890" s="320"/>
      <c r="C890" s="625">
        <v>0</v>
      </c>
      <c r="D890" s="257">
        <v>0</v>
      </c>
      <c r="E890" s="636"/>
      <c r="F890" s="257"/>
      <c r="G890" s="637"/>
      <c r="H890" s="612"/>
      <c r="I890" s="606"/>
      <c r="J890" s="613"/>
      <c r="K890" s="613"/>
      <c r="GI890" s="613"/>
      <c r="GJ890" s="613"/>
      <c r="GK890" s="613"/>
      <c r="GL890" s="613"/>
      <c r="GM890" s="613"/>
      <c r="GN890" s="613"/>
      <c r="GO890" s="613"/>
      <c r="GP890" s="613"/>
      <c r="GQ890" s="613"/>
      <c r="GR890" s="613"/>
      <c r="GS890" s="613"/>
      <c r="GT890" s="613"/>
      <c r="GU890" s="613"/>
      <c r="GV890" s="613"/>
      <c r="GW890" s="613"/>
      <c r="GX890" s="613"/>
      <c r="GY890" s="613"/>
      <c r="GZ890" s="613"/>
      <c r="HA890" s="613"/>
      <c r="HB890" s="613"/>
      <c r="HC890" s="613"/>
      <c r="HD890" s="613"/>
      <c r="HE890" s="613"/>
      <c r="HF890" s="613"/>
      <c r="HG890" s="613"/>
      <c r="HH890" s="613"/>
      <c r="HI890" s="613"/>
      <c r="HJ890" s="613"/>
      <c r="HK890" s="613"/>
      <c r="HL890" s="613"/>
      <c r="HM890" s="613"/>
      <c r="HN890" s="613"/>
    </row>
    <row r="891" s="606" customFormat="1" ht="18" customHeight="1" spans="1:8">
      <c r="A891" s="382" t="s">
        <v>710</v>
      </c>
      <c r="B891" s="320">
        <v>142</v>
      </c>
      <c r="C891" s="625">
        <v>152</v>
      </c>
      <c r="D891" s="257">
        <v>152</v>
      </c>
      <c r="E891" s="636">
        <f>D891/C891</f>
        <v>1</v>
      </c>
      <c r="F891" s="257">
        <v>117</v>
      </c>
      <c r="G891" s="637">
        <f t="shared" ref="G891:G895" si="192">D891/F891-1</f>
        <v>0.299145299145299</v>
      </c>
      <c r="H891" s="638"/>
    </row>
    <row r="892" s="520" customFormat="1" ht="18" customHeight="1" spans="1:222">
      <c r="A892" s="382" t="s">
        <v>711</v>
      </c>
      <c r="B892" s="320">
        <v>5</v>
      </c>
      <c r="C892" s="625">
        <v>98</v>
      </c>
      <c r="D892" s="257">
        <v>1</v>
      </c>
      <c r="E892" s="636"/>
      <c r="F892" s="257">
        <v>18</v>
      </c>
      <c r="G892" s="637">
        <f t="shared" si="192"/>
        <v>-0.944444444444444</v>
      </c>
      <c r="H892" s="612">
        <v>97</v>
      </c>
      <c r="I892" s="606"/>
      <c r="J892" s="613"/>
      <c r="K892" s="613"/>
      <c r="GI892" s="613"/>
      <c r="GJ892" s="613"/>
      <c r="GK892" s="613"/>
      <c r="GL892" s="613"/>
      <c r="GM892" s="613"/>
      <c r="GN892" s="613"/>
      <c r="GO892" s="613"/>
      <c r="GP892" s="613"/>
      <c r="GQ892" s="613"/>
      <c r="GR892" s="613"/>
      <c r="GS892" s="613"/>
      <c r="GT892" s="613"/>
      <c r="GU892" s="613"/>
      <c r="GV892" s="613"/>
      <c r="GW892" s="613"/>
      <c r="GX892" s="613"/>
      <c r="GY892" s="613"/>
      <c r="GZ892" s="613"/>
      <c r="HA892" s="613"/>
      <c r="HB892" s="613"/>
      <c r="HC892" s="613"/>
      <c r="HD892" s="613"/>
      <c r="HE892" s="613"/>
      <c r="HF892" s="613"/>
      <c r="HG892" s="613"/>
      <c r="HH892" s="613"/>
      <c r="HI892" s="613"/>
      <c r="HJ892" s="613"/>
      <c r="HK892" s="613"/>
      <c r="HL892" s="613"/>
      <c r="HM892" s="613"/>
      <c r="HN892" s="613"/>
    </row>
    <row r="893" s="606" customFormat="1" ht="18" customHeight="1" spans="1:8">
      <c r="A893" s="382" t="s">
        <v>712</v>
      </c>
      <c r="B893" s="321"/>
      <c r="C893" s="625">
        <v>0</v>
      </c>
      <c r="D893" s="257">
        <v>0</v>
      </c>
      <c r="E893" s="636"/>
      <c r="F893" s="257"/>
      <c r="G893" s="637"/>
      <c r="H893" s="638"/>
    </row>
    <row r="894" s="520" customFormat="1" ht="18" customHeight="1" spans="1:222">
      <c r="A894" s="382" t="s">
        <v>713</v>
      </c>
      <c r="B894" s="321"/>
      <c r="C894" s="625">
        <v>0</v>
      </c>
      <c r="D894" s="257">
        <v>0</v>
      </c>
      <c r="E894" s="636"/>
      <c r="F894" s="257">
        <v>45</v>
      </c>
      <c r="G894" s="637"/>
      <c r="H894" s="612"/>
      <c r="I894" s="606"/>
      <c r="J894" s="613"/>
      <c r="K894" s="613"/>
      <c r="GI894" s="613"/>
      <c r="GJ894" s="613"/>
      <c r="GK894" s="613"/>
      <c r="GL894" s="613"/>
      <c r="GM894" s="613"/>
      <c r="GN894" s="613"/>
      <c r="GO894" s="613"/>
      <c r="GP894" s="613"/>
      <c r="GQ894" s="613"/>
      <c r="GR894" s="613"/>
      <c r="GS894" s="613"/>
      <c r="GT894" s="613"/>
      <c r="GU894" s="613"/>
      <c r="GV894" s="613"/>
      <c r="GW894" s="613"/>
      <c r="GX894" s="613"/>
      <c r="GY894" s="613"/>
      <c r="GZ894" s="613"/>
      <c r="HA894" s="613"/>
      <c r="HB894" s="613"/>
      <c r="HC894" s="613"/>
      <c r="HD894" s="613"/>
      <c r="HE894" s="613"/>
      <c r="HF894" s="613"/>
      <c r="HG894" s="613"/>
      <c r="HH894" s="613"/>
      <c r="HI894" s="613"/>
      <c r="HJ894" s="613"/>
      <c r="HK894" s="613"/>
      <c r="HL894" s="613"/>
      <c r="HM894" s="613"/>
      <c r="HN894" s="613"/>
    </row>
    <row r="895" s="606" customFormat="1" ht="18" customHeight="1" spans="1:8">
      <c r="A895" s="382" t="s">
        <v>714</v>
      </c>
      <c r="B895" s="321"/>
      <c r="C895" s="625">
        <v>9</v>
      </c>
      <c r="D895" s="257">
        <v>9</v>
      </c>
      <c r="E895" s="636">
        <f>D895/C895</f>
        <v>1</v>
      </c>
      <c r="F895" s="257">
        <v>132</v>
      </c>
      <c r="G895" s="637">
        <f t="shared" si="192"/>
        <v>-0.931818181818182</v>
      </c>
      <c r="H895" s="638"/>
    </row>
    <row r="896" s="606" customFormat="1" ht="18" customHeight="1" spans="1:8">
      <c r="A896" s="382" t="s">
        <v>715</v>
      </c>
      <c r="B896" s="321"/>
      <c r="C896" s="625">
        <f t="shared" ref="C896:C906" si="193">D896+H896</f>
        <v>0</v>
      </c>
      <c r="D896" s="257"/>
      <c r="E896" s="636"/>
      <c r="F896" s="257"/>
      <c r="G896" s="637"/>
      <c r="H896" s="638"/>
    </row>
    <row r="897" s="520" customFormat="1" ht="18" customHeight="1" spans="1:222">
      <c r="A897" s="382" t="s">
        <v>716</v>
      </c>
      <c r="B897" s="321"/>
      <c r="C897" s="625">
        <f t="shared" si="193"/>
        <v>0</v>
      </c>
      <c r="D897" s="257">
        <v>0</v>
      </c>
      <c r="E897" s="636"/>
      <c r="F897" s="257"/>
      <c r="G897" s="637"/>
      <c r="H897" s="612"/>
      <c r="I897" s="606"/>
      <c r="J897" s="613"/>
      <c r="K897" s="613"/>
      <c r="GI897" s="613"/>
      <c r="GJ897" s="613"/>
      <c r="GK897" s="613"/>
      <c r="GL897" s="613"/>
      <c r="GM897" s="613"/>
      <c r="GN897" s="613"/>
      <c r="GO897" s="613"/>
      <c r="GP897" s="613"/>
      <c r="GQ897" s="613"/>
      <c r="GR897" s="613"/>
      <c r="GS897" s="613"/>
      <c r="GT897" s="613"/>
      <c r="GU897" s="613"/>
      <c r="GV897" s="613"/>
      <c r="GW897" s="613"/>
      <c r="GX897" s="613"/>
      <c r="GY897" s="613"/>
      <c r="GZ897" s="613"/>
      <c r="HA897" s="613"/>
      <c r="HB897" s="613"/>
      <c r="HC897" s="613"/>
      <c r="HD897" s="613"/>
      <c r="HE897" s="613"/>
      <c r="HF897" s="613"/>
      <c r="HG897" s="613"/>
      <c r="HH897" s="613"/>
      <c r="HI897" s="613"/>
      <c r="HJ897" s="613"/>
      <c r="HK897" s="613"/>
      <c r="HL897" s="613"/>
      <c r="HM897" s="613"/>
      <c r="HN897" s="613"/>
    </row>
    <row r="898" s="520" customFormat="1" ht="18" customHeight="1" spans="1:222">
      <c r="A898" s="382" t="s">
        <v>717</v>
      </c>
      <c r="B898" s="321"/>
      <c r="C898" s="625">
        <f t="shared" si="193"/>
        <v>0</v>
      </c>
      <c r="D898" s="257">
        <v>0</v>
      </c>
      <c r="E898" s="636"/>
      <c r="F898" s="257"/>
      <c r="G898" s="637"/>
      <c r="H898" s="612"/>
      <c r="I898" s="606"/>
      <c r="J898" s="613"/>
      <c r="K898" s="613"/>
      <c r="GI898" s="613"/>
      <c r="GJ898" s="613"/>
      <c r="GK898" s="613"/>
      <c r="GL898" s="613"/>
      <c r="GM898" s="613"/>
      <c r="GN898" s="613"/>
      <c r="GO898" s="613"/>
      <c r="GP898" s="613"/>
      <c r="GQ898" s="613"/>
      <c r="GR898" s="613"/>
      <c r="GS898" s="613"/>
      <c r="GT898" s="613"/>
      <c r="GU898" s="613"/>
      <c r="GV898" s="613"/>
      <c r="GW898" s="613"/>
      <c r="GX898" s="613"/>
      <c r="GY898" s="613"/>
      <c r="GZ898" s="613"/>
      <c r="HA898" s="613"/>
      <c r="HB898" s="613"/>
      <c r="HC898" s="613"/>
      <c r="HD898" s="613"/>
      <c r="HE898" s="613"/>
      <c r="HF898" s="613"/>
      <c r="HG898" s="613"/>
      <c r="HH898" s="613"/>
      <c r="HI898" s="613"/>
      <c r="HJ898" s="613"/>
      <c r="HK898" s="613"/>
      <c r="HL898" s="613"/>
      <c r="HM898" s="613"/>
      <c r="HN898" s="613"/>
    </row>
    <row r="899" s="520" customFormat="1" ht="18" customHeight="1" spans="1:222">
      <c r="A899" s="382" t="s">
        <v>718</v>
      </c>
      <c r="B899" s="321"/>
      <c r="C899" s="625">
        <f t="shared" si="193"/>
        <v>0</v>
      </c>
      <c r="D899" s="257">
        <v>0</v>
      </c>
      <c r="E899" s="636"/>
      <c r="F899" s="257"/>
      <c r="G899" s="637"/>
      <c r="H899" s="612"/>
      <c r="I899" s="606"/>
      <c r="J899" s="613"/>
      <c r="K899" s="613"/>
      <c r="GI899" s="613"/>
      <c r="GJ899" s="613"/>
      <c r="GK899" s="613"/>
      <c r="GL899" s="613"/>
      <c r="GM899" s="613"/>
      <c r="GN899" s="613"/>
      <c r="GO899" s="613"/>
      <c r="GP899" s="613"/>
      <c r="GQ899" s="613"/>
      <c r="GR899" s="613"/>
      <c r="GS899" s="613"/>
      <c r="GT899" s="613"/>
      <c r="GU899" s="613"/>
      <c r="GV899" s="613"/>
      <c r="GW899" s="613"/>
      <c r="GX899" s="613"/>
      <c r="GY899" s="613"/>
      <c r="GZ899" s="613"/>
      <c r="HA899" s="613"/>
      <c r="HB899" s="613"/>
      <c r="HC899" s="613"/>
      <c r="HD899" s="613"/>
      <c r="HE899" s="613"/>
      <c r="HF899" s="613"/>
      <c r="HG899" s="613"/>
      <c r="HH899" s="613"/>
      <c r="HI899" s="613"/>
      <c r="HJ899" s="613"/>
      <c r="HK899" s="613"/>
      <c r="HL899" s="613"/>
      <c r="HM899" s="613"/>
      <c r="HN899" s="613"/>
    </row>
    <row r="900" s="520" customFormat="1" ht="18" customHeight="1" spans="1:222">
      <c r="A900" s="382" t="s">
        <v>719</v>
      </c>
      <c r="B900" s="321"/>
      <c r="C900" s="625">
        <f t="shared" si="193"/>
        <v>0</v>
      </c>
      <c r="D900" s="257">
        <v>0</v>
      </c>
      <c r="E900" s="636"/>
      <c r="F900" s="257"/>
      <c r="G900" s="637"/>
      <c r="H900" s="612"/>
      <c r="I900" s="606"/>
      <c r="J900" s="613"/>
      <c r="K900" s="613"/>
      <c r="GI900" s="613"/>
      <c r="GJ900" s="613"/>
      <c r="GK900" s="613"/>
      <c r="GL900" s="613"/>
      <c r="GM900" s="613"/>
      <c r="GN900" s="613"/>
      <c r="GO900" s="613"/>
      <c r="GP900" s="613"/>
      <c r="GQ900" s="613"/>
      <c r="GR900" s="613"/>
      <c r="GS900" s="613"/>
      <c r="GT900" s="613"/>
      <c r="GU900" s="613"/>
      <c r="GV900" s="613"/>
      <c r="GW900" s="613"/>
      <c r="GX900" s="613"/>
      <c r="GY900" s="613"/>
      <c r="GZ900" s="613"/>
      <c r="HA900" s="613"/>
      <c r="HB900" s="613"/>
      <c r="HC900" s="613"/>
      <c r="HD900" s="613"/>
      <c r="HE900" s="613"/>
      <c r="HF900" s="613"/>
      <c r="HG900" s="613"/>
      <c r="HH900" s="613"/>
      <c r="HI900" s="613"/>
      <c r="HJ900" s="613"/>
      <c r="HK900" s="613"/>
      <c r="HL900" s="613"/>
      <c r="HM900" s="613"/>
      <c r="HN900" s="613"/>
    </row>
    <row r="901" s="520" customFormat="1" ht="18" customHeight="1" spans="1:222">
      <c r="A901" s="382" t="s">
        <v>720</v>
      </c>
      <c r="B901" s="321"/>
      <c r="C901" s="625">
        <f t="shared" si="193"/>
        <v>0</v>
      </c>
      <c r="D901" s="257">
        <v>0</v>
      </c>
      <c r="E901" s="636"/>
      <c r="F901" s="257"/>
      <c r="G901" s="637"/>
      <c r="H901" s="612"/>
      <c r="I901" s="606"/>
      <c r="J901" s="613"/>
      <c r="K901" s="613"/>
      <c r="GI901" s="613"/>
      <c r="GJ901" s="613"/>
      <c r="GK901" s="613"/>
      <c r="GL901" s="613"/>
      <c r="GM901" s="613"/>
      <c r="GN901" s="613"/>
      <c r="GO901" s="613"/>
      <c r="GP901" s="613"/>
      <c r="GQ901" s="613"/>
      <c r="GR901" s="613"/>
      <c r="GS901" s="613"/>
      <c r="GT901" s="613"/>
      <c r="GU901" s="613"/>
      <c r="GV901" s="613"/>
      <c r="GW901" s="613"/>
      <c r="GX901" s="613"/>
      <c r="GY901" s="613"/>
      <c r="GZ901" s="613"/>
      <c r="HA901" s="613"/>
      <c r="HB901" s="613"/>
      <c r="HC901" s="613"/>
      <c r="HD901" s="613"/>
      <c r="HE901" s="613"/>
      <c r="HF901" s="613"/>
      <c r="HG901" s="613"/>
      <c r="HH901" s="613"/>
      <c r="HI901" s="613"/>
      <c r="HJ901" s="613"/>
      <c r="HK901" s="613"/>
      <c r="HL901" s="613"/>
      <c r="HM901" s="613"/>
      <c r="HN901" s="613"/>
    </row>
    <row r="902" s="520" customFormat="1" ht="18" customHeight="1" spans="1:222">
      <c r="A902" s="382" t="s">
        <v>721</v>
      </c>
      <c r="B902" s="321"/>
      <c r="C902" s="625">
        <f t="shared" si="193"/>
        <v>0</v>
      </c>
      <c r="D902" s="257">
        <v>0</v>
      </c>
      <c r="E902" s="636"/>
      <c r="F902" s="257"/>
      <c r="G902" s="637"/>
      <c r="H902" s="612"/>
      <c r="I902" s="606"/>
      <c r="J902" s="613"/>
      <c r="K902" s="613"/>
      <c r="GI902" s="613"/>
      <c r="GJ902" s="613"/>
      <c r="GK902" s="613"/>
      <c r="GL902" s="613"/>
      <c r="GM902" s="613"/>
      <c r="GN902" s="613"/>
      <c r="GO902" s="613"/>
      <c r="GP902" s="613"/>
      <c r="GQ902" s="613"/>
      <c r="GR902" s="613"/>
      <c r="GS902" s="613"/>
      <c r="GT902" s="613"/>
      <c r="GU902" s="613"/>
      <c r="GV902" s="613"/>
      <c r="GW902" s="613"/>
      <c r="GX902" s="613"/>
      <c r="GY902" s="613"/>
      <c r="GZ902" s="613"/>
      <c r="HA902" s="613"/>
      <c r="HB902" s="613"/>
      <c r="HC902" s="613"/>
      <c r="HD902" s="613"/>
      <c r="HE902" s="613"/>
      <c r="HF902" s="613"/>
      <c r="HG902" s="613"/>
      <c r="HH902" s="613"/>
      <c r="HI902" s="613"/>
      <c r="HJ902" s="613"/>
      <c r="HK902" s="613"/>
      <c r="HL902" s="613"/>
      <c r="HM902" s="613"/>
      <c r="HN902" s="613"/>
    </row>
    <row r="903" s="520" customFormat="1" ht="18" customHeight="1" spans="1:222">
      <c r="A903" s="382" t="s">
        <v>722</v>
      </c>
      <c r="B903" s="321"/>
      <c r="C903" s="625">
        <f t="shared" si="193"/>
        <v>0</v>
      </c>
      <c r="D903" s="257">
        <v>0</v>
      </c>
      <c r="E903" s="636"/>
      <c r="F903" s="257"/>
      <c r="G903" s="637"/>
      <c r="H903" s="612"/>
      <c r="I903" s="606"/>
      <c r="J903" s="613"/>
      <c r="K903" s="613"/>
      <c r="GI903" s="613"/>
      <c r="GJ903" s="613"/>
      <c r="GK903" s="613"/>
      <c r="GL903" s="613"/>
      <c r="GM903" s="613"/>
      <c r="GN903" s="613"/>
      <c r="GO903" s="613"/>
      <c r="GP903" s="613"/>
      <c r="GQ903" s="613"/>
      <c r="GR903" s="613"/>
      <c r="GS903" s="613"/>
      <c r="GT903" s="613"/>
      <c r="GU903" s="613"/>
      <c r="GV903" s="613"/>
      <c r="GW903" s="613"/>
      <c r="GX903" s="613"/>
      <c r="GY903" s="613"/>
      <c r="GZ903" s="613"/>
      <c r="HA903" s="613"/>
      <c r="HB903" s="613"/>
      <c r="HC903" s="613"/>
      <c r="HD903" s="613"/>
      <c r="HE903" s="613"/>
      <c r="HF903" s="613"/>
      <c r="HG903" s="613"/>
      <c r="HH903" s="613"/>
      <c r="HI903" s="613"/>
      <c r="HJ903" s="613"/>
      <c r="HK903" s="613"/>
      <c r="HL903" s="613"/>
      <c r="HM903" s="613"/>
      <c r="HN903" s="613"/>
    </row>
    <row r="904" s="520" customFormat="1" ht="18" customHeight="1" spans="1:222">
      <c r="A904" s="382" t="s">
        <v>723</v>
      </c>
      <c r="B904" s="321"/>
      <c r="C904" s="625">
        <f t="shared" si="193"/>
        <v>0</v>
      </c>
      <c r="D904" s="257">
        <v>0</v>
      </c>
      <c r="E904" s="636"/>
      <c r="F904" s="257"/>
      <c r="G904" s="637"/>
      <c r="H904" s="612"/>
      <c r="I904" s="606"/>
      <c r="J904" s="613"/>
      <c r="K904" s="613"/>
      <c r="GI904" s="613"/>
      <c r="GJ904" s="613"/>
      <c r="GK904" s="613"/>
      <c r="GL904" s="613"/>
      <c r="GM904" s="613"/>
      <c r="GN904" s="613"/>
      <c r="GO904" s="613"/>
      <c r="GP904" s="613"/>
      <c r="GQ904" s="613"/>
      <c r="GR904" s="613"/>
      <c r="GS904" s="613"/>
      <c r="GT904" s="613"/>
      <c r="GU904" s="613"/>
      <c r="GV904" s="613"/>
      <c r="GW904" s="613"/>
      <c r="GX904" s="613"/>
      <c r="GY904" s="613"/>
      <c r="GZ904" s="613"/>
      <c r="HA904" s="613"/>
      <c r="HB904" s="613"/>
      <c r="HC904" s="613"/>
      <c r="HD904" s="613"/>
      <c r="HE904" s="613"/>
      <c r="HF904" s="613"/>
      <c r="HG904" s="613"/>
      <c r="HH904" s="613"/>
      <c r="HI904" s="613"/>
      <c r="HJ904" s="613"/>
      <c r="HK904" s="613"/>
      <c r="HL904" s="613"/>
      <c r="HM904" s="613"/>
      <c r="HN904" s="613"/>
    </row>
    <row r="905" s="520" customFormat="1" ht="18" customHeight="1" spans="1:222">
      <c r="A905" s="382" t="s">
        <v>724</v>
      </c>
      <c r="B905" s="321"/>
      <c r="C905" s="625">
        <f t="shared" si="193"/>
        <v>0</v>
      </c>
      <c r="D905" s="257">
        <v>0</v>
      </c>
      <c r="E905" s="636"/>
      <c r="F905" s="257"/>
      <c r="G905" s="637"/>
      <c r="H905" s="612"/>
      <c r="I905" s="606"/>
      <c r="J905" s="613"/>
      <c r="K905" s="613"/>
      <c r="GI905" s="613"/>
      <c r="GJ905" s="613"/>
      <c r="GK905" s="613"/>
      <c r="GL905" s="613"/>
      <c r="GM905" s="613"/>
      <c r="GN905" s="613"/>
      <c r="GO905" s="613"/>
      <c r="GP905" s="613"/>
      <c r="GQ905" s="613"/>
      <c r="GR905" s="613"/>
      <c r="GS905" s="613"/>
      <c r="GT905" s="613"/>
      <c r="GU905" s="613"/>
      <c r="GV905" s="613"/>
      <c r="GW905" s="613"/>
      <c r="GX905" s="613"/>
      <c r="GY905" s="613"/>
      <c r="GZ905" s="613"/>
      <c r="HA905" s="613"/>
      <c r="HB905" s="613"/>
      <c r="HC905" s="613"/>
      <c r="HD905" s="613"/>
      <c r="HE905" s="613"/>
      <c r="HF905" s="613"/>
      <c r="HG905" s="613"/>
      <c r="HH905" s="613"/>
      <c r="HI905" s="613"/>
      <c r="HJ905" s="613"/>
      <c r="HK905" s="613"/>
      <c r="HL905" s="613"/>
      <c r="HM905" s="613"/>
      <c r="HN905" s="613"/>
    </row>
    <row r="906" s="520" customFormat="1" ht="18" customHeight="1" spans="1:222">
      <c r="A906" s="382" t="s">
        <v>725</v>
      </c>
      <c r="B906" s="321"/>
      <c r="C906" s="625">
        <f t="shared" si="193"/>
        <v>0</v>
      </c>
      <c r="D906" s="257"/>
      <c r="E906" s="636"/>
      <c r="F906" s="257"/>
      <c r="G906" s="637"/>
      <c r="H906" s="612"/>
      <c r="I906" s="606"/>
      <c r="J906" s="613"/>
      <c r="K906" s="613"/>
      <c r="GI906" s="613"/>
      <c r="GJ906" s="613"/>
      <c r="GK906" s="613"/>
      <c r="GL906" s="613"/>
      <c r="GM906" s="613"/>
      <c r="GN906" s="613"/>
      <c r="GO906" s="613"/>
      <c r="GP906" s="613"/>
      <c r="GQ906" s="613"/>
      <c r="GR906" s="613"/>
      <c r="GS906" s="613"/>
      <c r="GT906" s="613"/>
      <c r="GU906" s="613"/>
      <c r="GV906" s="613"/>
      <c r="GW906" s="613"/>
      <c r="GX906" s="613"/>
      <c r="GY906" s="613"/>
      <c r="GZ906" s="613"/>
      <c r="HA906" s="613"/>
      <c r="HB906" s="613"/>
      <c r="HC906" s="613"/>
      <c r="HD906" s="613"/>
      <c r="HE906" s="613"/>
      <c r="HF906" s="613"/>
      <c r="HG906" s="613"/>
      <c r="HH906" s="613"/>
      <c r="HI906" s="613"/>
      <c r="HJ906" s="613"/>
      <c r="HK906" s="613"/>
      <c r="HL906" s="613"/>
      <c r="HM906" s="613"/>
      <c r="HN906" s="613"/>
    </row>
    <row r="907" s="606" customFormat="1" ht="18" customHeight="1" spans="1:8">
      <c r="A907" s="382" t="s">
        <v>726</v>
      </c>
      <c r="B907" s="320">
        <v>3</v>
      </c>
      <c r="C907" s="625">
        <v>293</v>
      </c>
      <c r="D907" s="257">
        <v>35</v>
      </c>
      <c r="E907" s="636">
        <f>D907/C907</f>
        <v>0.119453924914676</v>
      </c>
      <c r="F907" s="257">
        <v>418</v>
      </c>
      <c r="G907" s="637">
        <f t="shared" ref="G907:G913" si="194">D907/F907-1</f>
        <v>-0.916267942583732</v>
      </c>
      <c r="H907" s="638">
        <v>258</v>
      </c>
    </row>
    <row r="908" s="520" customFormat="1" ht="18" customHeight="1" spans="1:222">
      <c r="A908" s="382" t="s">
        <v>727</v>
      </c>
      <c r="B908" s="321"/>
      <c r="C908" s="625">
        <f t="shared" ref="C908:C910" si="195">D908+H908</f>
        <v>0</v>
      </c>
      <c r="D908" s="257"/>
      <c r="E908" s="636"/>
      <c r="F908" s="257"/>
      <c r="G908" s="637"/>
      <c r="H908" s="612"/>
      <c r="I908" s="606"/>
      <c r="J908" s="613"/>
      <c r="K908" s="613"/>
      <c r="GI908" s="613"/>
      <c r="GJ908" s="613"/>
      <c r="GK908" s="613"/>
      <c r="GL908" s="613"/>
      <c r="GM908" s="613"/>
      <c r="GN908" s="613"/>
      <c r="GO908" s="613"/>
      <c r="GP908" s="613"/>
      <c r="GQ908" s="613"/>
      <c r="GR908" s="613"/>
      <c r="GS908" s="613"/>
      <c r="GT908" s="613"/>
      <c r="GU908" s="613"/>
      <c r="GV908" s="613"/>
      <c r="GW908" s="613"/>
      <c r="GX908" s="613"/>
      <c r="GY908" s="613"/>
      <c r="GZ908" s="613"/>
      <c r="HA908" s="613"/>
      <c r="HB908" s="613"/>
      <c r="HC908" s="613"/>
      <c r="HD908" s="613"/>
      <c r="HE908" s="613"/>
      <c r="HF908" s="613"/>
      <c r="HG908" s="613"/>
      <c r="HH908" s="613"/>
      <c r="HI908" s="613"/>
      <c r="HJ908" s="613"/>
      <c r="HK908" s="613"/>
      <c r="HL908" s="613"/>
      <c r="HM908" s="613"/>
      <c r="HN908" s="613"/>
    </row>
    <row r="909" s="520" customFormat="1" ht="18" customHeight="1" spans="1:222">
      <c r="A909" s="382" t="s">
        <v>728</v>
      </c>
      <c r="B909" s="321"/>
      <c r="C909" s="625">
        <f t="shared" si="195"/>
        <v>0</v>
      </c>
      <c r="D909" s="257">
        <v>0</v>
      </c>
      <c r="E909" s="636"/>
      <c r="F909" s="257"/>
      <c r="G909" s="637"/>
      <c r="H909" s="612"/>
      <c r="I909" s="606"/>
      <c r="J909" s="613"/>
      <c r="K909" s="613"/>
      <c r="GI909" s="613"/>
      <c r="GJ909" s="613"/>
      <c r="GK909" s="613"/>
      <c r="GL909" s="613"/>
      <c r="GM909" s="613"/>
      <c r="GN909" s="613"/>
      <c r="GO909" s="613"/>
      <c r="GP909" s="613"/>
      <c r="GQ909" s="613"/>
      <c r="GR909" s="613"/>
      <c r="GS909" s="613"/>
      <c r="GT909" s="613"/>
      <c r="GU909" s="613"/>
      <c r="GV909" s="613"/>
      <c r="GW909" s="613"/>
      <c r="GX909" s="613"/>
      <c r="GY909" s="613"/>
      <c r="GZ909" s="613"/>
      <c r="HA909" s="613"/>
      <c r="HB909" s="613"/>
      <c r="HC909" s="613"/>
      <c r="HD909" s="613"/>
      <c r="HE909" s="613"/>
      <c r="HF909" s="613"/>
      <c r="HG909" s="613"/>
      <c r="HH909" s="613"/>
      <c r="HI909" s="613"/>
      <c r="HJ909" s="613"/>
      <c r="HK909" s="613"/>
      <c r="HL909" s="613"/>
      <c r="HM909" s="613"/>
      <c r="HN909" s="613"/>
    </row>
    <row r="910" s="607" customFormat="1" ht="18" customHeight="1" spans="1:222">
      <c r="A910" s="382" t="s">
        <v>694</v>
      </c>
      <c r="B910" s="321"/>
      <c r="C910" s="625">
        <f t="shared" si="195"/>
        <v>0</v>
      </c>
      <c r="D910" s="257">
        <v>0</v>
      </c>
      <c r="E910" s="636"/>
      <c r="F910" s="257"/>
      <c r="G910" s="637"/>
      <c r="H910" s="612"/>
      <c r="I910" s="606"/>
      <c r="J910" s="613"/>
      <c r="K910" s="613"/>
      <c r="GI910" s="613"/>
      <c r="GJ910" s="613"/>
      <c r="GK910" s="613"/>
      <c r="GL910" s="613"/>
      <c r="GM910" s="613"/>
      <c r="GN910" s="613"/>
      <c r="GO910" s="613"/>
      <c r="GP910" s="613"/>
      <c r="GQ910" s="613"/>
      <c r="GR910" s="613"/>
      <c r="GS910" s="613"/>
      <c r="GT910" s="613"/>
      <c r="GU910" s="613"/>
      <c r="GV910" s="613"/>
      <c r="GW910" s="613"/>
      <c r="GX910" s="613"/>
      <c r="GY910" s="613"/>
      <c r="GZ910" s="613"/>
      <c r="HA910" s="613"/>
      <c r="HB910" s="613"/>
      <c r="HC910" s="613"/>
      <c r="HD910" s="613"/>
      <c r="HE910" s="613"/>
      <c r="HF910" s="613"/>
      <c r="HG910" s="613"/>
      <c r="HH910" s="613"/>
      <c r="HI910" s="613"/>
      <c r="HJ910" s="613"/>
      <c r="HK910" s="613"/>
      <c r="HL910" s="613"/>
      <c r="HM910" s="613"/>
      <c r="HN910" s="613"/>
    </row>
    <row r="911" s="520" customFormat="1" ht="18" customHeight="1" spans="1:222">
      <c r="A911" s="382" t="s">
        <v>729</v>
      </c>
      <c r="B911" s="321"/>
      <c r="C911" s="625">
        <v>309</v>
      </c>
      <c r="D911" s="257">
        <v>136</v>
      </c>
      <c r="E911" s="636"/>
      <c r="F911" s="257">
        <v>88</v>
      </c>
      <c r="G911" s="637">
        <f t="shared" si="194"/>
        <v>0.545454545454545</v>
      </c>
      <c r="H911" s="612">
        <v>173</v>
      </c>
      <c r="I911" s="606"/>
      <c r="J911" s="613"/>
      <c r="K911" s="613"/>
      <c r="GI911" s="613"/>
      <c r="GJ911" s="613"/>
      <c r="GK911" s="613"/>
      <c r="GL911" s="613"/>
      <c r="GM911" s="613"/>
      <c r="GN911" s="613"/>
      <c r="GO911" s="613"/>
      <c r="GP911" s="613"/>
      <c r="GQ911" s="613"/>
      <c r="GR911" s="613"/>
      <c r="GS911" s="613"/>
      <c r="GT911" s="613"/>
      <c r="GU911" s="613"/>
      <c r="GV911" s="613"/>
      <c r="GW911" s="613"/>
      <c r="GX911" s="613"/>
      <c r="GY911" s="613"/>
      <c r="GZ911" s="613"/>
      <c r="HA911" s="613"/>
      <c r="HB911" s="613"/>
      <c r="HC911" s="613"/>
      <c r="HD911" s="613"/>
      <c r="HE911" s="613"/>
      <c r="HF911" s="613"/>
      <c r="HG911" s="613"/>
      <c r="HH911" s="613"/>
      <c r="HI911" s="613"/>
      <c r="HJ911" s="613"/>
      <c r="HK911" s="613"/>
      <c r="HL911" s="613"/>
      <c r="HM911" s="613"/>
      <c r="HN911" s="613"/>
    </row>
    <row r="912" s="606" customFormat="1" ht="18" customHeight="1" spans="1:8">
      <c r="A912" s="383" t="s">
        <v>730</v>
      </c>
      <c r="B912" s="321">
        <v>394</v>
      </c>
      <c r="C912" s="624">
        <f t="shared" ref="C912:H912" si="196">SUM(C913:C939)</f>
        <v>4315</v>
      </c>
      <c r="D912" s="355">
        <v>1256</v>
      </c>
      <c r="E912" s="622"/>
      <c r="F912" s="355">
        <f t="shared" si="196"/>
        <v>840</v>
      </c>
      <c r="G912" s="635">
        <f t="shared" si="194"/>
        <v>0.495238095238095</v>
      </c>
      <c r="H912" s="624">
        <f t="shared" si="196"/>
        <v>3059</v>
      </c>
    </row>
    <row r="913" s="520" customFormat="1" ht="18" customHeight="1" spans="1:222">
      <c r="A913" s="382" t="s">
        <v>47</v>
      </c>
      <c r="B913" s="320">
        <v>93</v>
      </c>
      <c r="C913" s="625">
        <v>97</v>
      </c>
      <c r="D913" s="257">
        <v>97</v>
      </c>
      <c r="E913" s="636">
        <f>D913/C913</f>
        <v>1</v>
      </c>
      <c r="F913" s="257">
        <v>92</v>
      </c>
      <c r="G913" s="637">
        <f t="shared" si="194"/>
        <v>0.0543478260869565</v>
      </c>
      <c r="H913" s="612"/>
      <c r="I913" s="606"/>
      <c r="J913" s="613"/>
      <c r="K913" s="613"/>
      <c r="GI913" s="613"/>
      <c r="GJ913" s="613"/>
      <c r="GK913" s="613"/>
      <c r="GL913" s="613"/>
      <c r="GM913" s="613"/>
      <c r="GN913" s="613"/>
      <c r="GO913" s="613"/>
      <c r="GP913" s="613"/>
      <c r="GQ913" s="613"/>
      <c r="GR913" s="613"/>
      <c r="GS913" s="613"/>
      <c r="GT913" s="613"/>
      <c r="GU913" s="613"/>
      <c r="GV913" s="613"/>
      <c r="GW913" s="613"/>
      <c r="GX913" s="613"/>
      <c r="GY913" s="613"/>
      <c r="GZ913" s="613"/>
      <c r="HA913" s="613"/>
      <c r="HB913" s="613"/>
      <c r="HC913" s="613"/>
      <c r="HD913" s="613"/>
      <c r="HE913" s="613"/>
      <c r="HF913" s="613"/>
      <c r="HG913" s="613"/>
      <c r="HH913" s="613"/>
      <c r="HI913" s="613"/>
      <c r="HJ913" s="613"/>
      <c r="HK913" s="613"/>
      <c r="HL913" s="613"/>
      <c r="HM913" s="613"/>
      <c r="HN913" s="613"/>
    </row>
    <row r="914" s="520" customFormat="1" ht="18" customHeight="1" spans="1:222">
      <c r="A914" s="382" t="s">
        <v>48</v>
      </c>
      <c r="B914" s="320"/>
      <c r="C914" s="625">
        <f t="shared" ref="C914:C922" si="197">D914+H914</f>
        <v>0</v>
      </c>
      <c r="D914" s="257">
        <v>0</v>
      </c>
      <c r="E914" s="636"/>
      <c r="F914" s="257"/>
      <c r="G914" s="637"/>
      <c r="H914" s="612"/>
      <c r="I914" s="606"/>
      <c r="J914" s="613"/>
      <c r="K914" s="613"/>
      <c r="GI914" s="613"/>
      <c r="GJ914" s="613"/>
      <c r="GK914" s="613"/>
      <c r="GL914" s="613"/>
      <c r="GM914" s="613"/>
      <c r="GN914" s="613"/>
      <c r="GO914" s="613"/>
      <c r="GP914" s="613"/>
      <c r="GQ914" s="613"/>
      <c r="GR914" s="613"/>
      <c r="GS914" s="613"/>
      <c r="GT914" s="613"/>
      <c r="GU914" s="613"/>
      <c r="GV914" s="613"/>
      <c r="GW914" s="613"/>
      <c r="GX914" s="613"/>
      <c r="GY914" s="613"/>
      <c r="GZ914" s="613"/>
      <c r="HA914" s="613"/>
      <c r="HB914" s="613"/>
      <c r="HC914" s="613"/>
      <c r="HD914" s="613"/>
      <c r="HE914" s="613"/>
      <c r="HF914" s="613"/>
      <c r="HG914" s="613"/>
      <c r="HH914" s="613"/>
      <c r="HI914" s="613"/>
      <c r="HJ914" s="613"/>
      <c r="HK914" s="613"/>
      <c r="HL914" s="613"/>
      <c r="HM914" s="613"/>
      <c r="HN914" s="613"/>
    </row>
    <row r="915" s="520" customFormat="1" ht="18" customHeight="1" spans="1:222">
      <c r="A915" s="382" t="s">
        <v>49</v>
      </c>
      <c r="B915" s="320"/>
      <c r="C915" s="625">
        <f t="shared" si="197"/>
        <v>0</v>
      </c>
      <c r="D915" s="257">
        <v>0</v>
      </c>
      <c r="E915" s="636"/>
      <c r="F915" s="257"/>
      <c r="G915" s="637"/>
      <c r="H915" s="612"/>
      <c r="I915" s="606"/>
      <c r="J915" s="613"/>
      <c r="K915" s="613"/>
      <c r="GI915" s="613"/>
      <c r="GJ915" s="613"/>
      <c r="GK915" s="613"/>
      <c r="GL915" s="613"/>
      <c r="GM915" s="613"/>
      <c r="GN915" s="613"/>
      <c r="GO915" s="613"/>
      <c r="GP915" s="613"/>
      <c r="GQ915" s="613"/>
      <c r="GR915" s="613"/>
      <c r="GS915" s="613"/>
      <c r="GT915" s="613"/>
      <c r="GU915" s="613"/>
      <c r="GV915" s="613"/>
      <c r="GW915" s="613"/>
      <c r="GX915" s="613"/>
      <c r="GY915" s="613"/>
      <c r="GZ915" s="613"/>
      <c r="HA915" s="613"/>
      <c r="HB915" s="613"/>
      <c r="HC915" s="613"/>
      <c r="HD915" s="613"/>
      <c r="HE915" s="613"/>
      <c r="HF915" s="613"/>
      <c r="HG915" s="613"/>
      <c r="HH915" s="613"/>
      <c r="HI915" s="613"/>
      <c r="HJ915" s="613"/>
      <c r="HK915" s="613"/>
      <c r="HL915" s="613"/>
      <c r="HM915" s="613"/>
      <c r="HN915" s="613"/>
    </row>
    <row r="916" s="520" customFormat="1" ht="18" customHeight="1" spans="1:222">
      <c r="A916" s="382" t="s">
        <v>731</v>
      </c>
      <c r="B916" s="320"/>
      <c r="C916" s="625">
        <f t="shared" si="197"/>
        <v>0</v>
      </c>
      <c r="D916" s="257">
        <v>0</v>
      </c>
      <c r="E916" s="636"/>
      <c r="F916" s="257"/>
      <c r="G916" s="637"/>
      <c r="H916" s="612"/>
      <c r="I916" s="606"/>
      <c r="J916" s="613"/>
      <c r="K916" s="613"/>
      <c r="GI916" s="613"/>
      <c r="GJ916" s="613"/>
      <c r="GK916" s="613"/>
      <c r="GL916" s="613"/>
      <c r="GM916" s="613"/>
      <c r="GN916" s="613"/>
      <c r="GO916" s="613"/>
      <c r="GP916" s="613"/>
      <c r="GQ916" s="613"/>
      <c r="GR916" s="613"/>
      <c r="GS916" s="613"/>
      <c r="GT916" s="613"/>
      <c r="GU916" s="613"/>
      <c r="GV916" s="613"/>
      <c r="GW916" s="613"/>
      <c r="GX916" s="613"/>
      <c r="GY916" s="613"/>
      <c r="GZ916" s="613"/>
      <c r="HA916" s="613"/>
      <c r="HB916" s="613"/>
      <c r="HC916" s="613"/>
      <c r="HD916" s="613"/>
      <c r="HE916" s="613"/>
      <c r="HF916" s="613"/>
      <c r="HG916" s="613"/>
      <c r="HH916" s="613"/>
      <c r="HI916" s="613"/>
      <c r="HJ916" s="613"/>
      <c r="HK916" s="613"/>
      <c r="HL916" s="613"/>
      <c r="HM916" s="613"/>
      <c r="HN916" s="613"/>
    </row>
    <row r="917" s="520" customFormat="1" ht="18" customHeight="1" spans="1:222">
      <c r="A917" s="382" t="s">
        <v>732</v>
      </c>
      <c r="B917" s="320"/>
      <c r="C917" s="625">
        <f t="shared" si="197"/>
        <v>0</v>
      </c>
      <c r="D917" s="257">
        <v>0</v>
      </c>
      <c r="E917" s="636"/>
      <c r="F917" s="257"/>
      <c r="G917" s="637"/>
      <c r="H917" s="612"/>
      <c r="I917" s="606"/>
      <c r="J917" s="613"/>
      <c r="K917" s="613"/>
      <c r="GI917" s="613"/>
      <c r="GJ917" s="613"/>
      <c r="GK917" s="613"/>
      <c r="GL917" s="613"/>
      <c r="GM917" s="613"/>
      <c r="GN917" s="613"/>
      <c r="GO917" s="613"/>
      <c r="GP917" s="613"/>
      <c r="GQ917" s="613"/>
      <c r="GR917" s="613"/>
      <c r="GS917" s="613"/>
      <c r="GT917" s="613"/>
      <c r="GU917" s="613"/>
      <c r="GV917" s="613"/>
      <c r="GW917" s="613"/>
      <c r="GX917" s="613"/>
      <c r="GY917" s="613"/>
      <c r="GZ917" s="613"/>
      <c r="HA917" s="613"/>
      <c r="HB917" s="613"/>
      <c r="HC917" s="613"/>
      <c r="HD917" s="613"/>
      <c r="HE917" s="613"/>
      <c r="HF917" s="613"/>
      <c r="HG917" s="613"/>
      <c r="HH917" s="613"/>
      <c r="HI917" s="613"/>
      <c r="HJ917" s="613"/>
      <c r="HK917" s="613"/>
      <c r="HL917" s="613"/>
      <c r="HM917" s="613"/>
      <c r="HN917" s="613"/>
    </row>
    <row r="918" s="520" customFormat="1" ht="18" customHeight="1" spans="1:222">
      <c r="A918" s="382" t="s">
        <v>733</v>
      </c>
      <c r="B918" s="320"/>
      <c r="C918" s="625">
        <f t="shared" si="197"/>
        <v>0</v>
      </c>
      <c r="D918" s="257">
        <v>0</v>
      </c>
      <c r="E918" s="636"/>
      <c r="F918" s="257"/>
      <c r="G918" s="637"/>
      <c r="H918" s="612"/>
      <c r="I918" s="606"/>
      <c r="J918" s="613"/>
      <c r="K918" s="613"/>
      <c r="GI918" s="613"/>
      <c r="GJ918" s="613"/>
      <c r="GK918" s="613"/>
      <c r="GL918" s="613"/>
      <c r="GM918" s="613"/>
      <c r="GN918" s="613"/>
      <c r="GO918" s="613"/>
      <c r="GP918" s="613"/>
      <c r="GQ918" s="613"/>
      <c r="GR918" s="613"/>
      <c r="GS918" s="613"/>
      <c r="GT918" s="613"/>
      <c r="GU918" s="613"/>
      <c r="GV918" s="613"/>
      <c r="GW918" s="613"/>
      <c r="GX918" s="613"/>
      <c r="GY918" s="613"/>
      <c r="GZ918" s="613"/>
      <c r="HA918" s="613"/>
      <c r="HB918" s="613"/>
      <c r="HC918" s="613"/>
      <c r="HD918" s="613"/>
      <c r="HE918" s="613"/>
      <c r="HF918" s="613"/>
      <c r="HG918" s="613"/>
      <c r="HH918" s="613"/>
      <c r="HI918" s="613"/>
      <c r="HJ918" s="613"/>
      <c r="HK918" s="613"/>
      <c r="HL918" s="613"/>
      <c r="HM918" s="613"/>
      <c r="HN918" s="613"/>
    </row>
    <row r="919" s="520" customFormat="1" ht="18" customHeight="1" spans="1:222">
      <c r="A919" s="382" t="s">
        <v>734</v>
      </c>
      <c r="B919" s="320"/>
      <c r="C919" s="625">
        <f t="shared" si="197"/>
        <v>0</v>
      </c>
      <c r="D919" s="257">
        <v>0</v>
      </c>
      <c r="E919" s="636"/>
      <c r="F919" s="257"/>
      <c r="G919" s="637"/>
      <c r="H919" s="612"/>
      <c r="I919" s="606"/>
      <c r="J919" s="613"/>
      <c r="K919" s="613"/>
      <c r="GI919" s="613"/>
      <c r="GJ919" s="613"/>
      <c r="GK919" s="613"/>
      <c r="GL919" s="613"/>
      <c r="GM919" s="613"/>
      <c r="GN919" s="613"/>
      <c r="GO919" s="613"/>
      <c r="GP919" s="613"/>
      <c r="GQ919" s="613"/>
      <c r="GR919" s="613"/>
      <c r="GS919" s="613"/>
      <c r="GT919" s="613"/>
      <c r="GU919" s="613"/>
      <c r="GV919" s="613"/>
      <c r="GW919" s="613"/>
      <c r="GX919" s="613"/>
      <c r="GY919" s="613"/>
      <c r="GZ919" s="613"/>
      <c r="HA919" s="613"/>
      <c r="HB919" s="613"/>
      <c r="HC919" s="613"/>
      <c r="HD919" s="613"/>
      <c r="HE919" s="613"/>
      <c r="HF919" s="613"/>
      <c r="HG919" s="613"/>
      <c r="HH919" s="613"/>
      <c r="HI919" s="613"/>
      <c r="HJ919" s="613"/>
      <c r="HK919" s="613"/>
      <c r="HL919" s="613"/>
      <c r="HM919" s="613"/>
      <c r="HN919" s="613"/>
    </row>
    <row r="920" s="520" customFormat="1" ht="18" customHeight="1" spans="1:222">
      <c r="A920" s="382" t="s">
        <v>735</v>
      </c>
      <c r="B920" s="320"/>
      <c r="C920" s="625">
        <f t="shared" si="197"/>
        <v>0</v>
      </c>
      <c r="D920" s="257">
        <v>0</v>
      </c>
      <c r="E920" s="636"/>
      <c r="F920" s="257"/>
      <c r="G920" s="637"/>
      <c r="H920" s="612"/>
      <c r="I920" s="606"/>
      <c r="J920" s="613"/>
      <c r="K920" s="613"/>
      <c r="GI920" s="613"/>
      <c r="GJ920" s="613"/>
      <c r="GK920" s="613"/>
      <c r="GL920" s="613"/>
      <c r="GM920" s="613"/>
      <c r="GN920" s="613"/>
      <c r="GO920" s="613"/>
      <c r="GP920" s="613"/>
      <c r="GQ920" s="613"/>
      <c r="GR920" s="613"/>
      <c r="GS920" s="613"/>
      <c r="GT920" s="613"/>
      <c r="GU920" s="613"/>
      <c r="GV920" s="613"/>
      <c r="GW920" s="613"/>
      <c r="GX920" s="613"/>
      <c r="GY920" s="613"/>
      <c r="GZ920" s="613"/>
      <c r="HA920" s="613"/>
      <c r="HB920" s="613"/>
      <c r="HC920" s="613"/>
      <c r="HD920" s="613"/>
      <c r="HE920" s="613"/>
      <c r="HF920" s="613"/>
      <c r="HG920" s="613"/>
      <c r="HH920" s="613"/>
      <c r="HI920" s="613"/>
      <c r="HJ920" s="613"/>
      <c r="HK920" s="613"/>
      <c r="HL920" s="613"/>
      <c r="HM920" s="613"/>
      <c r="HN920" s="613"/>
    </row>
    <row r="921" s="520" customFormat="1" ht="18" customHeight="1" spans="1:222">
      <c r="A921" s="382" t="s">
        <v>736</v>
      </c>
      <c r="B921" s="320"/>
      <c r="C921" s="625">
        <f t="shared" si="197"/>
        <v>0</v>
      </c>
      <c r="D921" s="257">
        <v>0</v>
      </c>
      <c r="E921" s="636"/>
      <c r="F921" s="257"/>
      <c r="G921" s="637"/>
      <c r="H921" s="612"/>
      <c r="I921" s="606"/>
      <c r="J921" s="613"/>
      <c r="K921" s="613"/>
      <c r="GI921" s="613"/>
      <c r="GJ921" s="613"/>
      <c r="GK921" s="613"/>
      <c r="GL921" s="613"/>
      <c r="GM921" s="613"/>
      <c r="GN921" s="613"/>
      <c r="GO921" s="613"/>
      <c r="GP921" s="613"/>
      <c r="GQ921" s="613"/>
      <c r="GR921" s="613"/>
      <c r="GS921" s="613"/>
      <c r="GT921" s="613"/>
      <c r="GU921" s="613"/>
      <c r="GV921" s="613"/>
      <c r="GW921" s="613"/>
      <c r="GX921" s="613"/>
      <c r="GY921" s="613"/>
      <c r="GZ921" s="613"/>
      <c r="HA921" s="613"/>
      <c r="HB921" s="613"/>
      <c r="HC921" s="613"/>
      <c r="HD921" s="613"/>
      <c r="HE921" s="613"/>
      <c r="HF921" s="613"/>
      <c r="HG921" s="613"/>
      <c r="HH921" s="613"/>
      <c r="HI921" s="613"/>
      <c r="HJ921" s="613"/>
      <c r="HK921" s="613"/>
      <c r="HL921" s="613"/>
      <c r="HM921" s="613"/>
      <c r="HN921" s="613"/>
    </row>
    <row r="922" s="606" customFormat="1" ht="18" customHeight="1" spans="1:8">
      <c r="A922" s="382" t="s">
        <v>737</v>
      </c>
      <c r="B922" s="320"/>
      <c r="C922" s="625">
        <f t="shared" si="197"/>
        <v>0</v>
      </c>
      <c r="D922" s="257">
        <v>0</v>
      </c>
      <c r="E922" s="636"/>
      <c r="F922" s="257"/>
      <c r="G922" s="637"/>
      <c r="H922" s="638"/>
    </row>
    <row r="923" s="520" customFormat="1" ht="18" customHeight="1" spans="1:222">
      <c r="A923" s="382" t="s">
        <v>738</v>
      </c>
      <c r="B923" s="320">
        <v>3</v>
      </c>
      <c r="C923" s="625">
        <v>349</v>
      </c>
      <c r="D923" s="257">
        <v>349</v>
      </c>
      <c r="E923" s="636">
        <f>D923/C923</f>
        <v>1</v>
      </c>
      <c r="F923" s="257">
        <v>14</v>
      </c>
      <c r="G923" s="637">
        <f t="shared" ref="G923:G927" si="198">D923/F923-1</f>
        <v>23.9285714285714</v>
      </c>
      <c r="H923" s="612"/>
      <c r="I923" s="606"/>
      <c r="J923" s="613"/>
      <c r="K923" s="613"/>
      <c r="GI923" s="613"/>
      <c r="GJ923" s="613"/>
      <c r="GK923" s="613"/>
      <c r="GL923" s="613"/>
      <c r="GM923" s="613"/>
      <c r="GN923" s="613"/>
      <c r="GO923" s="613"/>
      <c r="GP923" s="613"/>
      <c r="GQ923" s="613"/>
      <c r="GR923" s="613"/>
      <c r="GS923" s="613"/>
      <c r="GT923" s="613"/>
      <c r="GU923" s="613"/>
      <c r="GV923" s="613"/>
      <c r="GW923" s="613"/>
      <c r="GX923" s="613"/>
      <c r="GY923" s="613"/>
      <c r="GZ923" s="613"/>
      <c r="HA923" s="613"/>
      <c r="HB923" s="613"/>
      <c r="HC923" s="613"/>
      <c r="HD923" s="613"/>
      <c r="HE923" s="613"/>
      <c r="HF923" s="613"/>
      <c r="HG923" s="613"/>
      <c r="HH923" s="613"/>
      <c r="HI923" s="613"/>
      <c r="HJ923" s="613"/>
      <c r="HK923" s="613"/>
      <c r="HL923" s="613"/>
      <c r="HM923" s="613"/>
      <c r="HN923" s="613"/>
    </row>
    <row r="924" s="520" customFormat="1" ht="18" customHeight="1" spans="1:222">
      <c r="A924" s="382" t="s">
        <v>739</v>
      </c>
      <c r="B924" s="320"/>
      <c r="C924" s="625">
        <v>0</v>
      </c>
      <c r="D924" s="257">
        <v>0</v>
      </c>
      <c r="E924" s="636"/>
      <c r="F924" s="257"/>
      <c r="G924" s="637"/>
      <c r="H924" s="612"/>
      <c r="I924" s="606"/>
      <c r="J924" s="613"/>
      <c r="K924" s="613"/>
      <c r="GI924" s="613"/>
      <c r="GJ924" s="613"/>
      <c r="GK924" s="613"/>
      <c r="GL924" s="613"/>
      <c r="GM924" s="613"/>
      <c r="GN924" s="613"/>
      <c r="GO924" s="613"/>
      <c r="GP924" s="613"/>
      <c r="GQ924" s="613"/>
      <c r="GR924" s="613"/>
      <c r="GS924" s="613"/>
      <c r="GT924" s="613"/>
      <c r="GU924" s="613"/>
      <c r="GV924" s="613"/>
      <c r="GW924" s="613"/>
      <c r="GX924" s="613"/>
      <c r="GY924" s="613"/>
      <c r="GZ924" s="613"/>
      <c r="HA924" s="613"/>
      <c r="HB924" s="613"/>
      <c r="HC924" s="613"/>
      <c r="HD924" s="613"/>
      <c r="HE924" s="613"/>
      <c r="HF924" s="613"/>
      <c r="HG924" s="613"/>
      <c r="HH924" s="613"/>
      <c r="HI924" s="613"/>
      <c r="HJ924" s="613"/>
      <c r="HK924" s="613"/>
      <c r="HL924" s="613"/>
      <c r="HM924" s="613"/>
      <c r="HN924" s="613"/>
    </row>
    <row r="925" s="520" customFormat="1" ht="18" customHeight="1" spans="1:222">
      <c r="A925" s="382" t="s">
        <v>740</v>
      </c>
      <c r="B925" s="321"/>
      <c r="C925" s="625">
        <v>0</v>
      </c>
      <c r="D925" s="257">
        <v>0</v>
      </c>
      <c r="E925" s="636"/>
      <c r="F925" s="257"/>
      <c r="G925" s="637"/>
      <c r="H925" s="612"/>
      <c r="I925" s="606"/>
      <c r="J925" s="613"/>
      <c r="K925" s="613"/>
      <c r="GI925" s="613"/>
      <c r="GJ925" s="613"/>
      <c r="GK925" s="613"/>
      <c r="GL925" s="613"/>
      <c r="GM925" s="613"/>
      <c r="GN925" s="613"/>
      <c r="GO925" s="613"/>
      <c r="GP925" s="613"/>
      <c r="GQ925" s="613"/>
      <c r="GR925" s="613"/>
      <c r="GS925" s="613"/>
      <c r="GT925" s="613"/>
      <c r="GU925" s="613"/>
      <c r="GV925" s="613"/>
      <c r="GW925" s="613"/>
      <c r="GX925" s="613"/>
      <c r="GY925" s="613"/>
      <c r="GZ925" s="613"/>
      <c r="HA925" s="613"/>
      <c r="HB925" s="613"/>
      <c r="HC925" s="613"/>
      <c r="HD925" s="613"/>
      <c r="HE925" s="613"/>
      <c r="HF925" s="613"/>
      <c r="HG925" s="613"/>
      <c r="HH925" s="613"/>
      <c r="HI925" s="613"/>
      <c r="HJ925" s="613"/>
      <c r="HK925" s="613"/>
      <c r="HL925" s="613"/>
      <c r="HM925" s="613"/>
      <c r="HN925" s="613"/>
    </row>
    <row r="926" s="520" customFormat="1" ht="18" customHeight="1" spans="1:222">
      <c r="A926" s="382" t="s">
        <v>741</v>
      </c>
      <c r="B926" s="320">
        <v>31</v>
      </c>
      <c r="C926" s="625">
        <v>26</v>
      </c>
      <c r="D926" s="257">
        <v>23</v>
      </c>
      <c r="E926" s="636">
        <f>D926/C926</f>
        <v>0.884615384615385</v>
      </c>
      <c r="F926" s="257">
        <v>24</v>
      </c>
      <c r="G926" s="637">
        <f t="shared" si="198"/>
        <v>-0.0416666666666666</v>
      </c>
      <c r="H926" s="612">
        <v>3</v>
      </c>
      <c r="I926" s="606"/>
      <c r="J926" s="613"/>
      <c r="K926" s="613"/>
      <c r="GI926" s="613"/>
      <c r="GJ926" s="613"/>
      <c r="GK926" s="613"/>
      <c r="GL926" s="613"/>
      <c r="GM926" s="613"/>
      <c r="GN926" s="613"/>
      <c r="GO926" s="613"/>
      <c r="GP926" s="613"/>
      <c r="GQ926" s="613"/>
      <c r="GR926" s="613"/>
      <c r="GS926" s="613"/>
      <c r="GT926" s="613"/>
      <c r="GU926" s="613"/>
      <c r="GV926" s="613"/>
      <c r="GW926" s="613"/>
      <c r="GX926" s="613"/>
      <c r="GY926" s="613"/>
      <c r="GZ926" s="613"/>
      <c r="HA926" s="613"/>
      <c r="HB926" s="613"/>
      <c r="HC926" s="613"/>
      <c r="HD926" s="613"/>
      <c r="HE926" s="613"/>
      <c r="HF926" s="613"/>
      <c r="HG926" s="613"/>
      <c r="HH926" s="613"/>
      <c r="HI926" s="613"/>
      <c r="HJ926" s="613"/>
      <c r="HK926" s="613"/>
      <c r="HL926" s="613"/>
      <c r="HM926" s="613"/>
      <c r="HN926" s="613"/>
    </row>
    <row r="927" s="520" customFormat="1" ht="18" customHeight="1" spans="1:222">
      <c r="A927" s="382" t="s">
        <v>742</v>
      </c>
      <c r="B927" s="320"/>
      <c r="C927" s="625">
        <v>115</v>
      </c>
      <c r="D927" s="257">
        <v>115</v>
      </c>
      <c r="E927" s="636"/>
      <c r="F927" s="257">
        <v>160</v>
      </c>
      <c r="G927" s="637">
        <f t="shared" si="198"/>
        <v>-0.28125</v>
      </c>
      <c r="H927" s="612"/>
      <c r="I927" s="606"/>
      <c r="J927" s="613"/>
      <c r="K927" s="613"/>
      <c r="GI927" s="613"/>
      <c r="GJ927" s="613"/>
      <c r="GK927" s="613"/>
      <c r="GL927" s="613"/>
      <c r="GM927" s="613"/>
      <c r="GN927" s="613"/>
      <c r="GO927" s="613"/>
      <c r="GP927" s="613"/>
      <c r="GQ927" s="613"/>
      <c r="GR927" s="613"/>
      <c r="GS927" s="613"/>
      <c r="GT927" s="613"/>
      <c r="GU927" s="613"/>
      <c r="GV927" s="613"/>
      <c r="GW927" s="613"/>
      <c r="GX927" s="613"/>
      <c r="GY927" s="613"/>
      <c r="GZ927" s="613"/>
      <c r="HA927" s="613"/>
      <c r="HB927" s="613"/>
      <c r="HC927" s="613"/>
      <c r="HD927" s="613"/>
      <c r="HE927" s="613"/>
      <c r="HF927" s="613"/>
      <c r="HG927" s="613"/>
      <c r="HH927" s="613"/>
      <c r="HI927" s="613"/>
      <c r="HJ927" s="613"/>
      <c r="HK927" s="613"/>
      <c r="HL927" s="613"/>
      <c r="HM927" s="613"/>
      <c r="HN927" s="613"/>
    </row>
    <row r="928" s="520" customFormat="1" ht="18" customHeight="1" spans="1:222">
      <c r="A928" s="382" t="s">
        <v>743</v>
      </c>
      <c r="B928" s="320"/>
      <c r="C928" s="625">
        <f t="shared" ref="C928:C938" si="199">D928+H928</f>
        <v>0</v>
      </c>
      <c r="D928" s="257">
        <v>0</v>
      </c>
      <c r="E928" s="636"/>
      <c r="F928" s="257"/>
      <c r="G928" s="637"/>
      <c r="H928" s="612"/>
      <c r="I928" s="606"/>
      <c r="J928" s="613"/>
      <c r="K928" s="613"/>
      <c r="GI928" s="613"/>
      <c r="GJ928" s="613"/>
      <c r="GK928" s="613"/>
      <c r="GL928" s="613"/>
      <c r="GM928" s="613"/>
      <c r="GN928" s="613"/>
      <c r="GO928" s="613"/>
      <c r="GP928" s="613"/>
      <c r="GQ928" s="613"/>
      <c r="GR928" s="613"/>
      <c r="GS928" s="613"/>
      <c r="GT928" s="613"/>
      <c r="GU928" s="613"/>
      <c r="GV928" s="613"/>
      <c r="GW928" s="613"/>
      <c r="GX928" s="613"/>
      <c r="GY928" s="613"/>
      <c r="GZ928" s="613"/>
      <c r="HA928" s="613"/>
      <c r="HB928" s="613"/>
      <c r="HC928" s="613"/>
      <c r="HD928" s="613"/>
      <c r="HE928" s="613"/>
      <c r="HF928" s="613"/>
      <c r="HG928" s="613"/>
      <c r="HH928" s="613"/>
      <c r="HI928" s="613"/>
      <c r="HJ928" s="613"/>
      <c r="HK928" s="613"/>
      <c r="HL928" s="613"/>
      <c r="HM928" s="613"/>
      <c r="HN928" s="613"/>
    </row>
    <row r="929" s="520" customFormat="1" ht="18" customHeight="1" spans="1:222">
      <c r="A929" s="382" t="s">
        <v>744</v>
      </c>
      <c r="B929" s="320"/>
      <c r="C929" s="625">
        <f t="shared" si="199"/>
        <v>0</v>
      </c>
      <c r="D929" s="257">
        <v>0</v>
      </c>
      <c r="E929" s="636"/>
      <c r="F929" s="257"/>
      <c r="G929" s="637"/>
      <c r="H929" s="612"/>
      <c r="I929" s="606"/>
      <c r="J929" s="613"/>
      <c r="K929" s="613"/>
      <c r="GI929" s="613"/>
      <c r="GJ929" s="613"/>
      <c r="GK929" s="613"/>
      <c r="GL929" s="613"/>
      <c r="GM929" s="613"/>
      <c r="GN929" s="613"/>
      <c r="GO929" s="613"/>
      <c r="GP929" s="613"/>
      <c r="GQ929" s="613"/>
      <c r="GR929" s="613"/>
      <c r="GS929" s="613"/>
      <c r="GT929" s="613"/>
      <c r="GU929" s="613"/>
      <c r="GV929" s="613"/>
      <c r="GW929" s="613"/>
      <c r="GX929" s="613"/>
      <c r="GY929" s="613"/>
      <c r="GZ929" s="613"/>
      <c r="HA929" s="613"/>
      <c r="HB929" s="613"/>
      <c r="HC929" s="613"/>
      <c r="HD929" s="613"/>
      <c r="HE929" s="613"/>
      <c r="HF929" s="613"/>
      <c r="HG929" s="613"/>
      <c r="HH929" s="613"/>
      <c r="HI929" s="613"/>
      <c r="HJ929" s="613"/>
      <c r="HK929" s="613"/>
      <c r="HL929" s="613"/>
      <c r="HM929" s="613"/>
      <c r="HN929" s="613"/>
    </row>
    <row r="930" s="520" customFormat="1" ht="18" customHeight="1" spans="1:222">
      <c r="A930" s="382" t="s">
        <v>745</v>
      </c>
      <c r="B930" s="320"/>
      <c r="C930" s="625">
        <f t="shared" si="199"/>
        <v>0</v>
      </c>
      <c r="D930" s="257">
        <v>0</v>
      </c>
      <c r="E930" s="636"/>
      <c r="F930" s="257"/>
      <c r="G930" s="637"/>
      <c r="H930" s="612"/>
      <c r="I930" s="606"/>
      <c r="J930" s="613"/>
      <c r="K930" s="613"/>
      <c r="GI930" s="613"/>
      <c r="GJ930" s="613"/>
      <c r="GK930" s="613"/>
      <c r="GL930" s="613"/>
      <c r="GM930" s="613"/>
      <c r="GN930" s="613"/>
      <c r="GO930" s="613"/>
      <c r="GP930" s="613"/>
      <c r="GQ930" s="613"/>
      <c r="GR930" s="613"/>
      <c r="GS930" s="613"/>
      <c r="GT930" s="613"/>
      <c r="GU930" s="613"/>
      <c r="GV930" s="613"/>
      <c r="GW930" s="613"/>
      <c r="GX930" s="613"/>
      <c r="GY930" s="613"/>
      <c r="GZ930" s="613"/>
      <c r="HA930" s="613"/>
      <c r="HB930" s="613"/>
      <c r="HC930" s="613"/>
      <c r="HD930" s="613"/>
      <c r="HE930" s="613"/>
      <c r="HF930" s="613"/>
      <c r="HG930" s="613"/>
      <c r="HH930" s="613"/>
      <c r="HI930" s="613"/>
      <c r="HJ930" s="613"/>
      <c r="HK930" s="613"/>
      <c r="HL930" s="613"/>
      <c r="HM930" s="613"/>
      <c r="HN930" s="613"/>
    </row>
    <row r="931" s="520" customFormat="1" ht="18" customHeight="1" spans="1:222">
      <c r="A931" s="382" t="s">
        <v>746</v>
      </c>
      <c r="B931" s="320"/>
      <c r="C931" s="625">
        <f t="shared" si="199"/>
        <v>0</v>
      </c>
      <c r="D931" s="257">
        <v>0</v>
      </c>
      <c r="E931" s="636"/>
      <c r="F931" s="257"/>
      <c r="G931" s="637"/>
      <c r="H931" s="612"/>
      <c r="I931" s="606"/>
      <c r="J931" s="613"/>
      <c r="K931" s="613"/>
      <c r="GI931" s="613"/>
      <c r="GJ931" s="613"/>
      <c r="GK931" s="613"/>
      <c r="GL931" s="613"/>
      <c r="GM931" s="613"/>
      <c r="GN931" s="613"/>
      <c r="GO931" s="613"/>
      <c r="GP931" s="613"/>
      <c r="GQ931" s="613"/>
      <c r="GR931" s="613"/>
      <c r="GS931" s="613"/>
      <c r="GT931" s="613"/>
      <c r="GU931" s="613"/>
      <c r="GV931" s="613"/>
      <c r="GW931" s="613"/>
      <c r="GX931" s="613"/>
      <c r="GY931" s="613"/>
      <c r="GZ931" s="613"/>
      <c r="HA931" s="613"/>
      <c r="HB931" s="613"/>
      <c r="HC931" s="613"/>
      <c r="HD931" s="613"/>
      <c r="HE931" s="613"/>
      <c r="HF931" s="613"/>
      <c r="HG931" s="613"/>
      <c r="HH931" s="613"/>
      <c r="HI931" s="613"/>
      <c r="HJ931" s="613"/>
      <c r="HK931" s="613"/>
      <c r="HL931" s="613"/>
      <c r="HM931" s="613"/>
      <c r="HN931" s="613"/>
    </row>
    <row r="932" s="520" customFormat="1" ht="18" customHeight="1" spans="1:222">
      <c r="A932" s="382" t="s">
        <v>747</v>
      </c>
      <c r="B932" s="320"/>
      <c r="C932" s="625">
        <f t="shared" si="199"/>
        <v>0</v>
      </c>
      <c r="D932" s="257">
        <v>0</v>
      </c>
      <c r="E932" s="636"/>
      <c r="F932" s="257"/>
      <c r="G932" s="637"/>
      <c r="H932" s="612"/>
      <c r="I932" s="606"/>
      <c r="J932" s="613"/>
      <c r="K932" s="613"/>
      <c r="GI932" s="613"/>
      <c r="GJ932" s="613"/>
      <c r="GK932" s="613"/>
      <c r="GL932" s="613"/>
      <c r="GM932" s="613"/>
      <c r="GN932" s="613"/>
      <c r="GO932" s="613"/>
      <c r="GP932" s="613"/>
      <c r="GQ932" s="613"/>
      <c r="GR932" s="613"/>
      <c r="GS932" s="613"/>
      <c r="GT932" s="613"/>
      <c r="GU932" s="613"/>
      <c r="GV932" s="613"/>
      <c r="GW932" s="613"/>
      <c r="GX932" s="613"/>
      <c r="GY932" s="613"/>
      <c r="GZ932" s="613"/>
      <c r="HA932" s="613"/>
      <c r="HB932" s="613"/>
      <c r="HC932" s="613"/>
      <c r="HD932" s="613"/>
      <c r="HE932" s="613"/>
      <c r="HF932" s="613"/>
      <c r="HG932" s="613"/>
      <c r="HH932" s="613"/>
      <c r="HI932" s="613"/>
      <c r="HJ932" s="613"/>
      <c r="HK932" s="613"/>
      <c r="HL932" s="613"/>
      <c r="HM932" s="613"/>
      <c r="HN932" s="613"/>
    </row>
    <row r="933" s="520" customFormat="1" ht="18" customHeight="1" spans="1:222">
      <c r="A933" s="382" t="s">
        <v>748</v>
      </c>
      <c r="B933" s="320"/>
      <c r="C933" s="625">
        <f t="shared" si="199"/>
        <v>0</v>
      </c>
      <c r="D933" s="257">
        <v>0</v>
      </c>
      <c r="E933" s="636"/>
      <c r="F933" s="257"/>
      <c r="G933" s="637"/>
      <c r="H933" s="612"/>
      <c r="I933" s="606"/>
      <c r="J933" s="613"/>
      <c r="K933" s="613"/>
      <c r="GI933" s="613"/>
      <c r="GJ933" s="613"/>
      <c r="GK933" s="613"/>
      <c r="GL933" s="613"/>
      <c r="GM933" s="613"/>
      <c r="GN933" s="613"/>
      <c r="GO933" s="613"/>
      <c r="GP933" s="613"/>
      <c r="GQ933" s="613"/>
      <c r="GR933" s="613"/>
      <c r="GS933" s="613"/>
      <c r="GT933" s="613"/>
      <c r="GU933" s="613"/>
      <c r="GV933" s="613"/>
      <c r="GW933" s="613"/>
      <c r="GX933" s="613"/>
      <c r="GY933" s="613"/>
      <c r="GZ933" s="613"/>
      <c r="HA933" s="613"/>
      <c r="HB933" s="613"/>
      <c r="HC933" s="613"/>
      <c r="HD933" s="613"/>
      <c r="HE933" s="613"/>
      <c r="HF933" s="613"/>
      <c r="HG933" s="613"/>
      <c r="HH933" s="613"/>
      <c r="HI933" s="613"/>
      <c r="HJ933" s="613"/>
      <c r="HK933" s="613"/>
      <c r="HL933" s="613"/>
      <c r="HM933" s="613"/>
      <c r="HN933" s="613"/>
    </row>
    <row r="934" s="520" customFormat="1" ht="18" customHeight="1" spans="1:222">
      <c r="A934" s="382" t="s">
        <v>722</v>
      </c>
      <c r="B934" s="320"/>
      <c r="C934" s="625">
        <f t="shared" si="199"/>
        <v>0</v>
      </c>
      <c r="D934" s="257">
        <v>0</v>
      </c>
      <c r="E934" s="636"/>
      <c r="F934" s="257"/>
      <c r="G934" s="637"/>
      <c r="H934" s="612"/>
      <c r="I934" s="606"/>
      <c r="J934" s="613"/>
      <c r="K934" s="613"/>
      <c r="GI934" s="613"/>
      <c r="GJ934" s="613"/>
      <c r="GK934" s="613"/>
      <c r="GL934" s="613"/>
      <c r="GM934" s="613"/>
      <c r="GN934" s="613"/>
      <c r="GO934" s="613"/>
      <c r="GP934" s="613"/>
      <c r="GQ934" s="613"/>
      <c r="GR934" s="613"/>
      <c r="GS934" s="613"/>
      <c r="GT934" s="613"/>
      <c r="GU934" s="613"/>
      <c r="GV934" s="613"/>
      <c r="GW934" s="613"/>
      <c r="GX934" s="613"/>
      <c r="GY934" s="613"/>
      <c r="GZ934" s="613"/>
      <c r="HA934" s="613"/>
      <c r="HB934" s="613"/>
      <c r="HC934" s="613"/>
      <c r="HD934" s="613"/>
      <c r="HE934" s="613"/>
      <c r="HF934" s="613"/>
      <c r="HG934" s="613"/>
      <c r="HH934" s="613"/>
      <c r="HI934" s="613"/>
      <c r="HJ934" s="613"/>
      <c r="HK934" s="613"/>
      <c r="HL934" s="613"/>
      <c r="HM934" s="613"/>
      <c r="HN934" s="613"/>
    </row>
    <row r="935" s="520" customFormat="1" ht="18" customHeight="1" spans="1:222">
      <c r="A935" s="382" t="s">
        <v>749</v>
      </c>
      <c r="B935" s="320"/>
      <c r="C935" s="625">
        <f t="shared" si="199"/>
        <v>0</v>
      </c>
      <c r="D935" s="257">
        <v>0</v>
      </c>
      <c r="E935" s="636"/>
      <c r="F935" s="257"/>
      <c r="G935" s="637"/>
      <c r="H935" s="612"/>
      <c r="I935" s="606"/>
      <c r="J935" s="613"/>
      <c r="K935" s="613"/>
      <c r="GI935" s="613"/>
      <c r="GJ935" s="613"/>
      <c r="GK935" s="613"/>
      <c r="GL935" s="613"/>
      <c r="GM935" s="613"/>
      <c r="GN935" s="613"/>
      <c r="GO935" s="613"/>
      <c r="GP935" s="613"/>
      <c r="GQ935" s="613"/>
      <c r="GR935" s="613"/>
      <c r="GS935" s="613"/>
      <c r="GT935" s="613"/>
      <c r="GU935" s="613"/>
      <c r="GV935" s="613"/>
      <c r="GW935" s="613"/>
      <c r="GX935" s="613"/>
      <c r="GY935" s="613"/>
      <c r="GZ935" s="613"/>
      <c r="HA935" s="613"/>
      <c r="HB935" s="613"/>
      <c r="HC935" s="613"/>
      <c r="HD935" s="613"/>
      <c r="HE935" s="613"/>
      <c r="HF935" s="613"/>
      <c r="HG935" s="613"/>
      <c r="HH935" s="613"/>
      <c r="HI935" s="613"/>
      <c r="HJ935" s="613"/>
      <c r="HK935" s="613"/>
      <c r="HL935" s="613"/>
      <c r="HM935" s="613"/>
      <c r="HN935" s="613"/>
    </row>
    <row r="936" s="607" customFormat="1" ht="18" customHeight="1" spans="1:222">
      <c r="A936" s="382" t="s">
        <v>750</v>
      </c>
      <c r="B936" s="320"/>
      <c r="C936" s="625">
        <f t="shared" si="199"/>
        <v>0</v>
      </c>
      <c r="D936" s="257">
        <v>0</v>
      </c>
      <c r="E936" s="636"/>
      <c r="F936" s="257"/>
      <c r="G936" s="637"/>
      <c r="H936" s="612"/>
      <c r="I936" s="606"/>
      <c r="J936" s="613"/>
      <c r="K936" s="613"/>
      <c r="GI936" s="613"/>
      <c r="GJ936" s="613"/>
      <c r="GK936" s="613"/>
      <c r="GL936" s="613"/>
      <c r="GM936" s="613"/>
      <c r="GN936" s="613"/>
      <c r="GO936" s="613"/>
      <c r="GP936" s="613"/>
      <c r="GQ936" s="613"/>
      <c r="GR936" s="613"/>
      <c r="GS936" s="613"/>
      <c r="GT936" s="613"/>
      <c r="GU936" s="613"/>
      <c r="GV936" s="613"/>
      <c r="GW936" s="613"/>
      <c r="GX936" s="613"/>
      <c r="GY936" s="613"/>
      <c r="GZ936" s="613"/>
      <c r="HA936" s="613"/>
      <c r="HB936" s="613"/>
      <c r="HC936" s="613"/>
      <c r="HD936" s="613"/>
      <c r="HE936" s="613"/>
      <c r="HF936" s="613"/>
      <c r="HG936" s="613"/>
      <c r="HH936" s="613"/>
      <c r="HI936" s="613"/>
      <c r="HJ936" s="613"/>
      <c r="HK936" s="613"/>
      <c r="HL936" s="613"/>
      <c r="HM936" s="613"/>
      <c r="HN936" s="613"/>
    </row>
    <row r="937" ht="18" customHeight="1" spans="1:9">
      <c r="A937" s="382" t="s">
        <v>751</v>
      </c>
      <c r="B937" s="320"/>
      <c r="C937" s="625">
        <f t="shared" si="199"/>
        <v>0</v>
      </c>
      <c r="D937" s="257">
        <v>0</v>
      </c>
      <c r="E937" s="636"/>
      <c r="F937" s="257"/>
      <c r="G937" s="637"/>
      <c r="I937" s="606"/>
    </row>
    <row r="938" ht="18" customHeight="1" spans="1:9">
      <c r="A938" s="382" t="s">
        <v>752</v>
      </c>
      <c r="B938" s="320"/>
      <c r="C938" s="625">
        <f t="shared" si="199"/>
        <v>0</v>
      </c>
      <c r="D938" s="257">
        <v>0</v>
      </c>
      <c r="E938" s="636"/>
      <c r="F938" s="257"/>
      <c r="G938" s="637"/>
      <c r="I938" s="606"/>
    </row>
    <row r="939" ht="18" customHeight="1" spans="1:9">
      <c r="A939" s="382" t="s">
        <v>753</v>
      </c>
      <c r="B939" s="320">
        <v>267</v>
      </c>
      <c r="C939" s="625">
        <v>3728</v>
      </c>
      <c r="D939" s="257">
        <v>672</v>
      </c>
      <c r="E939" s="636"/>
      <c r="F939" s="257">
        <v>550</v>
      </c>
      <c r="G939" s="637">
        <f>D939/F939-1</f>
        <v>0.221818181818182</v>
      </c>
      <c r="H939" s="612">
        <v>3056</v>
      </c>
      <c r="I939" s="606"/>
    </row>
    <row r="940" s="606" customFormat="1" ht="18" customHeight="1" spans="1:8">
      <c r="A940" s="383" t="s">
        <v>754</v>
      </c>
      <c r="B940" s="321"/>
      <c r="C940" s="624">
        <f t="shared" ref="C940:H940" si="200">SUM(C941:C950)</f>
        <v>100</v>
      </c>
      <c r="D940" s="355">
        <v>70</v>
      </c>
      <c r="E940" s="622">
        <f>D940/C940</f>
        <v>0.7</v>
      </c>
      <c r="F940" s="355">
        <f t="shared" si="200"/>
        <v>0</v>
      </c>
      <c r="G940" s="637"/>
      <c r="H940" s="624">
        <f t="shared" si="200"/>
        <v>30</v>
      </c>
    </row>
    <row r="941" ht="18" customHeight="1" spans="1:9">
      <c r="A941" s="382" t="s">
        <v>47</v>
      </c>
      <c r="B941" s="321"/>
      <c r="C941" s="625">
        <f t="shared" ref="C941:C949" si="201">D941+H941</f>
        <v>0</v>
      </c>
      <c r="D941" s="257">
        <v>0</v>
      </c>
      <c r="E941" s="636"/>
      <c r="F941" s="257"/>
      <c r="G941" s="637"/>
      <c r="I941" s="606"/>
    </row>
    <row r="942" ht="18" customHeight="1" spans="1:9">
      <c r="A942" s="382" t="s">
        <v>48</v>
      </c>
      <c r="B942" s="321"/>
      <c r="C942" s="625">
        <f t="shared" si="201"/>
        <v>0</v>
      </c>
      <c r="D942" s="257">
        <v>0</v>
      </c>
      <c r="E942" s="636"/>
      <c r="F942" s="257"/>
      <c r="G942" s="637"/>
      <c r="I942" s="606"/>
    </row>
    <row r="943" ht="18" customHeight="1" spans="1:9">
      <c r="A943" s="382" t="s">
        <v>49</v>
      </c>
      <c r="B943" s="321"/>
      <c r="C943" s="625">
        <f t="shared" si="201"/>
        <v>0</v>
      </c>
      <c r="D943" s="257">
        <v>0</v>
      </c>
      <c r="E943" s="636"/>
      <c r="F943" s="257"/>
      <c r="G943" s="637"/>
      <c r="I943" s="606"/>
    </row>
    <row r="944" s="606" customFormat="1" ht="18" customHeight="1" spans="1:8">
      <c r="A944" s="382" t="s">
        <v>755</v>
      </c>
      <c r="B944" s="321"/>
      <c r="C944" s="625">
        <f t="shared" si="201"/>
        <v>0</v>
      </c>
      <c r="D944" s="257">
        <v>0</v>
      </c>
      <c r="E944" s="636"/>
      <c r="F944" s="257"/>
      <c r="G944" s="637"/>
      <c r="H944" s="638"/>
    </row>
    <row r="945" ht="18" customHeight="1" spans="1:9">
      <c r="A945" s="382" t="s">
        <v>756</v>
      </c>
      <c r="B945" s="321"/>
      <c r="C945" s="625">
        <f t="shared" si="201"/>
        <v>0</v>
      </c>
      <c r="D945" s="257">
        <v>0</v>
      </c>
      <c r="E945" s="636"/>
      <c r="F945" s="257"/>
      <c r="G945" s="637"/>
      <c r="I945" s="606"/>
    </row>
    <row r="946" ht="18" customHeight="1" spans="1:9">
      <c r="A946" s="382" t="s">
        <v>757</v>
      </c>
      <c r="B946" s="321"/>
      <c r="C946" s="625">
        <f t="shared" si="201"/>
        <v>0</v>
      </c>
      <c r="D946" s="257">
        <v>0</v>
      </c>
      <c r="E946" s="636"/>
      <c r="F946" s="257"/>
      <c r="G946" s="637"/>
      <c r="I946" s="606"/>
    </row>
    <row r="947" s="607" customFormat="1" ht="18" customHeight="1" spans="1:222">
      <c r="A947" s="382" t="s">
        <v>758</v>
      </c>
      <c r="B947" s="321"/>
      <c r="C947" s="625">
        <f t="shared" si="201"/>
        <v>0</v>
      </c>
      <c r="D947" s="257">
        <v>0</v>
      </c>
      <c r="E947" s="636"/>
      <c r="F947" s="257"/>
      <c r="G947" s="637"/>
      <c r="H947" s="612"/>
      <c r="I947" s="606"/>
      <c r="J947" s="613"/>
      <c r="K947" s="613"/>
      <c r="GI947" s="613"/>
      <c r="GJ947" s="613"/>
      <c r="GK947" s="613"/>
      <c r="GL947" s="613"/>
      <c r="GM947" s="613"/>
      <c r="GN947" s="613"/>
      <c r="GO947" s="613"/>
      <c r="GP947" s="613"/>
      <c r="GQ947" s="613"/>
      <c r="GR947" s="613"/>
      <c r="GS947" s="613"/>
      <c r="GT947" s="613"/>
      <c r="GU947" s="613"/>
      <c r="GV947" s="613"/>
      <c r="GW947" s="613"/>
      <c r="GX947" s="613"/>
      <c r="GY947" s="613"/>
      <c r="GZ947" s="613"/>
      <c r="HA947" s="613"/>
      <c r="HB947" s="613"/>
      <c r="HC947" s="613"/>
      <c r="HD947" s="613"/>
      <c r="HE947" s="613"/>
      <c r="HF947" s="613"/>
      <c r="HG947" s="613"/>
      <c r="HH947" s="613"/>
      <c r="HI947" s="613"/>
      <c r="HJ947" s="613"/>
      <c r="HK947" s="613"/>
      <c r="HL947" s="613"/>
      <c r="HM947" s="613"/>
      <c r="HN947" s="613"/>
    </row>
    <row r="948" s="520" customFormat="1" ht="18" customHeight="1" spans="1:222">
      <c r="A948" s="382" t="s">
        <v>759</v>
      </c>
      <c r="B948" s="321"/>
      <c r="C948" s="625">
        <f t="shared" si="201"/>
        <v>0</v>
      </c>
      <c r="D948" s="257">
        <v>0</v>
      </c>
      <c r="E948" s="636"/>
      <c r="F948" s="257"/>
      <c r="G948" s="637"/>
      <c r="H948" s="612"/>
      <c r="I948" s="606"/>
      <c r="J948" s="613"/>
      <c r="K948" s="613"/>
      <c r="GI948" s="613"/>
      <c r="GJ948" s="613"/>
      <c r="GK948" s="613"/>
      <c r="GL948" s="613"/>
      <c r="GM948" s="613"/>
      <c r="GN948" s="613"/>
      <c r="GO948" s="613"/>
      <c r="GP948" s="613"/>
      <c r="GQ948" s="613"/>
      <c r="GR948" s="613"/>
      <c r="GS948" s="613"/>
      <c r="GT948" s="613"/>
      <c r="GU948" s="613"/>
      <c r="GV948" s="613"/>
      <c r="GW948" s="613"/>
      <c r="GX948" s="613"/>
      <c r="GY948" s="613"/>
      <c r="GZ948" s="613"/>
      <c r="HA948" s="613"/>
      <c r="HB948" s="613"/>
      <c r="HC948" s="613"/>
      <c r="HD948" s="613"/>
      <c r="HE948" s="613"/>
      <c r="HF948" s="613"/>
      <c r="HG948" s="613"/>
      <c r="HH948" s="613"/>
      <c r="HI948" s="613"/>
      <c r="HJ948" s="613"/>
      <c r="HK948" s="613"/>
      <c r="HL948" s="613"/>
      <c r="HM948" s="613"/>
      <c r="HN948" s="613"/>
    </row>
    <row r="949" s="520" customFormat="1" ht="18" customHeight="1" spans="1:222">
      <c r="A949" s="382" t="s">
        <v>56</v>
      </c>
      <c r="B949" s="321"/>
      <c r="C949" s="625">
        <f t="shared" si="201"/>
        <v>0</v>
      </c>
      <c r="D949" s="257">
        <v>0</v>
      </c>
      <c r="E949" s="636"/>
      <c r="F949" s="257"/>
      <c r="G949" s="637"/>
      <c r="H949" s="612"/>
      <c r="I949" s="606"/>
      <c r="J949" s="613"/>
      <c r="K949" s="613"/>
      <c r="GI949" s="613"/>
      <c r="GJ949" s="613"/>
      <c r="GK949" s="613"/>
      <c r="GL949" s="613"/>
      <c r="GM949" s="613"/>
      <c r="GN949" s="613"/>
      <c r="GO949" s="613"/>
      <c r="GP949" s="613"/>
      <c r="GQ949" s="613"/>
      <c r="GR949" s="613"/>
      <c r="GS949" s="613"/>
      <c r="GT949" s="613"/>
      <c r="GU949" s="613"/>
      <c r="GV949" s="613"/>
      <c r="GW949" s="613"/>
      <c r="GX949" s="613"/>
      <c r="GY949" s="613"/>
      <c r="GZ949" s="613"/>
      <c r="HA949" s="613"/>
      <c r="HB949" s="613"/>
      <c r="HC949" s="613"/>
      <c r="HD949" s="613"/>
      <c r="HE949" s="613"/>
      <c r="HF949" s="613"/>
      <c r="HG949" s="613"/>
      <c r="HH949" s="613"/>
      <c r="HI949" s="613"/>
      <c r="HJ949" s="613"/>
      <c r="HK949" s="613"/>
      <c r="HL949" s="613"/>
      <c r="HM949" s="613"/>
      <c r="HN949" s="613"/>
    </row>
    <row r="950" s="606" customFormat="1" ht="18" customHeight="1" spans="1:8">
      <c r="A950" s="382" t="s">
        <v>760</v>
      </c>
      <c r="B950" s="321"/>
      <c r="C950" s="625">
        <v>100</v>
      </c>
      <c r="D950" s="257">
        <v>70</v>
      </c>
      <c r="E950" s="636">
        <f t="shared" ref="E950:E952" si="202">D950/C950</f>
        <v>0.7</v>
      </c>
      <c r="F950" s="257"/>
      <c r="G950" s="637"/>
      <c r="H950" s="638">
        <v>30</v>
      </c>
    </row>
    <row r="951" s="606" customFormat="1" ht="18" customHeight="1" spans="1:8">
      <c r="A951" s="383" t="s">
        <v>761</v>
      </c>
      <c r="B951" s="321"/>
      <c r="C951" s="624">
        <f t="shared" ref="C951:H951" si="203">SUM(C952:C957)</f>
        <v>962</v>
      </c>
      <c r="D951" s="355">
        <v>709</v>
      </c>
      <c r="E951" s="622">
        <f t="shared" si="202"/>
        <v>0.737006237006237</v>
      </c>
      <c r="F951" s="355">
        <f t="shared" si="203"/>
        <v>636</v>
      </c>
      <c r="G951" s="635">
        <f t="shared" ref="G951:G955" si="204">D951/F951-1</f>
        <v>0.114779874213836</v>
      </c>
      <c r="H951" s="624">
        <f t="shared" si="203"/>
        <v>253</v>
      </c>
    </row>
    <row r="952" s="520" customFormat="1" ht="18" customHeight="1" spans="1:222">
      <c r="A952" s="382" t="s">
        <v>762</v>
      </c>
      <c r="B952" s="321"/>
      <c r="C952" s="625">
        <v>27</v>
      </c>
      <c r="D952" s="257">
        <v>10</v>
      </c>
      <c r="E952" s="636">
        <f t="shared" si="202"/>
        <v>0.37037037037037</v>
      </c>
      <c r="F952" s="257">
        <v>80</v>
      </c>
      <c r="G952" s="637">
        <f t="shared" si="204"/>
        <v>-0.875</v>
      </c>
      <c r="H952" s="612">
        <v>17</v>
      </c>
      <c r="I952" s="606"/>
      <c r="J952" s="613"/>
      <c r="K952" s="613"/>
      <c r="GI952" s="613"/>
      <c r="GJ952" s="613"/>
      <c r="GK952" s="613"/>
      <c r="GL952" s="613"/>
      <c r="GM952" s="613"/>
      <c r="GN952" s="613"/>
      <c r="GO952" s="613"/>
      <c r="GP952" s="613"/>
      <c r="GQ952" s="613"/>
      <c r="GR952" s="613"/>
      <c r="GS952" s="613"/>
      <c r="GT952" s="613"/>
      <c r="GU952" s="613"/>
      <c r="GV952" s="613"/>
      <c r="GW952" s="613"/>
      <c r="GX952" s="613"/>
      <c r="GY952" s="613"/>
      <c r="GZ952" s="613"/>
      <c r="HA952" s="613"/>
      <c r="HB952" s="613"/>
      <c r="HC952" s="613"/>
      <c r="HD952" s="613"/>
      <c r="HE952" s="613"/>
      <c r="HF952" s="613"/>
      <c r="HG952" s="613"/>
      <c r="HH952" s="613"/>
      <c r="HI952" s="613"/>
      <c r="HJ952" s="613"/>
      <c r="HK952" s="613"/>
      <c r="HL952" s="613"/>
      <c r="HM952" s="613"/>
      <c r="HN952" s="613"/>
    </row>
    <row r="953" s="520" customFormat="1" ht="18" customHeight="1" spans="1:222">
      <c r="A953" s="382" t="s">
        <v>763</v>
      </c>
      <c r="B953" s="321"/>
      <c r="C953" s="625">
        <v>0</v>
      </c>
      <c r="D953" s="257">
        <v>0</v>
      </c>
      <c r="E953" s="636"/>
      <c r="F953" s="257"/>
      <c r="G953" s="637"/>
      <c r="H953" s="612"/>
      <c r="I953" s="606"/>
      <c r="J953" s="613"/>
      <c r="K953" s="613"/>
      <c r="GI953" s="613"/>
      <c r="GJ953" s="613"/>
      <c r="GK953" s="613"/>
      <c r="GL953" s="613"/>
      <c r="GM953" s="613"/>
      <c r="GN953" s="613"/>
      <c r="GO953" s="613"/>
      <c r="GP953" s="613"/>
      <c r="GQ953" s="613"/>
      <c r="GR953" s="613"/>
      <c r="GS953" s="613"/>
      <c r="GT953" s="613"/>
      <c r="GU953" s="613"/>
      <c r="GV953" s="613"/>
      <c r="GW953" s="613"/>
      <c r="GX953" s="613"/>
      <c r="GY953" s="613"/>
      <c r="GZ953" s="613"/>
      <c r="HA953" s="613"/>
      <c r="HB953" s="613"/>
      <c r="HC953" s="613"/>
      <c r="HD953" s="613"/>
      <c r="HE953" s="613"/>
      <c r="HF953" s="613"/>
      <c r="HG953" s="613"/>
      <c r="HH953" s="613"/>
      <c r="HI953" s="613"/>
      <c r="HJ953" s="613"/>
      <c r="HK953" s="613"/>
      <c r="HL953" s="613"/>
      <c r="HM953" s="613"/>
      <c r="HN953" s="613"/>
    </row>
    <row r="954" s="520" customFormat="1" ht="18" customHeight="1" spans="1:222">
      <c r="A954" s="382" t="s">
        <v>764</v>
      </c>
      <c r="B954" s="321"/>
      <c r="C954" s="625">
        <v>139</v>
      </c>
      <c r="D954" s="257">
        <v>74</v>
      </c>
      <c r="E954" s="636"/>
      <c r="F954" s="257">
        <v>5</v>
      </c>
      <c r="G954" s="637">
        <f t="shared" si="204"/>
        <v>13.8</v>
      </c>
      <c r="H954" s="612">
        <v>65</v>
      </c>
      <c r="I954" s="606"/>
      <c r="J954" s="613"/>
      <c r="K954" s="613"/>
      <c r="GI954" s="613"/>
      <c r="GJ954" s="613"/>
      <c r="GK954" s="613"/>
      <c r="GL954" s="613"/>
      <c r="GM954" s="613"/>
      <c r="GN954" s="613"/>
      <c r="GO954" s="613"/>
      <c r="GP954" s="613"/>
      <c r="GQ954" s="613"/>
      <c r="GR954" s="613"/>
      <c r="GS954" s="613"/>
      <c r="GT954" s="613"/>
      <c r="GU954" s="613"/>
      <c r="GV954" s="613"/>
      <c r="GW954" s="613"/>
      <c r="GX954" s="613"/>
      <c r="GY954" s="613"/>
      <c r="GZ954" s="613"/>
      <c r="HA954" s="613"/>
      <c r="HB954" s="613"/>
      <c r="HC954" s="613"/>
      <c r="HD954" s="613"/>
      <c r="HE954" s="613"/>
      <c r="HF954" s="613"/>
      <c r="HG954" s="613"/>
      <c r="HH954" s="613"/>
      <c r="HI954" s="613"/>
      <c r="HJ954" s="613"/>
      <c r="HK954" s="613"/>
      <c r="HL954" s="613"/>
      <c r="HM954" s="613"/>
      <c r="HN954" s="613"/>
    </row>
    <row r="955" s="606" customFormat="1" ht="18" customHeight="1" spans="1:8">
      <c r="A955" s="382" t="s">
        <v>765</v>
      </c>
      <c r="B955" s="321"/>
      <c r="C955" s="625">
        <v>91</v>
      </c>
      <c r="D955" s="257">
        <v>88</v>
      </c>
      <c r="E955" s="636"/>
      <c r="F955" s="257">
        <v>30</v>
      </c>
      <c r="G955" s="637">
        <f t="shared" si="204"/>
        <v>1.93333333333333</v>
      </c>
      <c r="H955" s="638">
        <v>3</v>
      </c>
    </row>
    <row r="956" s="520" customFormat="1" spans="1:222">
      <c r="A956" s="382" t="s">
        <v>766</v>
      </c>
      <c r="B956" s="321"/>
      <c r="C956" s="625">
        <v>0</v>
      </c>
      <c r="D956" s="257">
        <v>0</v>
      </c>
      <c r="E956" s="636"/>
      <c r="F956" s="257"/>
      <c r="G956" s="637"/>
      <c r="H956" s="612"/>
      <c r="I956" s="606"/>
      <c r="J956" s="613"/>
      <c r="K956" s="613"/>
      <c r="GI956" s="613"/>
      <c r="GJ956" s="613"/>
      <c r="GK956" s="613"/>
      <c r="GL956" s="613"/>
      <c r="GM956" s="613"/>
      <c r="GN956" s="613"/>
      <c r="GO956" s="613"/>
      <c r="GP956" s="613"/>
      <c r="GQ956" s="613"/>
      <c r="GR956" s="613"/>
      <c r="GS956" s="613"/>
      <c r="GT956" s="613"/>
      <c r="GU956" s="613"/>
      <c r="GV956" s="613"/>
      <c r="GW956" s="613"/>
      <c r="GX956" s="613"/>
      <c r="GY956" s="613"/>
      <c r="GZ956" s="613"/>
      <c r="HA956" s="613"/>
      <c r="HB956" s="613"/>
      <c r="HC956" s="613"/>
      <c r="HD956" s="613"/>
      <c r="HE956" s="613"/>
      <c r="HF956" s="613"/>
      <c r="HG956" s="613"/>
      <c r="HH956" s="613"/>
      <c r="HI956" s="613"/>
      <c r="HJ956" s="613"/>
      <c r="HK956" s="613"/>
      <c r="HL956" s="613"/>
      <c r="HM956" s="613"/>
      <c r="HN956" s="613"/>
    </row>
    <row r="957" s="520" customFormat="1" spans="1:222">
      <c r="A957" s="382" t="s">
        <v>767</v>
      </c>
      <c r="B957" s="321"/>
      <c r="C957" s="625">
        <v>705</v>
      </c>
      <c r="D957" s="257">
        <v>537</v>
      </c>
      <c r="E957" s="636">
        <f>D957/C957</f>
        <v>0.761702127659574</v>
      </c>
      <c r="F957" s="257">
        <v>521</v>
      </c>
      <c r="G957" s="637">
        <f>D957/F957-1</f>
        <v>0.0307101727447217</v>
      </c>
      <c r="H957" s="612">
        <v>168</v>
      </c>
      <c r="I957" s="606"/>
      <c r="J957" s="613"/>
      <c r="K957" s="613"/>
      <c r="GI957" s="613"/>
      <c r="GJ957" s="613"/>
      <c r="GK957" s="613"/>
      <c r="GL957" s="613"/>
      <c r="GM957" s="613"/>
      <c r="GN957" s="613"/>
      <c r="GO957" s="613"/>
      <c r="GP957" s="613"/>
      <c r="GQ957" s="613"/>
      <c r="GR957" s="613"/>
      <c r="GS957" s="613"/>
      <c r="GT957" s="613"/>
      <c r="GU957" s="613"/>
      <c r="GV957" s="613"/>
      <c r="GW957" s="613"/>
      <c r="GX957" s="613"/>
      <c r="GY957" s="613"/>
      <c r="GZ957" s="613"/>
      <c r="HA957" s="613"/>
      <c r="HB957" s="613"/>
      <c r="HC957" s="613"/>
      <c r="HD957" s="613"/>
      <c r="HE957" s="613"/>
      <c r="HF957" s="613"/>
      <c r="HG957" s="613"/>
      <c r="HH957" s="613"/>
      <c r="HI957" s="613"/>
      <c r="HJ957" s="613"/>
      <c r="HK957" s="613"/>
      <c r="HL957" s="613"/>
      <c r="HM957" s="613"/>
      <c r="HN957" s="613"/>
    </row>
    <row r="958" s="606" customFormat="1" ht="18" customHeight="1" spans="1:8">
      <c r="A958" s="383" t="s">
        <v>768</v>
      </c>
      <c r="B958" s="321"/>
      <c r="C958" s="624">
        <f t="shared" ref="C958:C964" si="205">D958+H958</f>
        <v>0</v>
      </c>
      <c r="D958" s="355">
        <v>0</v>
      </c>
      <c r="E958" s="622"/>
      <c r="F958" s="355">
        <f>SUM(F959:F964)</f>
        <v>0</v>
      </c>
      <c r="G958" s="637"/>
      <c r="H958" s="624">
        <f>SUM(H959:H964)</f>
        <v>0</v>
      </c>
    </row>
    <row r="959" s="520" customFormat="1" spans="1:222">
      <c r="A959" s="382" t="s">
        <v>769</v>
      </c>
      <c r="B959" s="321"/>
      <c r="C959" s="625">
        <f t="shared" si="205"/>
        <v>0</v>
      </c>
      <c r="D959" s="257">
        <v>0</v>
      </c>
      <c r="E959" s="636"/>
      <c r="F959" s="257"/>
      <c r="G959" s="637"/>
      <c r="H959" s="612"/>
      <c r="I959" s="606"/>
      <c r="J959" s="613"/>
      <c r="K959" s="613"/>
      <c r="GI959" s="613"/>
      <c r="GJ959" s="613"/>
      <c r="GK959" s="613"/>
      <c r="GL959" s="613"/>
      <c r="GM959" s="613"/>
      <c r="GN959" s="613"/>
      <c r="GO959" s="613"/>
      <c r="GP959" s="613"/>
      <c r="GQ959" s="613"/>
      <c r="GR959" s="613"/>
      <c r="GS959" s="613"/>
      <c r="GT959" s="613"/>
      <c r="GU959" s="613"/>
      <c r="GV959" s="613"/>
      <c r="GW959" s="613"/>
      <c r="GX959" s="613"/>
      <c r="GY959" s="613"/>
      <c r="GZ959" s="613"/>
      <c r="HA959" s="613"/>
      <c r="HB959" s="613"/>
      <c r="HC959" s="613"/>
      <c r="HD959" s="613"/>
      <c r="HE959" s="613"/>
      <c r="HF959" s="613"/>
      <c r="HG959" s="613"/>
      <c r="HH959" s="613"/>
      <c r="HI959" s="613"/>
      <c r="HJ959" s="613"/>
      <c r="HK959" s="613"/>
      <c r="HL959" s="613"/>
      <c r="HM959" s="613"/>
      <c r="HN959" s="613"/>
    </row>
    <row r="960" s="520" customFormat="1" spans="1:222">
      <c r="A960" s="382" t="s">
        <v>770</v>
      </c>
      <c r="B960" s="321"/>
      <c r="C960" s="625">
        <f t="shared" si="205"/>
        <v>0</v>
      </c>
      <c r="D960" s="257"/>
      <c r="E960" s="636"/>
      <c r="F960" s="257"/>
      <c r="G960" s="637"/>
      <c r="H960" s="612"/>
      <c r="I960" s="606"/>
      <c r="J960" s="613"/>
      <c r="K960" s="613"/>
      <c r="GI960" s="613"/>
      <c r="GJ960" s="613"/>
      <c r="GK960" s="613"/>
      <c r="GL960" s="613"/>
      <c r="GM960" s="613"/>
      <c r="GN960" s="613"/>
      <c r="GO960" s="613"/>
      <c r="GP960" s="613"/>
      <c r="GQ960" s="613"/>
      <c r="GR960" s="613"/>
      <c r="GS960" s="613"/>
      <c r="GT960" s="613"/>
      <c r="GU960" s="613"/>
      <c r="GV960" s="613"/>
      <c r="GW960" s="613"/>
      <c r="GX960" s="613"/>
      <c r="GY960" s="613"/>
      <c r="GZ960" s="613"/>
      <c r="HA960" s="613"/>
      <c r="HB960" s="613"/>
      <c r="HC960" s="613"/>
      <c r="HD960" s="613"/>
      <c r="HE960" s="613"/>
      <c r="HF960" s="613"/>
      <c r="HG960" s="613"/>
      <c r="HH960" s="613"/>
      <c r="HI960" s="613"/>
      <c r="HJ960" s="613"/>
      <c r="HK960" s="613"/>
      <c r="HL960" s="613"/>
      <c r="HM960" s="613"/>
      <c r="HN960" s="613"/>
    </row>
    <row r="961" s="520" customFormat="1" spans="1:222">
      <c r="A961" s="382" t="s">
        <v>771</v>
      </c>
      <c r="B961" s="321"/>
      <c r="C961" s="625">
        <f t="shared" si="205"/>
        <v>0</v>
      </c>
      <c r="D961" s="257">
        <v>0</v>
      </c>
      <c r="E961" s="636"/>
      <c r="F961" s="257"/>
      <c r="G961" s="637"/>
      <c r="H961" s="612"/>
      <c r="I961" s="606"/>
      <c r="J961" s="613"/>
      <c r="K961" s="613"/>
      <c r="GI961" s="613"/>
      <c r="GJ961" s="613"/>
      <c r="GK961" s="613"/>
      <c r="GL961" s="613"/>
      <c r="GM961" s="613"/>
      <c r="GN961" s="613"/>
      <c r="GO961" s="613"/>
      <c r="GP961" s="613"/>
      <c r="GQ961" s="613"/>
      <c r="GR961" s="613"/>
      <c r="GS961" s="613"/>
      <c r="GT961" s="613"/>
      <c r="GU961" s="613"/>
      <c r="GV961" s="613"/>
      <c r="GW961" s="613"/>
      <c r="GX961" s="613"/>
      <c r="GY961" s="613"/>
      <c r="GZ961" s="613"/>
      <c r="HA961" s="613"/>
      <c r="HB961" s="613"/>
      <c r="HC961" s="613"/>
      <c r="HD961" s="613"/>
      <c r="HE961" s="613"/>
      <c r="HF961" s="613"/>
      <c r="HG961" s="613"/>
      <c r="HH961" s="613"/>
      <c r="HI961" s="613"/>
      <c r="HJ961" s="613"/>
      <c r="HK961" s="613"/>
      <c r="HL961" s="613"/>
      <c r="HM961" s="613"/>
      <c r="HN961" s="613"/>
    </row>
    <row r="962" s="606" customFormat="1" spans="1:8">
      <c r="A962" s="382" t="s">
        <v>772</v>
      </c>
      <c r="B962" s="321"/>
      <c r="C962" s="625">
        <f t="shared" si="205"/>
        <v>0</v>
      </c>
      <c r="D962" s="257">
        <v>0</v>
      </c>
      <c r="E962" s="636"/>
      <c r="F962" s="257"/>
      <c r="G962" s="637"/>
      <c r="H962" s="638"/>
    </row>
    <row r="963" s="520" customFormat="1" spans="1:222">
      <c r="A963" s="382" t="s">
        <v>773</v>
      </c>
      <c r="B963" s="321"/>
      <c r="C963" s="625">
        <f t="shared" si="205"/>
        <v>0</v>
      </c>
      <c r="D963" s="257">
        <v>0</v>
      </c>
      <c r="E963" s="636"/>
      <c r="F963" s="257"/>
      <c r="G963" s="637"/>
      <c r="H963" s="612"/>
      <c r="I963" s="606"/>
      <c r="J963" s="613"/>
      <c r="K963" s="613"/>
      <c r="GI963" s="613"/>
      <c r="GJ963" s="613"/>
      <c r="GK963" s="613"/>
      <c r="GL963" s="613"/>
      <c r="GM963" s="613"/>
      <c r="GN963" s="613"/>
      <c r="GO963" s="613"/>
      <c r="GP963" s="613"/>
      <c r="GQ963" s="613"/>
      <c r="GR963" s="613"/>
      <c r="GS963" s="613"/>
      <c r="GT963" s="613"/>
      <c r="GU963" s="613"/>
      <c r="GV963" s="613"/>
      <c r="GW963" s="613"/>
      <c r="GX963" s="613"/>
      <c r="GY963" s="613"/>
      <c r="GZ963" s="613"/>
      <c r="HA963" s="613"/>
      <c r="HB963" s="613"/>
      <c r="HC963" s="613"/>
      <c r="HD963" s="613"/>
      <c r="HE963" s="613"/>
      <c r="HF963" s="613"/>
      <c r="HG963" s="613"/>
      <c r="HH963" s="613"/>
      <c r="HI963" s="613"/>
      <c r="HJ963" s="613"/>
      <c r="HK963" s="613"/>
      <c r="HL963" s="613"/>
      <c r="HM963" s="613"/>
      <c r="HN963" s="613"/>
    </row>
    <row r="964" s="607" customFormat="1" spans="1:222">
      <c r="A964" s="382" t="s">
        <v>774</v>
      </c>
      <c r="B964" s="321"/>
      <c r="C964" s="625">
        <f t="shared" si="205"/>
        <v>0</v>
      </c>
      <c r="D964" s="257">
        <v>0</v>
      </c>
      <c r="E964" s="636"/>
      <c r="F964" s="257"/>
      <c r="G964" s="637"/>
      <c r="H964" s="612"/>
      <c r="I964" s="606"/>
      <c r="J964" s="613"/>
      <c r="K964" s="613"/>
      <c r="GI964" s="613"/>
      <c r="GJ964" s="613"/>
      <c r="GK964" s="613"/>
      <c r="GL964" s="613"/>
      <c r="GM964" s="613"/>
      <c r="GN964" s="613"/>
      <c r="GO964" s="613"/>
      <c r="GP964" s="613"/>
      <c r="GQ964" s="613"/>
      <c r="GR964" s="613"/>
      <c r="GS964" s="613"/>
      <c r="GT964" s="613"/>
      <c r="GU964" s="613"/>
      <c r="GV964" s="613"/>
      <c r="GW964" s="613"/>
      <c r="GX964" s="613"/>
      <c r="GY964" s="613"/>
      <c r="GZ964" s="613"/>
      <c r="HA964" s="613"/>
      <c r="HB964" s="613"/>
      <c r="HC964" s="613"/>
      <c r="HD964" s="613"/>
      <c r="HE964" s="613"/>
      <c r="HF964" s="613"/>
      <c r="HG964" s="613"/>
      <c r="HH964" s="613"/>
      <c r="HI964" s="613"/>
      <c r="HJ964" s="613"/>
      <c r="HK964" s="613"/>
      <c r="HL964" s="613"/>
      <c r="HM964" s="613"/>
      <c r="HN964" s="613"/>
    </row>
    <row r="965" s="606" customFormat="1" ht="18" customHeight="1" spans="1:8">
      <c r="A965" s="383" t="s">
        <v>775</v>
      </c>
      <c r="B965" s="321"/>
      <c r="C965" s="624">
        <f>C967</f>
        <v>1</v>
      </c>
      <c r="D965" s="355">
        <v>1</v>
      </c>
      <c r="E965" s="622"/>
      <c r="F965" s="355">
        <f>SUM(F966:F967)</f>
        <v>0</v>
      </c>
      <c r="G965" s="637"/>
      <c r="H965" s="624"/>
    </row>
    <row r="966" s="520" customFormat="1" spans="1:222">
      <c r="A966" s="382" t="s">
        <v>776</v>
      </c>
      <c r="B966" s="321"/>
      <c r="C966" s="625">
        <f>D966+H966</f>
        <v>0</v>
      </c>
      <c r="D966" s="257">
        <v>0</v>
      </c>
      <c r="E966" s="636"/>
      <c r="F966" s="257"/>
      <c r="G966" s="637"/>
      <c r="H966" s="612"/>
      <c r="I966" s="606"/>
      <c r="J966" s="613"/>
      <c r="K966" s="613"/>
      <c r="GI966" s="613"/>
      <c r="GJ966" s="613"/>
      <c r="GK966" s="613"/>
      <c r="GL966" s="613"/>
      <c r="GM966" s="613"/>
      <c r="GN966" s="613"/>
      <c r="GO966" s="613"/>
      <c r="GP966" s="613"/>
      <c r="GQ966" s="613"/>
      <c r="GR966" s="613"/>
      <c r="GS966" s="613"/>
      <c r="GT966" s="613"/>
      <c r="GU966" s="613"/>
      <c r="GV966" s="613"/>
      <c r="GW966" s="613"/>
      <c r="GX966" s="613"/>
      <c r="GY966" s="613"/>
      <c r="GZ966" s="613"/>
      <c r="HA966" s="613"/>
      <c r="HB966" s="613"/>
      <c r="HC966" s="613"/>
      <c r="HD966" s="613"/>
      <c r="HE966" s="613"/>
      <c r="HF966" s="613"/>
      <c r="HG966" s="613"/>
      <c r="HH966" s="613"/>
      <c r="HI966" s="613"/>
      <c r="HJ966" s="613"/>
      <c r="HK966" s="613"/>
      <c r="HL966" s="613"/>
      <c r="HM966" s="613"/>
      <c r="HN966" s="613"/>
    </row>
    <row r="967" s="520" customFormat="1" spans="1:222">
      <c r="A967" s="382" t="s">
        <v>777</v>
      </c>
      <c r="B967" s="321"/>
      <c r="C967" s="625">
        <v>1</v>
      </c>
      <c r="D967" s="257">
        <v>1</v>
      </c>
      <c r="E967" s="636"/>
      <c r="F967" s="257"/>
      <c r="G967" s="637"/>
      <c r="H967" s="612"/>
      <c r="I967" s="606"/>
      <c r="J967" s="613"/>
      <c r="K967" s="613"/>
      <c r="GI967" s="613"/>
      <c r="GJ967" s="613"/>
      <c r="GK967" s="613"/>
      <c r="GL967" s="613"/>
      <c r="GM967" s="613"/>
      <c r="GN967" s="613"/>
      <c r="GO967" s="613"/>
      <c r="GP967" s="613"/>
      <c r="GQ967" s="613"/>
      <c r="GR967" s="613"/>
      <c r="GS967" s="613"/>
      <c r="GT967" s="613"/>
      <c r="GU967" s="613"/>
      <c r="GV967" s="613"/>
      <c r="GW967" s="613"/>
      <c r="GX967" s="613"/>
      <c r="GY967" s="613"/>
      <c r="GZ967" s="613"/>
      <c r="HA967" s="613"/>
      <c r="HB967" s="613"/>
      <c r="HC967" s="613"/>
      <c r="HD967" s="613"/>
      <c r="HE967" s="613"/>
      <c r="HF967" s="613"/>
      <c r="HG967" s="613"/>
      <c r="HH967" s="613"/>
      <c r="HI967" s="613"/>
      <c r="HJ967" s="613"/>
      <c r="HK967" s="613"/>
      <c r="HL967" s="613"/>
      <c r="HM967" s="613"/>
      <c r="HN967" s="613"/>
    </row>
    <row r="968" s="606" customFormat="1" ht="18" customHeight="1" spans="1:8">
      <c r="A968" s="383" t="s">
        <v>778</v>
      </c>
      <c r="B968" s="321"/>
      <c r="C968" s="624">
        <f>C969+C970</f>
        <v>500</v>
      </c>
      <c r="D968" s="355">
        <v>500</v>
      </c>
      <c r="E968" s="622">
        <f>D968/C968</f>
        <v>1</v>
      </c>
      <c r="F968" s="355">
        <f>SUM(F969:F970)</f>
        <v>2183</v>
      </c>
      <c r="G968" s="635">
        <f t="shared" ref="G968:G972" si="206">D968/F968-1</f>
        <v>-0.770957398076042</v>
      </c>
      <c r="H968" s="624">
        <f>SUM(H969:H970)</f>
        <v>0</v>
      </c>
    </row>
    <row r="969" s="606" customFormat="1" ht="18" customHeight="1" spans="1:8">
      <c r="A969" s="382" t="s">
        <v>779</v>
      </c>
      <c r="B969" s="321"/>
      <c r="C969" s="625">
        <v>363</v>
      </c>
      <c r="D969" s="257">
        <v>363</v>
      </c>
      <c r="E969" s="636">
        <f>D969/C969</f>
        <v>1</v>
      </c>
      <c r="F969" s="257">
        <v>2180</v>
      </c>
      <c r="G969" s="637">
        <f t="shared" si="206"/>
        <v>-0.83348623853211</v>
      </c>
      <c r="H969" s="638"/>
    </row>
    <row r="970" s="520" customFormat="1" ht="18" customHeight="1" spans="1:222">
      <c r="A970" s="382" t="s">
        <v>780</v>
      </c>
      <c r="B970" s="321"/>
      <c r="C970" s="625">
        <v>137</v>
      </c>
      <c r="D970" s="257">
        <v>137</v>
      </c>
      <c r="E970" s="636"/>
      <c r="F970" s="257">
        <v>3</v>
      </c>
      <c r="G970" s="637">
        <f t="shared" si="206"/>
        <v>44.6666666666667</v>
      </c>
      <c r="H970" s="612"/>
      <c r="I970" s="606"/>
      <c r="J970" s="613"/>
      <c r="K970" s="613"/>
      <c r="GI970" s="613"/>
      <c r="GJ970" s="613"/>
      <c r="GK970" s="613"/>
      <c r="GL970" s="613"/>
      <c r="GM970" s="613"/>
      <c r="GN970" s="613"/>
      <c r="GO970" s="613"/>
      <c r="GP970" s="613"/>
      <c r="GQ970" s="613"/>
      <c r="GR970" s="613"/>
      <c r="GS970" s="613"/>
      <c r="GT970" s="613"/>
      <c r="GU970" s="613"/>
      <c r="GV970" s="613"/>
      <c r="GW970" s="613"/>
      <c r="GX970" s="613"/>
      <c r="GY970" s="613"/>
      <c r="GZ970" s="613"/>
      <c r="HA970" s="613"/>
      <c r="HB970" s="613"/>
      <c r="HC970" s="613"/>
      <c r="HD970" s="613"/>
      <c r="HE970" s="613"/>
      <c r="HF970" s="613"/>
      <c r="HG970" s="613"/>
      <c r="HH970" s="613"/>
      <c r="HI970" s="613"/>
      <c r="HJ970" s="613"/>
      <c r="HK970" s="613"/>
      <c r="HL970" s="613"/>
      <c r="HM970" s="613"/>
      <c r="HN970" s="613"/>
    </row>
    <row r="971" s="606" customFormat="1" ht="18" customHeight="1" spans="1:8">
      <c r="A971" s="383" t="s">
        <v>781</v>
      </c>
      <c r="B971" s="321">
        <v>3</v>
      </c>
      <c r="C971" s="624">
        <f>C972+C995+C1005+C1015+C1020+C1027+C1032</f>
        <v>631</v>
      </c>
      <c r="D971" s="355">
        <v>501</v>
      </c>
      <c r="E971" s="622"/>
      <c r="F971" s="355">
        <f>F972+F995+F1005+F1020+F1027+F1032</f>
        <v>147</v>
      </c>
      <c r="G971" s="635">
        <f t="shared" si="206"/>
        <v>2.40816326530612</v>
      </c>
      <c r="H971" s="624">
        <f>H972+H995+H1005+H1015+H1020+H1027+H1032</f>
        <v>130</v>
      </c>
    </row>
    <row r="972" s="606" customFormat="1" ht="18" customHeight="1" spans="1:8">
      <c r="A972" s="383" t="s">
        <v>782</v>
      </c>
      <c r="B972" s="321">
        <v>3</v>
      </c>
      <c r="C972" s="624">
        <f t="shared" ref="C972:H972" si="207">SUM(C973:C994)</f>
        <v>360</v>
      </c>
      <c r="D972" s="355">
        <v>231</v>
      </c>
      <c r="E972" s="622"/>
      <c r="F972" s="355">
        <f t="shared" si="207"/>
        <v>42</v>
      </c>
      <c r="G972" s="635">
        <f t="shared" si="206"/>
        <v>4.5</v>
      </c>
      <c r="H972" s="624">
        <f t="shared" si="207"/>
        <v>129</v>
      </c>
    </row>
    <row r="973" s="520" customFormat="1" ht="18" customHeight="1" spans="1:222">
      <c r="A973" s="382" t="s">
        <v>47</v>
      </c>
      <c r="B973" s="321"/>
      <c r="C973" s="625">
        <f t="shared" ref="C973:C975" si="208">D973+H973</f>
        <v>0</v>
      </c>
      <c r="D973" s="257">
        <v>0</v>
      </c>
      <c r="E973" s="636"/>
      <c r="F973" s="257"/>
      <c r="G973" s="637"/>
      <c r="H973" s="612"/>
      <c r="I973" s="606"/>
      <c r="J973" s="613"/>
      <c r="K973" s="613"/>
      <c r="GI973" s="613"/>
      <c r="GJ973" s="613"/>
      <c r="GK973" s="613"/>
      <c r="GL973" s="613"/>
      <c r="GM973" s="613"/>
      <c r="GN973" s="613"/>
      <c r="GO973" s="613"/>
      <c r="GP973" s="613"/>
      <c r="GQ973" s="613"/>
      <c r="GR973" s="613"/>
      <c r="GS973" s="613"/>
      <c r="GT973" s="613"/>
      <c r="GU973" s="613"/>
      <c r="GV973" s="613"/>
      <c r="GW973" s="613"/>
      <c r="GX973" s="613"/>
      <c r="GY973" s="613"/>
      <c r="GZ973" s="613"/>
      <c r="HA973" s="613"/>
      <c r="HB973" s="613"/>
      <c r="HC973" s="613"/>
      <c r="HD973" s="613"/>
      <c r="HE973" s="613"/>
      <c r="HF973" s="613"/>
      <c r="HG973" s="613"/>
      <c r="HH973" s="613"/>
      <c r="HI973" s="613"/>
      <c r="HJ973" s="613"/>
      <c r="HK973" s="613"/>
      <c r="HL973" s="613"/>
      <c r="HM973" s="613"/>
      <c r="HN973" s="613"/>
    </row>
    <row r="974" s="520" customFormat="1" ht="18" customHeight="1" spans="1:222">
      <c r="A974" s="382" t="s">
        <v>48</v>
      </c>
      <c r="B974" s="321"/>
      <c r="C974" s="625">
        <f t="shared" si="208"/>
        <v>0</v>
      </c>
      <c r="D974" s="257">
        <v>0</v>
      </c>
      <c r="E974" s="636"/>
      <c r="F974" s="257"/>
      <c r="G974" s="637"/>
      <c r="H974" s="612"/>
      <c r="I974" s="606"/>
      <c r="J974" s="613"/>
      <c r="K974" s="613"/>
      <c r="GI974" s="613"/>
      <c r="GJ974" s="613"/>
      <c r="GK974" s="613"/>
      <c r="GL974" s="613"/>
      <c r="GM974" s="613"/>
      <c r="GN974" s="613"/>
      <c r="GO974" s="613"/>
      <c r="GP974" s="613"/>
      <c r="GQ974" s="613"/>
      <c r="GR974" s="613"/>
      <c r="GS974" s="613"/>
      <c r="GT974" s="613"/>
      <c r="GU974" s="613"/>
      <c r="GV974" s="613"/>
      <c r="GW974" s="613"/>
      <c r="GX974" s="613"/>
      <c r="GY974" s="613"/>
      <c r="GZ974" s="613"/>
      <c r="HA974" s="613"/>
      <c r="HB974" s="613"/>
      <c r="HC974" s="613"/>
      <c r="HD974" s="613"/>
      <c r="HE974" s="613"/>
      <c r="HF974" s="613"/>
      <c r="HG974" s="613"/>
      <c r="HH974" s="613"/>
      <c r="HI974" s="613"/>
      <c r="HJ974" s="613"/>
      <c r="HK974" s="613"/>
      <c r="HL974" s="613"/>
      <c r="HM974" s="613"/>
      <c r="HN974" s="613"/>
    </row>
    <row r="975" s="606" customFormat="1" ht="18" customHeight="1" spans="1:8">
      <c r="A975" s="382" t="s">
        <v>49</v>
      </c>
      <c r="B975" s="321"/>
      <c r="C975" s="625">
        <f t="shared" si="208"/>
        <v>0</v>
      </c>
      <c r="D975" s="257">
        <v>0</v>
      </c>
      <c r="E975" s="636"/>
      <c r="F975" s="257"/>
      <c r="G975" s="637"/>
      <c r="H975" s="638"/>
    </row>
    <row r="976" s="520" customFormat="1" ht="18" customHeight="1" spans="1:222">
      <c r="A976" s="382" t="s">
        <v>783</v>
      </c>
      <c r="B976" s="321"/>
      <c r="C976" s="625">
        <v>20</v>
      </c>
      <c r="D976" s="257">
        <v>0</v>
      </c>
      <c r="E976" s="636"/>
      <c r="F976" s="257"/>
      <c r="G976" s="637"/>
      <c r="H976" s="612">
        <v>20</v>
      </c>
      <c r="I976" s="606"/>
      <c r="J976" s="613"/>
      <c r="K976" s="613"/>
      <c r="GI976" s="613"/>
      <c r="GJ976" s="613"/>
      <c r="GK976" s="613"/>
      <c r="GL976" s="613"/>
      <c r="GM976" s="613"/>
      <c r="GN976" s="613"/>
      <c r="GO976" s="613"/>
      <c r="GP976" s="613"/>
      <c r="GQ976" s="613"/>
      <c r="GR976" s="613"/>
      <c r="GS976" s="613"/>
      <c r="GT976" s="613"/>
      <c r="GU976" s="613"/>
      <c r="GV976" s="613"/>
      <c r="GW976" s="613"/>
      <c r="GX976" s="613"/>
      <c r="GY976" s="613"/>
      <c r="GZ976" s="613"/>
      <c r="HA976" s="613"/>
      <c r="HB976" s="613"/>
      <c r="HC976" s="613"/>
      <c r="HD976" s="613"/>
      <c r="HE976" s="613"/>
      <c r="HF976" s="613"/>
      <c r="HG976" s="613"/>
      <c r="HH976" s="613"/>
      <c r="HI976" s="613"/>
      <c r="HJ976" s="613"/>
      <c r="HK976" s="613"/>
      <c r="HL976" s="613"/>
      <c r="HM976" s="613"/>
      <c r="HN976" s="613"/>
    </row>
    <row r="977" s="520" customFormat="1" ht="18" customHeight="1" spans="1:222">
      <c r="A977" s="382" t="s">
        <v>784</v>
      </c>
      <c r="B977" s="321"/>
      <c r="C977" s="625">
        <v>33</v>
      </c>
      <c r="D977" s="257">
        <v>0</v>
      </c>
      <c r="E977" s="636"/>
      <c r="F977" s="257"/>
      <c r="G977" s="637"/>
      <c r="H977" s="612">
        <v>33</v>
      </c>
      <c r="I977" s="606"/>
      <c r="J977" s="613"/>
      <c r="K977" s="613"/>
      <c r="GI977" s="613"/>
      <c r="GJ977" s="613"/>
      <c r="GK977" s="613"/>
      <c r="GL977" s="613"/>
      <c r="GM977" s="613"/>
      <c r="GN977" s="613"/>
      <c r="GO977" s="613"/>
      <c r="GP977" s="613"/>
      <c r="GQ977" s="613"/>
      <c r="GR977" s="613"/>
      <c r="GS977" s="613"/>
      <c r="GT977" s="613"/>
      <c r="GU977" s="613"/>
      <c r="GV977" s="613"/>
      <c r="GW977" s="613"/>
      <c r="GX977" s="613"/>
      <c r="GY977" s="613"/>
      <c r="GZ977" s="613"/>
      <c r="HA977" s="613"/>
      <c r="HB977" s="613"/>
      <c r="HC977" s="613"/>
      <c r="HD977" s="613"/>
      <c r="HE977" s="613"/>
      <c r="HF977" s="613"/>
      <c r="HG977" s="613"/>
      <c r="HH977" s="613"/>
      <c r="HI977" s="613"/>
      <c r="HJ977" s="613"/>
      <c r="HK977" s="613"/>
      <c r="HL977" s="613"/>
      <c r="HM977" s="613"/>
      <c r="HN977" s="613"/>
    </row>
    <row r="978" s="607" customFormat="1" ht="18" customHeight="1" spans="1:222">
      <c r="A978" s="382" t="s">
        <v>785</v>
      </c>
      <c r="B978" s="321"/>
      <c r="C978" s="625">
        <v>0</v>
      </c>
      <c r="D978" s="257">
        <v>0</v>
      </c>
      <c r="E978" s="636"/>
      <c r="F978" s="257"/>
      <c r="G978" s="637"/>
      <c r="H978" s="612"/>
      <c r="I978" s="606"/>
      <c r="J978" s="613"/>
      <c r="K978" s="613"/>
      <c r="GI978" s="613"/>
      <c r="GJ978" s="613"/>
      <c r="GK978" s="613"/>
      <c r="GL978" s="613"/>
      <c r="GM978" s="613"/>
      <c r="GN978" s="613"/>
      <c r="GO978" s="613"/>
      <c r="GP978" s="613"/>
      <c r="GQ978" s="613"/>
      <c r="GR978" s="613"/>
      <c r="GS978" s="613"/>
      <c r="GT978" s="613"/>
      <c r="GU978" s="613"/>
      <c r="GV978" s="613"/>
      <c r="GW978" s="613"/>
      <c r="GX978" s="613"/>
      <c r="GY978" s="613"/>
      <c r="GZ978" s="613"/>
      <c r="HA978" s="613"/>
      <c r="HB978" s="613"/>
      <c r="HC978" s="613"/>
      <c r="HD978" s="613"/>
      <c r="HE978" s="613"/>
      <c r="HF978" s="613"/>
      <c r="HG978" s="613"/>
      <c r="HH978" s="613"/>
      <c r="HI978" s="613"/>
      <c r="HJ978" s="613"/>
      <c r="HK978" s="613"/>
      <c r="HL978" s="613"/>
      <c r="HM978" s="613"/>
      <c r="HN978" s="613"/>
    </row>
    <row r="979" ht="18" customHeight="1" spans="1:9">
      <c r="A979" s="382" t="s">
        <v>786</v>
      </c>
      <c r="B979" s="321"/>
      <c r="C979" s="625">
        <v>0</v>
      </c>
      <c r="D979" s="257">
        <v>0</v>
      </c>
      <c r="E979" s="636"/>
      <c r="F979" s="257"/>
      <c r="G979" s="637"/>
      <c r="I979" s="606"/>
    </row>
    <row r="980" ht="18" customHeight="1" spans="1:9">
      <c r="A980" s="382" t="s">
        <v>787</v>
      </c>
      <c r="B980" s="321"/>
      <c r="C980" s="625">
        <v>0</v>
      </c>
      <c r="D980" s="257">
        <v>0</v>
      </c>
      <c r="E980" s="636"/>
      <c r="F980" s="257"/>
      <c r="G980" s="637"/>
      <c r="I980" s="606"/>
    </row>
    <row r="981" s="607" customFormat="1" ht="18" customHeight="1" spans="1:222">
      <c r="A981" s="382" t="s">
        <v>788</v>
      </c>
      <c r="B981" s="321"/>
      <c r="C981" s="625">
        <v>0</v>
      </c>
      <c r="D981" s="257">
        <v>0</v>
      </c>
      <c r="E981" s="636"/>
      <c r="F981" s="257"/>
      <c r="G981" s="637"/>
      <c r="H981" s="612"/>
      <c r="I981" s="606"/>
      <c r="J981" s="613"/>
      <c r="K981" s="613"/>
      <c r="GI981" s="613"/>
      <c r="GJ981" s="613"/>
      <c r="GK981" s="613"/>
      <c r="GL981" s="613"/>
      <c r="GM981" s="613"/>
      <c r="GN981" s="613"/>
      <c r="GO981" s="613"/>
      <c r="GP981" s="613"/>
      <c r="GQ981" s="613"/>
      <c r="GR981" s="613"/>
      <c r="GS981" s="613"/>
      <c r="GT981" s="613"/>
      <c r="GU981" s="613"/>
      <c r="GV981" s="613"/>
      <c r="GW981" s="613"/>
      <c r="GX981" s="613"/>
      <c r="GY981" s="613"/>
      <c r="GZ981" s="613"/>
      <c r="HA981" s="613"/>
      <c r="HB981" s="613"/>
      <c r="HC981" s="613"/>
      <c r="HD981" s="613"/>
      <c r="HE981" s="613"/>
      <c r="HF981" s="613"/>
      <c r="HG981" s="613"/>
      <c r="HH981" s="613"/>
      <c r="HI981" s="613"/>
      <c r="HJ981" s="613"/>
      <c r="HK981" s="613"/>
      <c r="HL981" s="613"/>
      <c r="HM981" s="613"/>
      <c r="HN981" s="613"/>
    </row>
    <row r="982" ht="18" customHeight="1" spans="1:9">
      <c r="A982" s="382" t="s">
        <v>789</v>
      </c>
      <c r="B982" s="321"/>
      <c r="C982" s="625">
        <v>0</v>
      </c>
      <c r="D982" s="257">
        <v>0</v>
      </c>
      <c r="E982" s="636"/>
      <c r="F982" s="257"/>
      <c r="G982" s="637"/>
      <c r="I982" s="606"/>
    </row>
    <row r="983" s="606" customFormat="1" ht="18" customHeight="1" spans="1:8">
      <c r="A983" s="382" t="s">
        <v>790</v>
      </c>
      <c r="B983" s="321"/>
      <c r="C983" s="625">
        <v>0</v>
      </c>
      <c r="D983" s="257">
        <v>0</v>
      </c>
      <c r="E983" s="636"/>
      <c r="F983" s="257"/>
      <c r="G983" s="637"/>
      <c r="H983" s="638"/>
    </row>
    <row r="984" s="607" customFormat="1" ht="18" customHeight="1" spans="1:222">
      <c r="A984" s="382" t="s">
        <v>791</v>
      </c>
      <c r="B984" s="321"/>
      <c r="C984" s="625">
        <v>0</v>
      </c>
      <c r="D984" s="257">
        <v>0</v>
      </c>
      <c r="E984" s="636"/>
      <c r="F984" s="257"/>
      <c r="G984" s="637"/>
      <c r="H984" s="612"/>
      <c r="I984" s="606"/>
      <c r="J984" s="613"/>
      <c r="K984" s="613"/>
      <c r="GI984" s="613"/>
      <c r="GJ984" s="613"/>
      <c r="GK984" s="613"/>
      <c r="GL984" s="613"/>
      <c r="GM984" s="613"/>
      <c r="GN984" s="613"/>
      <c r="GO984" s="613"/>
      <c r="GP984" s="613"/>
      <c r="GQ984" s="613"/>
      <c r="GR984" s="613"/>
      <c r="GS984" s="613"/>
      <c r="GT984" s="613"/>
      <c r="GU984" s="613"/>
      <c r="GV984" s="613"/>
      <c r="GW984" s="613"/>
      <c r="GX984" s="613"/>
      <c r="GY984" s="613"/>
      <c r="GZ984" s="613"/>
      <c r="HA984" s="613"/>
      <c r="HB984" s="613"/>
      <c r="HC984" s="613"/>
      <c r="HD984" s="613"/>
      <c r="HE984" s="613"/>
      <c r="HF984" s="613"/>
      <c r="HG984" s="613"/>
      <c r="HH984" s="613"/>
      <c r="HI984" s="613"/>
      <c r="HJ984" s="613"/>
      <c r="HK984" s="613"/>
      <c r="HL984" s="613"/>
      <c r="HM984" s="613"/>
      <c r="HN984" s="613"/>
    </row>
    <row r="985" s="607" customFormat="1" ht="18" customHeight="1" spans="1:222">
      <c r="A985" s="382" t="s">
        <v>792</v>
      </c>
      <c r="B985" s="321"/>
      <c r="C985" s="625">
        <v>0</v>
      </c>
      <c r="D985" s="257">
        <v>0</v>
      </c>
      <c r="E985" s="636"/>
      <c r="F985" s="257"/>
      <c r="G985" s="637"/>
      <c r="H985" s="612"/>
      <c r="I985" s="606"/>
      <c r="J985" s="613"/>
      <c r="K985" s="613"/>
      <c r="GI985" s="613"/>
      <c r="GJ985" s="613"/>
      <c r="GK985" s="613"/>
      <c r="GL985" s="613"/>
      <c r="GM985" s="613"/>
      <c r="GN985" s="613"/>
      <c r="GO985" s="613"/>
      <c r="GP985" s="613"/>
      <c r="GQ985" s="613"/>
      <c r="GR985" s="613"/>
      <c r="GS985" s="613"/>
      <c r="GT985" s="613"/>
      <c r="GU985" s="613"/>
      <c r="GV985" s="613"/>
      <c r="GW985" s="613"/>
      <c r="GX985" s="613"/>
      <c r="GY985" s="613"/>
      <c r="GZ985" s="613"/>
      <c r="HA985" s="613"/>
      <c r="HB985" s="613"/>
      <c r="HC985" s="613"/>
      <c r="HD985" s="613"/>
      <c r="HE985" s="613"/>
      <c r="HF985" s="613"/>
      <c r="HG985" s="613"/>
      <c r="HH985" s="613"/>
      <c r="HI985" s="613"/>
      <c r="HJ985" s="613"/>
      <c r="HK985" s="613"/>
      <c r="HL985" s="613"/>
      <c r="HM985" s="613"/>
      <c r="HN985" s="613"/>
    </row>
    <row r="986" s="520" customFormat="1" ht="18" customHeight="1" spans="1:222">
      <c r="A986" s="382" t="s">
        <v>793</v>
      </c>
      <c r="B986" s="320">
        <v>3</v>
      </c>
      <c r="C986" s="625">
        <v>1</v>
      </c>
      <c r="D986" s="257">
        <v>1</v>
      </c>
      <c r="E986" s="636"/>
      <c r="F986" s="257"/>
      <c r="G986" s="637"/>
      <c r="H986" s="612"/>
      <c r="I986" s="606"/>
      <c r="J986" s="613"/>
      <c r="K986" s="613"/>
      <c r="GI986" s="613"/>
      <c r="GJ986" s="613"/>
      <c r="GK986" s="613"/>
      <c r="GL986" s="613"/>
      <c r="GM986" s="613"/>
      <c r="GN986" s="613"/>
      <c r="GO986" s="613"/>
      <c r="GP986" s="613"/>
      <c r="GQ986" s="613"/>
      <c r="GR986" s="613"/>
      <c r="GS986" s="613"/>
      <c r="GT986" s="613"/>
      <c r="GU986" s="613"/>
      <c r="GV986" s="613"/>
      <c r="GW986" s="613"/>
      <c r="GX986" s="613"/>
      <c r="GY986" s="613"/>
      <c r="GZ986" s="613"/>
      <c r="HA986" s="613"/>
      <c r="HB986" s="613"/>
      <c r="HC986" s="613"/>
      <c r="HD986" s="613"/>
      <c r="HE986" s="613"/>
      <c r="HF986" s="613"/>
      <c r="HG986" s="613"/>
      <c r="HH986" s="613"/>
      <c r="HI986" s="613"/>
      <c r="HJ986" s="613"/>
      <c r="HK986" s="613"/>
      <c r="HL986" s="613"/>
      <c r="HM986" s="613"/>
      <c r="HN986" s="613"/>
    </row>
    <row r="987" s="520" customFormat="1" ht="18" customHeight="1" spans="1:222">
      <c r="A987" s="382" t="s">
        <v>794</v>
      </c>
      <c r="B987" s="321"/>
      <c r="C987" s="625">
        <v>0</v>
      </c>
      <c r="D987" s="257">
        <v>0</v>
      </c>
      <c r="E987" s="636"/>
      <c r="F987" s="257"/>
      <c r="G987" s="637"/>
      <c r="H987" s="612"/>
      <c r="I987" s="606"/>
      <c r="J987" s="613"/>
      <c r="K987" s="613"/>
      <c r="GI987" s="613"/>
      <c r="GJ987" s="613"/>
      <c r="GK987" s="613"/>
      <c r="GL987" s="613"/>
      <c r="GM987" s="613"/>
      <c r="GN987" s="613"/>
      <c r="GO987" s="613"/>
      <c r="GP987" s="613"/>
      <c r="GQ987" s="613"/>
      <c r="GR987" s="613"/>
      <c r="GS987" s="613"/>
      <c r="GT987" s="613"/>
      <c r="GU987" s="613"/>
      <c r="GV987" s="613"/>
      <c r="GW987" s="613"/>
      <c r="GX987" s="613"/>
      <c r="GY987" s="613"/>
      <c r="GZ987" s="613"/>
      <c r="HA987" s="613"/>
      <c r="HB987" s="613"/>
      <c r="HC987" s="613"/>
      <c r="HD987" s="613"/>
      <c r="HE987" s="613"/>
      <c r="HF987" s="613"/>
      <c r="HG987" s="613"/>
      <c r="HH987" s="613"/>
      <c r="HI987" s="613"/>
      <c r="HJ987" s="613"/>
      <c r="HK987" s="613"/>
      <c r="HL987" s="613"/>
      <c r="HM987" s="613"/>
      <c r="HN987" s="613"/>
    </row>
    <row r="988" s="520" customFormat="1" ht="18" customHeight="1" spans="1:222">
      <c r="A988" s="382" t="s">
        <v>795</v>
      </c>
      <c r="B988" s="321"/>
      <c r="C988" s="625">
        <v>0</v>
      </c>
      <c r="D988" s="257">
        <v>0</v>
      </c>
      <c r="E988" s="636"/>
      <c r="F988" s="257"/>
      <c r="G988" s="637"/>
      <c r="H988" s="612"/>
      <c r="I988" s="606"/>
      <c r="J988" s="613"/>
      <c r="K988" s="613"/>
      <c r="GI988" s="613"/>
      <c r="GJ988" s="613"/>
      <c r="GK988" s="613"/>
      <c r="GL988" s="613"/>
      <c r="GM988" s="613"/>
      <c r="GN988" s="613"/>
      <c r="GO988" s="613"/>
      <c r="GP988" s="613"/>
      <c r="GQ988" s="613"/>
      <c r="GR988" s="613"/>
      <c r="GS988" s="613"/>
      <c r="GT988" s="613"/>
      <c r="GU988" s="613"/>
      <c r="GV988" s="613"/>
      <c r="GW988" s="613"/>
      <c r="GX988" s="613"/>
      <c r="GY988" s="613"/>
      <c r="GZ988" s="613"/>
      <c r="HA988" s="613"/>
      <c r="HB988" s="613"/>
      <c r="HC988" s="613"/>
      <c r="HD988" s="613"/>
      <c r="HE988" s="613"/>
      <c r="HF988" s="613"/>
      <c r="HG988" s="613"/>
      <c r="HH988" s="613"/>
      <c r="HI988" s="613"/>
      <c r="HJ988" s="613"/>
      <c r="HK988" s="613"/>
      <c r="HL988" s="613"/>
      <c r="HM988" s="613"/>
      <c r="HN988" s="613"/>
    </row>
    <row r="989" s="520" customFormat="1" ht="18" customHeight="1" spans="1:222">
      <c r="A989" s="382" t="s">
        <v>796</v>
      </c>
      <c r="B989" s="321"/>
      <c r="C989" s="625">
        <v>0</v>
      </c>
      <c r="D989" s="257">
        <v>0</v>
      </c>
      <c r="E989" s="636"/>
      <c r="F989" s="257"/>
      <c r="G989" s="637"/>
      <c r="H989" s="612"/>
      <c r="I989" s="606"/>
      <c r="J989" s="613"/>
      <c r="K989" s="613"/>
      <c r="GI989" s="613"/>
      <c r="GJ989" s="613"/>
      <c r="GK989" s="613"/>
      <c r="GL989" s="613"/>
      <c r="GM989" s="613"/>
      <c r="GN989" s="613"/>
      <c r="GO989" s="613"/>
      <c r="GP989" s="613"/>
      <c r="GQ989" s="613"/>
      <c r="GR989" s="613"/>
      <c r="GS989" s="613"/>
      <c r="GT989" s="613"/>
      <c r="GU989" s="613"/>
      <c r="GV989" s="613"/>
      <c r="GW989" s="613"/>
      <c r="GX989" s="613"/>
      <c r="GY989" s="613"/>
      <c r="GZ989" s="613"/>
      <c r="HA989" s="613"/>
      <c r="HB989" s="613"/>
      <c r="HC989" s="613"/>
      <c r="HD989" s="613"/>
      <c r="HE989" s="613"/>
      <c r="HF989" s="613"/>
      <c r="HG989" s="613"/>
      <c r="HH989" s="613"/>
      <c r="HI989" s="613"/>
      <c r="HJ989" s="613"/>
      <c r="HK989" s="613"/>
      <c r="HL989" s="613"/>
      <c r="HM989" s="613"/>
      <c r="HN989" s="613"/>
    </row>
    <row r="990" s="520" customFormat="1" ht="18" customHeight="1" spans="1:222">
      <c r="A990" s="382" t="s">
        <v>797</v>
      </c>
      <c r="B990" s="321"/>
      <c r="C990" s="625">
        <v>0</v>
      </c>
      <c r="D990" s="257">
        <v>0</v>
      </c>
      <c r="E990" s="636"/>
      <c r="F990" s="257"/>
      <c r="G990" s="637"/>
      <c r="H990" s="612"/>
      <c r="I990" s="606"/>
      <c r="J990" s="613"/>
      <c r="K990" s="613"/>
      <c r="GI990" s="613"/>
      <c r="GJ990" s="613"/>
      <c r="GK990" s="613"/>
      <c r="GL990" s="613"/>
      <c r="GM990" s="613"/>
      <c r="GN990" s="613"/>
      <c r="GO990" s="613"/>
      <c r="GP990" s="613"/>
      <c r="GQ990" s="613"/>
      <c r="GR990" s="613"/>
      <c r="GS990" s="613"/>
      <c r="GT990" s="613"/>
      <c r="GU990" s="613"/>
      <c r="GV990" s="613"/>
      <c r="GW990" s="613"/>
      <c r="GX990" s="613"/>
      <c r="GY990" s="613"/>
      <c r="GZ990" s="613"/>
      <c r="HA990" s="613"/>
      <c r="HB990" s="613"/>
      <c r="HC990" s="613"/>
      <c r="HD990" s="613"/>
      <c r="HE990" s="613"/>
      <c r="HF990" s="613"/>
      <c r="HG990" s="613"/>
      <c r="HH990" s="613"/>
      <c r="HI990" s="613"/>
      <c r="HJ990" s="613"/>
      <c r="HK990" s="613"/>
      <c r="HL990" s="613"/>
      <c r="HM990" s="613"/>
      <c r="HN990" s="613"/>
    </row>
    <row r="991" s="520" customFormat="1" ht="18" customHeight="1" spans="1:222">
      <c r="A991" s="382" t="s">
        <v>798</v>
      </c>
      <c r="B991" s="321"/>
      <c r="C991" s="625">
        <v>0</v>
      </c>
      <c r="D991" s="257">
        <v>0</v>
      </c>
      <c r="E991" s="636"/>
      <c r="F991" s="257"/>
      <c r="G991" s="637"/>
      <c r="H991" s="612"/>
      <c r="I991" s="606"/>
      <c r="J991" s="613"/>
      <c r="K991" s="613"/>
      <c r="GI991" s="613"/>
      <c r="GJ991" s="613"/>
      <c r="GK991" s="613"/>
      <c r="GL991" s="613"/>
      <c r="GM991" s="613"/>
      <c r="GN991" s="613"/>
      <c r="GO991" s="613"/>
      <c r="GP991" s="613"/>
      <c r="GQ991" s="613"/>
      <c r="GR991" s="613"/>
      <c r="GS991" s="613"/>
      <c r="GT991" s="613"/>
      <c r="GU991" s="613"/>
      <c r="GV991" s="613"/>
      <c r="GW991" s="613"/>
      <c r="GX991" s="613"/>
      <c r="GY991" s="613"/>
      <c r="GZ991" s="613"/>
      <c r="HA991" s="613"/>
      <c r="HB991" s="613"/>
      <c r="HC991" s="613"/>
      <c r="HD991" s="613"/>
      <c r="HE991" s="613"/>
      <c r="HF991" s="613"/>
      <c r="HG991" s="613"/>
      <c r="HH991" s="613"/>
      <c r="HI991" s="613"/>
      <c r="HJ991" s="613"/>
      <c r="HK991" s="613"/>
      <c r="HL991" s="613"/>
      <c r="HM991" s="613"/>
      <c r="HN991" s="613"/>
    </row>
    <row r="992" s="520" customFormat="1" ht="18" customHeight="1" spans="1:222">
      <c r="A992" s="382" t="s">
        <v>799</v>
      </c>
      <c r="B992" s="321"/>
      <c r="C992" s="625">
        <v>0</v>
      </c>
      <c r="D992" s="257">
        <v>0</v>
      </c>
      <c r="E992" s="636"/>
      <c r="F992" s="257"/>
      <c r="G992" s="637"/>
      <c r="H992" s="612"/>
      <c r="I992" s="606"/>
      <c r="J992" s="613"/>
      <c r="K992" s="613"/>
      <c r="GI992" s="613"/>
      <c r="GJ992" s="613"/>
      <c r="GK992" s="613"/>
      <c r="GL992" s="613"/>
      <c r="GM992" s="613"/>
      <c r="GN992" s="613"/>
      <c r="GO992" s="613"/>
      <c r="GP992" s="613"/>
      <c r="GQ992" s="613"/>
      <c r="GR992" s="613"/>
      <c r="GS992" s="613"/>
      <c r="GT992" s="613"/>
      <c r="GU992" s="613"/>
      <c r="GV992" s="613"/>
      <c r="GW992" s="613"/>
      <c r="GX992" s="613"/>
      <c r="GY992" s="613"/>
      <c r="GZ992" s="613"/>
      <c r="HA992" s="613"/>
      <c r="HB992" s="613"/>
      <c r="HC992" s="613"/>
      <c r="HD992" s="613"/>
      <c r="HE992" s="613"/>
      <c r="HF992" s="613"/>
      <c r="HG992" s="613"/>
      <c r="HH992" s="613"/>
      <c r="HI992" s="613"/>
      <c r="HJ992" s="613"/>
      <c r="HK992" s="613"/>
      <c r="HL992" s="613"/>
      <c r="HM992" s="613"/>
      <c r="HN992" s="613"/>
    </row>
    <row r="993" s="520" customFormat="1" ht="18" customHeight="1" spans="1:222">
      <c r="A993" s="382" t="s">
        <v>800</v>
      </c>
      <c r="B993" s="321"/>
      <c r="C993" s="625">
        <v>0</v>
      </c>
      <c r="D993" s="257"/>
      <c r="E993" s="636"/>
      <c r="F993" s="257"/>
      <c r="G993" s="637"/>
      <c r="H993" s="612"/>
      <c r="I993" s="606"/>
      <c r="J993" s="613"/>
      <c r="K993" s="613"/>
      <c r="GI993" s="613"/>
      <c r="GJ993" s="613"/>
      <c r="GK993" s="613"/>
      <c r="GL993" s="613"/>
      <c r="GM993" s="613"/>
      <c r="GN993" s="613"/>
      <c r="GO993" s="613"/>
      <c r="GP993" s="613"/>
      <c r="GQ993" s="613"/>
      <c r="GR993" s="613"/>
      <c r="GS993" s="613"/>
      <c r="GT993" s="613"/>
      <c r="GU993" s="613"/>
      <c r="GV993" s="613"/>
      <c r="GW993" s="613"/>
      <c r="GX993" s="613"/>
      <c r="GY993" s="613"/>
      <c r="GZ993" s="613"/>
      <c r="HA993" s="613"/>
      <c r="HB993" s="613"/>
      <c r="HC993" s="613"/>
      <c r="HD993" s="613"/>
      <c r="HE993" s="613"/>
      <c r="HF993" s="613"/>
      <c r="HG993" s="613"/>
      <c r="HH993" s="613"/>
      <c r="HI993" s="613"/>
      <c r="HJ993" s="613"/>
      <c r="HK993" s="613"/>
      <c r="HL993" s="613"/>
      <c r="HM993" s="613"/>
      <c r="HN993" s="613"/>
    </row>
    <row r="994" s="606" customFormat="1" spans="1:8">
      <c r="A994" s="382" t="s">
        <v>801</v>
      </c>
      <c r="B994" s="321"/>
      <c r="C994" s="625">
        <v>306</v>
      </c>
      <c r="D994" s="257">
        <v>230</v>
      </c>
      <c r="E994" s="636"/>
      <c r="F994" s="257">
        <v>42</v>
      </c>
      <c r="G994" s="637">
        <f>D994/F994-1</f>
        <v>4.47619047619048</v>
      </c>
      <c r="H994" s="638">
        <v>76</v>
      </c>
    </row>
    <row r="995" s="606" customFormat="1" ht="18" customHeight="1" spans="1:8">
      <c r="A995" s="383" t="s">
        <v>802</v>
      </c>
      <c r="B995" s="321"/>
      <c r="C995" s="624">
        <v>0</v>
      </c>
      <c r="D995" s="355">
        <v>0</v>
      </c>
      <c r="E995" s="622"/>
      <c r="F995" s="355">
        <f>SUM(F996:F1004)</f>
        <v>0</v>
      </c>
      <c r="G995" s="637"/>
      <c r="H995" s="624">
        <f>SUM(H996:H1004)</f>
        <v>0</v>
      </c>
    </row>
    <row r="996" s="520" customFormat="1" ht="18" customHeight="1" spans="1:222">
      <c r="A996" s="382" t="s">
        <v>47</v>
      </c>
      <c r="B996" s="321"/>
      <c r="C996" s="625">
        <v>0</v>
      </c>
      <c r="D996" s="257">
        <v>0</v>
      </c>
      <c r="E996" s="636"/>
      <c r="F996" s="257"/>
      <c r="G996" s="637"/>
      <c r="H996" s="612"/>
      <c r="I996" s="606"/>
      <c r="J996" s="613"/>
      <c r="K996" s="613"/>
      <c r="GI996" s="613"/>
      <c r="GJ996" s="613"/>
      <c r="GK996" s="613"/>
      <c r="GL996" s="613"/>
      <c r="GM996" s="613"/>
      <c r="GN996" s="613"/>
      <c r="GO996" s="613"/>
      <c r="GP996" s="613"/>
      <c r="GQ996" s="613"/>
      <c r="GR996" s="613"/>
      <c r="GS996" s="613"/>
      <c r="GT996" s="613"/>
      <c r="GU996" s="613"/>
      <c r="GV996" s="613"/>
      <c r="GW996" s="613"/>
      <c r="GX996" s="613"/>
      <c r="GY996" s="613"/>
      <c r="GZ996" s="613"/>
      <c r="HA996" s="613"/>
      <c r="HB996" s="613"/>
      <c r="HC996" s="613"/>
      <c r="HD996" s="613"/>
      <c r="HE996" s="613"/>
      <c r="HF996" s="613"/>
      <c r="HG996" s="613"/>
      <c r="HH996" s="613"/>
      <c r="HI996" s="613"/>
      <c r="HJ996" s="613"/>
      <c r="HK996" s="613"/>
      <c r="HL996" s="613"/>
      <c r="HM996" s="613"/>
      <c r="HN996" s="613"/>
    </row>
    <row r="997" s="520" customFormat="1" ht="18" customHeight="1" spans="1:222">
      <c r="A997" s="382" t="s">
        <v>48</v>
      </c>
      <c r="B997" s="321"/>
      <c r="C997" s="625">
        <v>0</v>
      </c>
      <c r="D997" s="257">
        <v>0</v>
      </c>
      <c r="E997" s="636"/>
      <c r="F997" s="257"/>
      <c r="G997" s="637"/>
      <c r="H997" s="612"/>
      <c r="I997" s="606"/>
      <c r="J997" s="613"/>
      <c r="K997" s="613"/>
      <c r="GI997" s="613"/>
      <c r="GJ997" s="613"/>
      <c r="GK997" s="613"/>
      <c r="GL997" s="613"/>
      <c r="GM997" s="613"/>
      <c r="GN997" s="613"/>
      <c r="GO997" s="613"/>
      <c r="GP997" s="613"/>
      <c r="GQ997" s="613"/>
      <c r="GR997" s="613"/>
      <c r="GS997" s="613"/>
      <c r="GT997" s="613"/>
      <c r="GU997" s="613"/>
      <c r="GV997" s="613"/>
      <c r="GW997" s="613"/>
      <c r="GX997" s="613"/>
      <c r="GY997" s="613"/>
      <c r="GZ997" s="613"/>
      <c r="HA997" s="613"/>
      <c r="HB997" s="613"/>
      <c r="HC997" s="613"/>
      <c r="HD997" s="613"/>
      <c r="HE997" s="613"/>
      <c r="HF997" s="613"/>
      <c r="HG997" s="613"/>
      <c r="HH997" s="613"/>
      <c r="HI997" s="613"/>
      <c r="HJ997" s="613"/>
      <c r="HK997" s="613"/>
      <c r="HL997" s="613"/>
      <c r="HM997" s="613"/>
      <c r="HN997" s="613"/>
    </row>
    <row r="998" s="520" customFormat="1" ht="18" customHeight="1" spans="1:222">
      <c r="A998" s="382" t="s">
        <v>49</v>
      </c>
      <c r="B998" s="321"/>
      <c r="C998" s="625">
        <v>0</v>
      </c>
      <c r="D998" s="257">
        <v>0</v>
      </c>
      <c r="E998" s="636"/>
      <c r="F998" s="257"/>
      <c r="G998" s="637"/>
      <c r="H998" s="612"/>
      <c r="I998" s="606"/>
      <c r="J998" s="613"/>
      <c r="K998" s="613"/>
      <c r="GI998" s="613"/>
      <c r="GJ998" s="613"/>
      <c r="GK998" s="613"/>
      <c r="GL998" s="613"/>
      <c r="GM998" s="613"/>
      <c r="GN998" s="613"/>
      <c r="GO998" s="613"/>
      <c r="GP998" s="613"/>
      <c r="GQ998" s="613"/>
      <c r="GR998" s="613"/>
      <c r="GS998" s="613"/>
      <c r="GT998" s="613"/>
      <c r="GU998" s="613"/>
      <c r="GV998" s="613"/>
      <c r="GW998" s="613"/>
      <c r="GX998" s="613"/>
      <c r="GY998" s="613"/>
      <c r="GZ998" s="613"/>
      <c r="HA998" s="613"/>
      <c r="HB998" s="613"/>
      <c r="HC998" s="613"/>
      <c r="HD998" s="613"/>
      <c r="HE998" s="613"/>
      <c r="HF998" s="613"/>
      <c r="HG998" s="613"/>
      <c r="HH998" s="613"/>
      <c r="HI998" s="613"/>
      <c r="HJ998" s="613"/>
      <c r="HK998" s="613"/>
      <c r="HL998" s="613"/>
      <c r="HM998" s="613"/>
      <c r="HN998" s="613"/>
    </row>
    <row r="999" s="520" customFormat="1" ht="18" customHeight="1" spans="1:222">
      <c r="A999" s="382" t="s">
        <v>803</v>
      </c>
      <c r="B999" s="321"/>
      <c r="C999" s="625">
        <v>0</v>
      </c>
      <c r="D999" s="257">
        <v>0</v>
      </c>
      <c r="E999" s="636"/>
      <c r="F999" s="257"/>
      <c r="G999" s="637"/>
      <c r="H999" s="612"/>
      <c r="I999" s="606"/>
      <c r="J999" s="613"/>
      <c r="K999" s="613"/>
      <c r="GI999" s="613"/>
      <c r="GJ999" s="613"/>
      <c r="GK999" s="613"/>
      <c r="GL999" s="613"/>
      <c r="GM999" s="613"/>
      <c r="GN999" s="613"/>
      <c r="GO999" s="613"/>
      <c r="GP999" s="613"/>
      <c r="GQ999" s="613"/>
      <c r="GR999" s="613"/>
      <c r="GS999" s="613"/>
      <c r="GT999" s="613"/>
      <c r="GU999" s="613"/>
      <c r="GV999" s="613"/>
      <c r="GW999" s="613"/>
      <c r="GX999" s="613"/>
      <c r="GY999" s="613"/>
      <c r="GZ999" s="613"/>
      <c r="HA999" s="613"/>
      <c r="HB999" s="613"/>
      <c r="HC999" s="613"/>
      <c r="HD999" s="613"/>
      <c r="HE999" s="613"/>
      <c r="HF999" s="613"/>
      <c r="HG999" s="613"/>
      <c r="HH999" s="613"/>
      <c r="HI999" s="613"/>
      <c r="HJ999" s="613"/>
      <c r="HK999" s="613"/>
      <c r="HL999" s="613"/>
      <c r="HM999" s="613"/>
      <c r="HN999" s="613"/>
    </row>
    <row r="1000" s="606" customFormat="1" ht="18" customHeight="1" spans="1:8">
      <c r="A1000" s="382" t="s">
        <v>804</v>
      </c>
      <c r="B1000" s="321"/>
      <c r="C1000" s="625">
        <v>0</v>
      </c>
      <c r="D1000" s="257">
        <v>0</v>
      </c>
      <c r="E1000" s="636"/>
      <c r="F1000" s="257"/>
      <c r="G1000" s="637"/>
      <c r="H1000" s="638"/>
    </row>
    <row r="1001" s="520" customFormat="1" ht="18" customHeight="1" spans="1:222">
      <c r="A1001" s="382" t="s">
        <v>805</v>
      </c>
      <c r="B1001" s="321"/>
      <c r="C1001" s="625">
        <v>0</v>
      </c>
      <c r="D1001" s="257">
        <v>0</v>
      </c>
      <c r="E1001" s="636"/>
      <c r="F1001" s="257"/>
      <c r="G1001" s="637"/>
      <c r="H1001" s="612"/>
      <c r="I1001" s="606"/>
      <c r="J1001" s="613"/>
      <c r="K1001" s="613"/>
      <c r="GI1001" s="613"/>
      <c r="GJ1001" s="613"/>
      <c r="GK1001" s="613"/>
      <c r="GL1001" s="613"/>
      <c r="GM1001" s="613"/>
      <c r="GN1001" s="613"/>
      <c r="GO1001" s="613"/>
      <c r="GP1001" s="613"/>
      <c r="GQ1001" s="613"/>
      <c r="GR1001" s="613"/>
      <c r="GS1001" s="613"/>
      <c r="GT1001" s="613"/>
      <c r="GU1001" s="613"/>
      <c r="GV1001" s="613"/>
      <c r="GW1001" s="613"/>
      <c r="GX1001" s="613"/>
      <c r="GY1001" s="613"/>
      <c r="GZ1001" s="613"/>
      <c r="HA1001" s="613"/>
      <c r="HB1001" s="613"/>
      <c r="HC1001" s="613"/>
      <c r="HD1001" s="613"/>
      <c r="HE1001" s="613"/>
      <c r="HF1001" s="613"/>
      <c r="HG1001" s="613"/>
      <c r="HH1001" s="613"/>
      <c r="HI1001" s="613"/>
      <c r="HJ1001" s="613"/>
      <c r="HK1001" s="613"/>
      <c r="HL1001" s="613"/>
      <c r="HM1001" s="613"/>
      <c r="HN1001" s="613"/>
    </row>
    <row r="1002" s="520" customFormat="1" ht="18" customHeight="1" spans="1:222">
      <c r="A1002" s="382" t="s">
        <v>806</v>
      </c>
      <c r="B1002" s="321"/>
      <c r="C1002" s="625">
        <v>0</v>
      </c>
      <c r="D1002" s="257">
        <v>0</v>
      </c>
      <c r="E1002" s="636"/>
      <c r="F1002" s="257"/>
      <c r="G1002" s="637"/>
      <c r="H1002" s="612"/>
      <c r="I1002" s="606"/>
      <c r="J1002" s="613"/>
      <c r="K1002" s="613"/>
      <c r="GI1002" s="613"/>
      <c r="GJ1002" s="613"/>
      <c r="GK1002" s="613"/>
      <c r="GL1002" s="613"/>
      <c r="GM1002" s="613"/>
      <c r="GN1002" s="613"/>
      <c r="GO1002" s="613"/>
      <c r="GP1002" s="613"/>
      <c r="GQ1002" s="613"/>
      <c r="GR1002" s="613"/>
      <c r="GS1002" s="613"/>
      <c r="GT1002" s="613"/>
      <c r="GU1002" s="613"/>
      <c r="GV1002" s="613"/>
      <c r="GW1002" s="613"/>
      <c r="GX1002" s="613"/>
      <c r="GY1002" s="613"/>
      <c r="GZ1002" s="613"/>
      <c r="HA1002" s="613"/>
      <c r="HB1002" s="613"/>
      <c r="HC1002" s="613"/>
      <c r="HD1002" s="613"/>
      <c r="HE1002" s="613"/>
      <c r="HF1002" s="613"/>
      <c r="HG1002" s="613"/>
      <c r="HH1002" s="613"/>
      <c r="HI1002" s="613"/>
      <c r="HJ1002" s="613"/>
      <c r="HK1002" s="613"/>
      <c r="HL1002" s="613"/>
      <c r="HM1002" s="613"/>
      <c r="HN1002" s="613"/>
    </row>
    <row r="1003" s="520" customFormat="1" ht="18" customHeight="1" spans="1:222">
      <c r="A1003" s="382" t="s">
        <v>807</v>
      </c>
      <c r="B1003" s="321"/>
      <c r="C1003" s="625">
        <v>0</v>
      </c>
      <c r="D1003" s="257">
        <v>0</v>
      </c>
      <c r="E1003" s="636"/>
      <c r="F1003" s="257"/>
      <c r="G1003" s="637"/>
      <c r="H1003" s="612"/>
      <c r="I1003" s="606"/>
      <c r="J1003" s="613"/>
      <c r="K1003" s="613"/>
      <c r="GI1003" s="613"/>
      <c r="GJ1003" s="613"/>
      <c r="GK1003" s="613"/>
      <c r="GL1003" s="613"/>
      <c r="GM1003" s="613"/>
      <c r="GN1003" s="613"/>
      <c r="GO1003" s="613"/>
      <c r="GP1003" s="613"/>
      <c r="GQ1003" s="613"/>
      <c r="GR1003" s="613"/>
      <c r="GS1003" s="613"/>
      <c r="GT1003" s="613"/>
      <c r="GU1003" s="613"/>
      <c r="GV1003" s="613"/>
      <c r="GW1003" s="613"/>
      <c r="GX1003" s="613"/>
      <c r="GY1003" s="613"/>
      <c r="GZ1003" s="613"/>
      <c r="HA1003" s="613"/>
      <c r="HB1003" s="613"/>
      <c r="HC1003" s="613"/>
      <c r="HD1003" s="613"/>
      <c r="HE1003" s="613"/>
      <c r="HF1003" s="613"/>
      <c r="HG1003" s="613"/>
      <c r="HH1003" s="613"/>
      <c r="HI1003" s="613"/>
      <c r="HJ1003" s="613"/>
      <c r="HK1003" s="613"/>
      <c r="HL1003" s="613"/>
      <c r="HM1003" s="613"/>
      <c r="HN1003" s="613"/>
    </row>
    <row r="1004" s="520" customFormat="1" ht="18" customHeight="1" spans="1:222">
      <c r="A1004" s="382" t="s">
        <v>808</v>
      </c>
      <c r="B1004" s="321"/>
      <c r="C1004" s="625">
        <v>0</v>
      </c>
      <c r="D1004" s="257">
        <v>0</v>
      </c>
      <c r="E1004" s="636"/>
      <c r="F1004" s="257"/>
      <c r="G1004" s="637"/>
      <c r="H1004" s="612"/>
      <c r="I1004" s="606"/>
      <c r="J1004" s="613"/>
      <c r="K1004" s="613"/>
      <c r="GI1004" s="613"/>
      <c r="GJ1004" s="613"/>
      <c r="GK1004" s="613"/>
      <c r="GL1004" s="613"/>
      <c r="GM1004" s="613"/>
      <c r="GN1004" s="613"/>
      <c r="GO1004" s="613"/>
      <c r="GP1004" s="613"/>
      <c r="GQ1004" s="613"/>
      <c r="GR1004" s="613"/>
      <c r="GS1004" s="613"/>
      <c r="GT1004" s="613"/>
      <c r="GU1004" s="613"/>
      <c r="GV1004" s="613"/>
      <c r="GW1004" s="613"/>
      <c r="GX1004" s="613"/>
      <c r="GY1004" s="613"/>
      <c r="GZ1004" s="613"/>
      <c r="HA1004" s="613"/>
      <c r="HB1004" s="613"/>
      <c r="HC1004" s="613"/>
      <c r="HD1004" s="613"/>
      <c r="HE1004" s="613"/>
      <c r="HF1004" s="613"/>
      <c r="HG1004" s="613"/>
      <c r="HH1004" s="613"/>
      <c r="HI1004" s="613"/>
      <c r="HJ1004" s="613"/>
      <c r="HK1004" s="613"/>
      <c r="HL1004" s="613"/>
      <c r="HM1004" s="613"/>
      <c r="HN1004" s="613"/>
    </row>
    <row r="1005" s="606" customFormat="1" ht="18" customHeight="1" spans="1:8">
      <c r="A1005" s="383" t="s">
        <v>809</v>
      </c>
      <c r="B1005" s="321"/>
      <c r="C1005" s="624">
        <v>0</v>
      </c>
      <c r="D1005" s="355">
        <v>0</v>
      </c>
      <c r="E1005" s="622"/>
      <c r="F1005" s="355">
        <f>SUM(F1006:F1014)</f>
        <v>0</v>
      </c>
      <c r="G1005" s="637"/>
      <c r="H1005" s="624"/>
    </row>
    <row r="1006" s="606" customFormat="1" ht="18" customHeight="1" spans="1:8">
      <c r="A1006" s="382" t="s">
        <v>47</v>
      </c>
      <c r="B1006" s="321"/>
      <c r="C1006" s="625">
        <v>0</v>
      </c>
      <c r="D1006" s="257">
        <v>0</v>
      </c>
      <c r="E1006" s="636"/>
      <c r="F1006" s="257"/>
      <c r="G1006" s="637"/>
      <c r="H1006" s="638"/>
    </row>
    <row r="1007" s="520" customFormat="1" ht="18" customHeight="1" spans="1:222">
      <c r="A1007" s="382" t="s">
        <v>48</v>
      </c>
      <c r="B1007" s="321"/>
      <c r="C1007" s="625">
        <v>0</v>
      </c>
      <c r="D1007" s="257">
        <v>0</v>
      </c>
      <c r="E1007" s="636"/>
      <c r="F1007" s="257"/>
      <c r="G1007" s="637"/>
      <c r="H1007" s="612"/>
      <c r="I1007" s="606"/>
      <c r="J1007" s="613"/>
      <c r="K1007" s="613"/>
      <c r="GI1007" s="613"/>
      <c r="GJ1007" s="613"/>
      <c r="GK1007" s="613"/>
      <c r="GL1007" s="613"/>
      <c r="GM1007" s="613"/>
      <c r="GN1007" s="613"/>
      <c r="GO1007" s="613"/>
      <c r="GP1007" s="613"/>
      <c r="GQ1007" s="613"/>
      <c r="GR1007" s="613"/>
      <c r="GS1007" s="613"/>
      <c r="GT1007" s="613"/>
      <c r="GU1007" s="613"/>
      <c r="GV1007" s="613"/>
      <c r="GW1007" s="613"/>
      <c r="GX1007" s="613"/>
      <c r="GY1007" s="613"/>
      <c r="GZ1007" s="613"/>
      <c r="HA1007" s="613"/>
      <c r="HB1007" s="613"/>
      <c r="HC1007" s="613"/>
      <c r="HD1007" s="613"/>
      <c r="HE1007" s="613"/>
      <c r="HF1007" s="613"/>
      <c r="HG1007" s="613"/>
      <c r="HH1007" s="613"/>
      <c r="HI1007" s="613"/>
      <c r="HJ1007" s="613"/>
      <c r="HK1007" s="613"/>
      <c r="HL1007" s="613"/>
      <c r="HM1007" s="613"/>
      <c r="HN1007" s="613"/>
    </row>
    <row r="1008" s="607" customFormat="1" ht="18" customHeight="1" spans="1:222">
      <c r="A1008" s="382" t="s">
        <v>49</v>
      </c>
      <c r="B1008" s="321"/>
      <c r="C1008" s="625">
        <v>0</v>
      </c>
      <c r="D1008" s="257">
        <v>0</v>
      </c>
      <c r="E1008" s="636"/>
      <c r="F1008" s="257"/>
      <c r="G1008" s="637"/>
      <c r="H1008" s="612"/>
      <c r="I1008" s="606"/>
      <c r="J1008" s="613"/>
      <c r="K1008" s="613"/>
      <c r="GI1008" s="613"/>
      <c r="GJ1008" s="613"/>
      <c r="GK1008" s="613"/>
      <c r="GL1008" s="613"/>
      <c r="GM1008" s="613"/>
      <c r="GN1008" s="613"/>
      <c r="GO1008" s="613"/>
      <c r="GP1008" s="613"/>
      <c r="GQ1008" s="613"/>
      <c r="GR1008" s="613"/>
      <c r="GS1008" s="613"/>
      <c r="GT1008" s="613"/>
      <c r="GU1008" s="613"/>
      <c r="GV1008" s="613"/>
      <c r="GW1008" s="613"/>
      <c r="GX1008" s="613"/>
      <c r="GY1008" s="613"/>
      <c r="GZ1008" s="613"/>
      <c r="HA1008" s="613"/>
      <c r="HB1008" s="613"/>
      <c r="HC1008" s="613"/>
      <c r="HD1008" s="613"/>
      <c r="HE1008" s="613"/>
      <c r="HF1008" s="613"/>
      <c r="HG1008" s="613"/>
      <c r="HH1008" s="613"/>
      <c r="HI1008" s="613"/>
      <c r="HJ1008" s="613"/>
      <c r="HK1008" s="613"/>
      <c r="HL1008" s="613"/>
      <c r="HM1008" s="613"/>
      <c r="HN1008" s="613"/>
    </row>
    <row r="1009" ht="18" customHeight="1" spans="1:9">
      <c r="A1009" s="382" t="s">
        <v>810</v>
      </c>
      <c r="B1009" s="321"/>
      <c r="C1009" s="625">
        <v>0</v>
      </c>
      <c r="D1009" s="257">
        <v>0</v>
      </c>
      <c r="E1009" s="636"/>
      <c r="F1009" s="257"/>
      <c r="G1009" s="637"/>
      <c r="I1009" s="606"/>
    </row>
    <row r="1010" ht="18" customHeight="1" spans="1:9">
      <c r="A1010" s="382" t="s">
        <v>811</v>
      </c>
      <c r="B1010" s="321"/>
      <c r="C1010" s="625">
        <v>0</v>
      </c>
      <c r="D1010" s="257">
        <v>0</v>
      </c>
      <c r="E1010" s="636"/>
      <c r="F1010" s="257"/>
      <c r="G1010" s="637"/>
      <c r="I1010" s="606"/>
    </row>
    <row r="1011" ht="18" customHeight="1" spans="1:9">
      <c r="A1011" s="382" t="s">
        <v>812</v>
      </c>
      <c r="B1011" s="321"/>
      <c r="C1011" s="625">
        <v>0</v>
      </c>
      <c r="D1011" s="257">
        <v>0</v>
      </c>
      <c r="E1011" s="636"/>
      <c r="F1011" s="257"/>
      <c r="G1011" s="637"/>
      <c r="I1011" s="606"/>
    </row>
    <row r="1012" ht="18" customHeight="1" spans="1:9">
      <c r="A1012" s="382" t="s">
        <v>813</v>
      </c>
      <c r="B1012" s="321"/>
      <c r="C1012" s="625">
        <v>0</v>
      </c>
      <c r="D1012" s="257">
        <v>0</v>
      </c>
      <c r="E1012" s="636"/>
      <c r="F1012" s="257"/>
      <c r="G1012" s="637"/>
      <c r="I1012" s="606"/>
    </row>
    <row r="1013" s="606" customFormat="1" ht="18" customHeight="1" spans="1:8">
      <c r="A1013" s="382" t="s">
        <v>814</v>
      </c>
      <c r="B1013" s="321"/>
      <c r="C1013" s="625">
        <v>0</v>
      </c>
      <c r="D1013" s="257">
        <v>0</v>
      </c>
      <c r="E1013" s="636"/>
      <c r="F1013" s="257"/>
      <c r="G1013" s="637"/>
      <c r="H1013" s="638"/>
    </row>
    <row r="1014" ht="18" customHeight="1" spans="1:9">
      <c r="A1014" s="382" t="s">
        <v>815</v>
      </c>
      <c r="B1014" s="321"/>
      <c r="C1014" s="625">
        <v>0</v>
      </c>
      <c r="D1014" s="257">
        <v>0</v>
      </c>
      <c r="E1014" s="636"/>
      <c r="F1014" s="257"/>
      <c r="G1014" s="637"/>
      <c r="I1014" s="606"/>
    </row>
    <row r="1015" s="606" customFormat="1" ht="18" customHeight="1" spans="1:8">
      <c r="A1015" s="383" t="s">
        <v>816</v>
      </c>
      <c r="B1015" s="321"/>
      <c r="C1015" s="624">
        <v>0</v>
      </c>
      <c r="D1015" s="257"/>
      <c r="E1015" s="622"/>
      <c r="F1015" s="257"/>
      <c r="G1015" s="637"/>
      <c r="H1015" s="624"/>
    </row>
    <row r="1016" ht="18" customHeight="1" spans="1:9">
      <c r="A1016" s="382" t="s">
        <v>817</v>
      </c>
      <c r="B1016" s="321"/>
      <c r="C1016" s="625">
        <v>0</v>
      </c>
      <c r="D1016" s="257"/>
      <c r="E1016" s="636"/>
      <c r="F1016" s="257"/>
      <c r="G1016" s="637"/>
      <c r="I1016" s="606"/>
    </row>
    <row r="1017" s="606" customFormat="1" ht="18" customHeight="1" spans="1:8">
      <c r="A1017" s="382" t="s">
        <v>818</v>
      </c>
      <c r="B1017" s="321"/>
      <c r="C1017" s="625">
        <v>0</v>
      </c>
      <c r="D1017" s="257"/>
      <c r="E1017" s="636"/>
      <c r="F1017" s="257"/>
      <c r="G1017" s="637"/>
      <c r="H1017" s="638"/>
    </row>
    <row r="1018" s="607" customFormat="1" ht="18" customHeight="1" spans="1:222">
      <c r="A1018" s="382" t="s">
        <v>819</v>
      </c>
      <c r="B1018" s="321"/>
      <c r="C1018" s="625">
        <v>0</v>
      </c>
      <c r="D1018" s="257"/>
      <c r="E1018" s="636"/>
      <c r="F1018" s="257"/>
      <c r="G1018" s="637"/>
      <c r="H1018" s="612"/>
      <c r="I1018" s="606"/>
      <c r="J1018" s="613"/>
      <c r="K1018" s="613"/>
      <c r="GI1018" s="613"/>
      <c r="GJ1018" s="613"/>
      <c r="GK1018" s="613"/>
      <c r="GL1018" s="613"/>
      <c r="GM1018" s="613"/>
      <c r="GN1018" s="613"/>
      <c r="GO1018" s="613"/>
      <c r="GP1018" s="613"/>
      <c r="GQ1018" s="613"/>
      <c r="GR1018" s="613"/>
      <c r="GS1018" s="613"/>
      <c r="GT1018" s="613"/>
      <c r="GU1018" s="613"/>
      <c r="GV1018" s="613"/>
      <c r="GW1018" s="613"/>
      <c r="GX1018" s="613"/>
      <c r="GY1018" s="613"/>
      <c r="GZ1018" s="613"/>
      <c r="HA1018" s="613"/>
      <c r="HB1018" s="613"/>
      <c r="HC1018" s="613"/>
      <c r="HD1018" s="613"/>
      <c r="HE1018" s="613"/>
      <c r="HF1018" s="613"/>
      <c r="HG1018" s="613"/>
      <c r="HH1018" s="613"/>
      <c r="HI1018" s="613"/>
      <c r="HJ1018" s="613"/>
      <c r="HK1018" s="613"/>
      <c r="HL1018" s="613"/>
      <c r="HM1018" s="613"/>
      <c r="HN1018" s="613"/>
    </row>
    <row r="1019" s="606" customFormat="1" ht="18" customHeight="1" spans="1:8">
      <c r="A1019" s="382" t="s">
        <v>820</v>
      </c>
      <c r="B1019" s="321"/>
      <c r="C1019" s="625">
        <v>0</v>
      </c>
      <c r="D1019" s="257"/>
      <c r="E1019" s="636"/>
      <c r="F1019" s="257"/>
      <c r="G1019" s="637"/>
      <c r="H1019" s="638"/>
    </row>
    <row r="1020" s="606" customFormat="1" ht="18" customHeight="1" spans="1:8">
      <c r="A1020" s="383" t="s">
        <v>821</v>
      </c>
      <c r="B1020" s="321"/>
      <c r="C1020" s="624">
        <v>0</v>
      </c>
      <c r="D1020" s="355">
        <v>0</v>
      </c>
      <c r="E1020" s="622"/>
      <c r="F1020" s="355">
        <f>SUM(F1021:F1026)</f>
        <v>0</v>
      </c>
      <c r="G1020" s="637"/>
      <c r="H1020" s="624"/>
    </row>
    <row r="1021" s="606" customFormat="1" ht="18" customHeight="1" spans="1:8">
      <c r="A1021" s="382" t="s">
        <v>47</v>
      </c>
      <c r="B1021" s="321"/>
      <c r="C1021" s="625">
        <v>0</v>
      </c>
      <c r="D1021" s="257">
        <v>0</v>
      </c>
      <c r="E1021" s="636"/>
      <c r="F1021" s="257"/>
      <c r="G1021" s="637"/>
      <c r="H1021" s="638"/>
    </row>
    <row r="1022" spans="1:9">
      <c r="A1022" s="382" t="s">
        <v>48</v>
      </c>
      <c r="B1022" s="321"/>
      <c r="C1022" s="625">
        <v>0</v>
      </c>
      <c r="D1022" s="257">
        <v>0</v>
      </c>
      <c r="E1022" s="636"/>
      <c r="F1022" s="257"/>
      <c r="G1022" s="637"/>
      <c r="I1022" s="606"/>
    </row>
    <row r="1023" spans="1:9">
      <c r="A1023" s="382" t="s">
        <v>49</v>
      </c>
      <c r="B1023" s="321"/>
      <c r="C1023" s="625">
        <v>0</v>
      </c>
      <c r="D1023" s="257">
        <v>0</v>
      </c>
      <c r="E1023" s="636"/>
      <c r="F1023" s="257"/>
      <c r="G1023" s="637"/>
      <c r="I1023" s="606"/>
    </row>
    <row r="1024" spans="1:9">
      <c r="A1024" s="382" t="s">
        <v>807</v>
      </c>
      <c r="B1024" s="321"/>
      <c r="C1024" s="625">
        <v>0</v>
      </c>
      <c r="D1024" s="257">
        <v>0</v>
      </c>
      <c r="E1024" s="636"/>
      <c r="F1024" s="257"/>
      <c r="G1024" s="637"/>
      <c r="I1024" s="606"/>
    </row>
    <row r="1025" spans="1:9">
      <c r="A1025" s="382" t="s">
        <v>822</v>
      </c>
      <c r="B1025" s="321"/>
      <c r="C1025" s="625">
        <v>0</v>
      </c>
      <c r="D1025" s="257">
        <v>0</v>
      </c>
      <c r="E1025" s="636"/>
      <c r="F1025" s="257"/>
      <c r="G1025" s="637"/>
      <c r="I1025" s="606"/>
    </row>
    <row r="1026" spans="1:9">
      <c r="A1026" s="382" t="s">
        <v>823</v>
      </c>
      <c r="B1026" s="321"/>
      <c r="C1026" s="625">
        <v>0</v>
      </c>
      <c r="D1026" s="257">
        <v>0</v>
      </c>
      <c r="E1026" s="636"/>
      <c r="F1026" s="257"/>
      <c r="G1026" s="637"/>
      <c r="I1026" s="606"/>
    </row>
    <row r="1027" s="606" customFormat="1" ht="18" customHeight="1" spans="1:8">
      <c r="A1027" s="383" t="s">
        <v>824</v>
      </c>
      <c r="B1027" s="321"/>
      <c r="C1027" s="624">
        <f t="shared" ref="C1027:H1027" si="209">SUM(C1028:C1031)</f>
        <v>3</v>
      </c>
      <c r="D1027" s="355">
        <v>3</v>
      </c>
      <c r="E1027" s="622">
        <f t="shared" ref="E1027:E1032" si="210">D1027/C1027</f>
        <v>1</v>
      </c>
      <c r="F1027" s="355">
        <f t="shared" si="209"/>
        <v>0</v>
      </c>
      <c r="G1027" s="637"/>
      <c r="H1027" s="624">
        <f t="shared" si="209"/>
        <v>0</v>
      </c>
    </row>
    <row r="1028" s="607" customFormat="1" spans="1:222">
      <c r="A1028" s="382" t="s">
        <v>825</v>
      </c>
      <c r="B1028" s="321"/>
      <c r="C1028" s="625">
        <v>0</v>
      </c>
      <c r="D1028" s="257">
        <v>0</v>
      </c>
      <c r="E1028" s="636"/>
      <c r="F1028" s="257"/>
      <c r="G1028" s="637"/>
      <c r="H1028" s="612"/>
      <c r="I1028" s="606"/>
      <c r="J1028" s="613"/>
      <c r="K1028" s="613"/>
      <c r="GI1028" s="613"/>
      <c r="GJ1028" s="613"/>
      <c r="GK1028" s="613"/>
      <c r="GL1028" s="613"/>
      <c r="GM1028" s="613"/>
      <c r="GN1028" s="613"/>
      <c r="GO1028" s="613"/>
      <c r="GP1028" s="613"/>
      <c r="GQ1028" s="613"/>
      <c r="GR1028" s="613"/>
      <c r="GS1028" s="613"/>
      <c r="GT1028" s="613"/>
      <c r="GU1028" s="613"/>
      <c r="GV1028" s="613"/>
      <c r="GW1028" s="613"/>
      <c r="GX1028" s="613"/>
      <c r="GY1028" s="613"/>
      <c r="GZ1028" s="613"/>
      <c r="HA1028" s="613"/>
      <c r="HB1028" s="613"/>
      <c r="HC1028" s="613"/>
      <c r="HD1028" s="613"/>
      <c r="HE1028" s="613"/>
      <c r="HF1028" s="613"/>
      <c r="HG1028" s="613"/>
      <c r="HH1028" s="613"/>
      <c r="HI1028" s="613"/>
      <c r="HJ1028" s="613"/>
      <c r="HK1028" s="613"/>
      <c r="HL1028" s="613"/>
      <c r="HM1028" s="613"/>
      <c r="HN1028" s="613"/>
    </row>
    <row r="1029" s="520" customFormat="1" spans="1:222">
      <c r="A1029" s="382" t="s">
        <v>826</v>
      </c>
      <c r="B1029" s="321"/>
      <c r="C1029" s="625">
        <v>3</v>
      </c>
      <c r="D1029" s="257">
        <v>3</v>
      </c>
      <c r="E1029" s="636">
        <f t="shared" si="210"/>
        <v>1</v>
      </c>
      <c r="F1029" s="257"/>
      <c r="G1029" s="637"/>
      <c r="H1029" s="612"/>
      <c r="I1029" s="606"/>
      <c r="J1029" s="613"/>
      <c r="K1029" s="613"/>
      <c r="GI1029" s="613"/>
      <c r="GJ1029" s="613"/>
      <c r="GK1029" s="613"/>
      <c r="GL1029" s="613"/>
      <c r="GM1029" s="613"/>
      <c r="GN1029" s="613"/>
      <c r="GO1029" s="613"/>
      <c r="GP1029" s="613"/>
      <c r="GQ1029" s="613"/>
      <c r="GR1029" s="613"/>
      <c r="GS1029" s="613"/>
      <c r="GT1029" s="613"/>
      <c r="GU1029" s="613"/>
      <c r="GV1029" s="613"/>
      <c r="GW1029" s="613"/>
      <c r="GX1029" s="613"/>
      <c r="GY1029" s="613"/>
      <c r="GZ1029" s="613"/>
      <c r="HA1029" s="613"/>
      <c r="HB1029" s="613"/>
      <c r="HC1029" s="613"/>
      <c r="HD1029" s="613"/>
      <c r="HE1029" s="613"/>
      <c r="HF1029" s="613"/>
      <c r="HG1029" s="613"/>
      <c r="HH1029" s="613"/>
      <c r="HI1029" s="613"/>
      <c r="HJ1029" s="613"/>
      <c r="HK1029" s="613"/>
      <c r="HL1029" s="613"/>
      <c r="HM1029" s="613"/>
      <c r="HN1029" s="613"/>
    </row>
    <row r="1030" s="520" customFormat="1" spans="1:222">
      <c r="A1030" s="382" t="s">
        <v>827</v>
      </c>
      <c r="B1030" s="321"/>
      <c r="C1030" s="625">
        <v>0</v>
      </c>
      <c r="D1030" s="257">
        <v>0</v>
      </c>
      <c r="E1030" s="636"/>
      <c r="F1030" s="257"/>
      <c r="G1030" s="637"/>
      <c r="H1030" s="612"/>
      <c r="I1030" s="606"/>
      <c r="J1030" s="613"/>
      <c r="K1030" s="613"/>
      <c r="GI1030" s="613"/>
      <c r="GJ1030" s="613"/>
      <c r="GK1030" s="613"/>
      <c r="GL1030" s="613"/>
      <c r="GM1030" s="613"/>
      <c r="GN1030" s="613"/>
      <c r="GO1030" s="613"/>
      <c r="GP1030" s="613"/>
      <c r="GQ1030" s="613"/>
      <c r="GR1030" s="613"/>
      <c r="GS1030" s="613"/>
      <c r="GT1030" s="613"/>
      <c r="GU1030" s="613"/>
      <c r="GV1030" s="613"/>
      <c r="GW1030" s="613"/>
      <c r="GX1030" s="613"/>
      <c r="GY1030" s="613"/>
      <c r="GZ1030" s="613"/>
      <c r="HA1030" s="613"/>
      <c r="HB1030" s="613"/>
      <c r="HC1030" s="613"/>
      <c r="HD1030" s="613"/>
      <c r="HE1030" s="613"/>
      <c r="HF1030" s="613"/>
      <c r="HG1030" s="613"/>
      <c r="HH1030" s="613"/>
      <c r="HI1030" s="613"/>
      <c r="HJ1030" s="613"/>
      <c r="HK1030" s="613"/>
      <c r="HL1030" s="613"/>
      <c r="HM1030" s="613"/>
      <c r="HN1030" s="613"/>
    </row>
    <row r="1031" s="606" customFormat="1" spans="1:8">
      <c r="A1031" s="382" t="s">
        <v>828</v>
      </c>
      <c r="B1031" s="321"/>
      <c r="C1031" s="625">
        <v>0</v>
      </c>
      <c r="D1031" s="257">
        <v>0</v>
      </c>
      <c r="E1031" s="636"/>
      <c r="F1031" s="257"/>
      <c r="G1031" s="637"/>
      <c r="H1031" s="638"/>
    </row>
    <row r="1032" s="606" customFormat="1" ht="18" customHeight="1" spans="1:8">
      <c r="A1032" s="383" t="s">
        <v>829</v>
      </c>
      <c r="B1032" s="321"/>
      <c r="C1032" s="624">
        <f t="shared" ref="C1032:H1032" si="211">SUM(C1033:C1034)</f>
        <v>268</v>
      </c>
      <c r="D1032" s="355">
        <v>267</v>
      </c>
      <c r="E1032" s="622">
        <f t="shared" si="210"/>
        <v>0.996268656716418</v>
      </c>
      <c r="F1032" s="355">
        <f t="shared" si="211"/>
        <v>105</v>
      </c>
      <c r="G1032" s="635">
        <f t="shared" ref="G1032:G1035" si="212">D1032/F1032-1</f>
        <v>1.54285714285714</v>
      </c>
      <c r="H1032" s="624">
        <f t="shared" si="211"/>
        <v>1</v>
      </c>
    </row>
    <row r="1033" s="607" customFormat="1" spans="1:222">
      <c r="A1033" s="382" t="s">
        <v>830</v>
      </c>
      <c r="B1033" s="321"/>
      <c r="C1033" s="625">
        <v>0</v>
      </c>
      <c r="D1033" s="257">
        <v>0</v>
      </c>
      <c r="E1033" s="636"/>
      <c r="F1033" s="257"/>
      <c r="G1033" s="637"/>
      <c r="H1033" s="612"/>
      <c r="I1033" s="606"/>
      <c r="J1033" s="613"/>
      <c r="K1033" s="613"/>
      <c r="GI1033" s="613"/>
      <c r="GJ1033" s="613"/>
      <c r="GK1033" s="613"/>
      <c r="GL1033" s="613"/>
      <c r="GM1033" s="613"/>
      <c r="GN1033" s="613"/>
      <c r="GO1033" s="613"/>
      <c r="GP1033" s="613"/>
      <c r="GQ1033" s="613"/>
      <c r="GR1033" s="613"/>
      <c r="GS1033" s="613"/>
      <c r="GT1033" s="613"/>
      <c r="GU1033" s="613"/>
      <c r="GV1033" s="613"/>
      <c r="GW1033" s="613"/>
      <c r="GX1033" s="613"/>
      <c r="GY1033" s="613"/>
      <c r="GZ1033" s="613"/>
      <c r="HA1033" s="613"/>
      <c r="HB1033" s="613"/>
      <c r="HC1033" s="613"/>
      <c r="HD1033" s="613"/>
      <c r="HE1033" s="613"/>
      <c r="HF1033" s="613"/>
      <c r="HG1033" s="613"/>
      <c r="HH1033" s="613"/>
      <c r="HI1033" s="613"/>
      <c r="HJ1033" s="613"/>
      <c r="HK1033" s="613"/>
      <c r="HL1033" s="613"/>
      <c r="HM1033" s="613"/>
      <c r="HN1033" s="613"/>
    </row>
    <row r="1034" s="520" customFormat="1" spans="1:222">
      <c r="A1034" s="382" t="s">
        <v>831</v>
      </c>
      <c r="B1034" s="321"/>
      <c r="C1034" s="625">
        <v>268</v>
      </c>
      <c r="D1034" s="257">
        <v>267</v>
      </c>
      <c r="E1034" s="636">
        <f>D1034/C1034</f>
        <v>0.996268656716418</v>
      </c>
      <c r="F1034" s="257">
        <v>105</v>
      </c>
      <c r="G1034" s="637">
        <f t="shared" si="212"/>
        <v>1.54285714285714</v>
      </c>
      <c r="H1034" s="612">
        <v>1</v>
      </c>
      <c r="I1034" s="606"/>
      <c r="J1034" s="613"/>
      <c r="K1034" s="613"/>
      <c r="GI1034" s="613"/>
      <c r="GJ1034" s="613"/>
      <c r="GK1034" s="613"/>
      <c r="GL1034" s="613"/>
      <c r="GM1034" s="613"/>
      <c r="GN1034" s="613"/>
      <c r="GO1034" s="613"/>
      <c r="GP1034" s="613"/>
      <c r="GQ1034" s="613"/>
      <c r="GR1034" s="613"/>
      <c r="GS1034" s="613"/>
      <c r="GT1034" s="613"/>
      <c r="GU1034" s="613"/>
      <c r="GV1034" s="613"/>
      <c r="GW1034" s="613"/>
      <c r="GX1034" s="613"/>
      <c r="GY1034" s="613"/>
      <c r="GZ1034" s="613"/>
      <c r="HA1034" s="613"/>
      <c r="HB1034" s="613"/>
      <c r="HC1034" s="613"/>
      <c r="HD1034" s="613"/>
      <c r="HE1034" s="613"/>
      <c r="HF1034" s="613"/>
      <c r="HG1034" s="613"/>
      <c r="HH1034" s="613"/>
      <c r="HI1034" s="613"/>
      <c r="HJ1034" s="613"/>
      <c r="HK1034" s="613"/>
      <c r="HL1034" s="613"/>
      <c r="HM1034" s="613"/>
      <c r="HN1034" s="613"/>
    </row>
    <row r="1035" s="606" customFormat="1" ht="18" customHeight="1" spans="1:8">
      <c r="A1035" s="383" t="s">
        <v>832</v>
      </c>
      <c r="B1035" s="321">
        <v>276</v>
      </c>
      <c r="C1035" s="624">
        <f t="shared" ref="C1035:H1035" si="213">C1036+C1046+C1062+C1067+C1081+C1088+C1095</f>
        <v>2806</v>
      </c>
      <c r="D1035" s="355">
        <v>687</v>
      </c>
      <c r="E1035" s="622"/>
      <c r="F1035" s="355">
        <f t="shared" si="213"/>
        <v>488</v>
      </c>
      <c r="G1035" s="635">
        <f t="shared" si="212"/>
        <v>0.407786885245902</v>
      </c>
      <c r="H1035" s="624">
        <f t="shared" si="213"/>
        <v>2119</v>
      </c>
    </row>
    <row r="1036" s="606" customFormat="1" ht="18" customHeight="1" spans="1:8">
      <c r="A1036" s="383" t="s">
        <v>833</v>
      </c>
      <c r="B1036" s="321"/>
      <c r="C1036" s="624">
        <f t="shared" ref="C1036:C1045" si="214">D1036+H1036</f>
        <v>0</v>
      </c>
      <c r="D1036" s="355">
        <v>0</v>
      </c>
      <c r="E1036" s="622"/>
      <c r="F1036" s="355">
        <f>SUM(F1037:F1045)</f>
        <v>0</v>
      </c>
      <c r="G1036" s="637"/>
      <c r="H1036" s="624">
        <f>SUM(H1037:H1045)</f>
        <v>0</v>
      </c>
    </row>
    <row r="1037" s="520" customFormat="1" spans="1:222">
      <c r="A1037" s="382" t="s">
        <v>47</v>
      </c>
      <c r="B1037" s="321"/>
      <c r="C1037" s="625">
        <f t="shared" si="214"/>
        <v>0</v>
      </c>
      <c r="D1037" s="257">
        <v>0</v>
      </c>
      <c r="E1037" s="636"/>
      <c r="F1037" s="257"/>
      <c r="G1037" s="637"/>
      <c r="H1037" s="612"/>
      <c r="I1037" s="606"/>
      <c r="J1037" s="613"/>
      <c r="K1037" s="613"/>
      <c r="GI1037" s="613"/>
      <c r="GJ1037" s="613"/>
      <c r="GK1037" s="613"/>
      <c r="GL1037" s="613"/>
      <c r="GM1037" s="613"/>
      <c r="GN1037" s="613"/>
      <c r="GO1037" s="613"/>
      <c r="GP1037" s="613"/>
      <c r="GQ1037" s="613"/>
      <c r="GR1037" s="613"/>
      <c r="GS1037" s="613"/>
      <c r="GT1037" s="613"/>
      <c r="GU1037" s="613"/>
      <c r="GV1037" s="613"/>
      <c r="GW1037" s="613"/>
      <c r="GX1037" s="613"/>
      <c r="GY1037" s="613"/>
      <c r="GZ1037" s="613"/>
      <c r="HA1037" s="613"/>
      <c r="HB1037" s="613"/>
      <c r="HC1037" s="613"/>
      <c r="HD1037" s="613"/>
      <c r="HE1037" s="613"/>
      <c r="HF1037" s="613"/>
      <c r="HG1037" s="613"/>
      <c r="HH1037" s="613"/>
      <c r="HI1037" s="613"/>
      <c r="HJ1037" s="613"/>
      <c r="HK1037" s="613"/>
      <c r="HL1037" s="613"/>
      <c r="HM1037" s="613"/>
      <c r="HN1037" s="613"/>
    </row>
    <row r="1038" s="520" customFormat="1" spans="1:222">
      <c r="A1038" s="382" t="s">
        <v>48</v>
      </c>
      <c r="B1038" s="321"/>
      <c r="C1038" s="625">
        <f t="shared" si="214"/>
        <v>0</v>
      </c>
      <c r="D1038" s="257">
        <v>0</v>
      </c>
      <c r="E1038" s="636"/>
      <c r="F1038" s="257"/>
      <c r="G1038" s="637"/>
      <c r="H1038" s="612"/>
      <c r="I1038" s="606"/>
      <c r="J1038" s="613"/>
      <c r="K1038" s="613"/>
      <c r="GI1038" s="613"/>
      <c r="GJ1038" s="613"/>
      <c r="GK1038" s="613"/>
      <c r="GL1038" s="613"/>
      <c r="GM1038" s="613"/>
      <c r="GN1038" s="613"/>
      <c r="GO1038" s="613"/>
      <c r="GP1038" s="613"/>
      <c r="GQ1038" s="613"/>
      <c r="GR1038" s="613"/>
      <c r="GS1038" s="613"/>
      <c r="GT1038" s="613"/>
      <c r="GU1038" s="613"/>
      <c r="GV1038" s="613"/>
      <c r="GW1038" s="613"/>
      <c r="GX1038" s="613"/>
      <c r="GY1038" s="613"/>
      <c r="GZ1038" s="613"/>
      <c r="HA1038" s="613"/>
      <c r="HB1038" s="613"/>
      <c r="HC1038" s="613"/>
      <c r="HD1038" s="613"/>
      <c r="HE1038" s="613"/>
      <c r="HF1038" s="613"/>
      <c r="HG1038" s="613"/>
      <c r="HH1038" s="613"/>
      <c r="HI1038" s="613"/>
      <c r="HJ1038" s="613"/>
      <c r="HK1038" s="613"/>
      <c r="HL1038" s="613"/>
      <c r="HM1038" s="613"/>
      <c r="HN1038" s="613"/>
    </row>
    <row r="1039" s="606" customFormat="1" spans="1:8">
      <c r="A1039" s="382" t="s">
        <v>49</v>
      </c>
      <c r="B1039" s="321"/>
      <c r="C1039" s="625">
        <f t="shared" si="214"/>
        <v>0</v>
      </c>
      <c r="D1039" s="257">
        <v>0</v>
      </c>
      <c r="E1039" s="636"/>
      <c r="F1039" s="257"/>
      <c r="G1039" s="637"/>
      <c r="H1039" s="638"/>
    </row>
    <row r="1040" s="606" customFormat="1" spans="1:8">
      <c r="A1040" s="382" t="s">
        <v>834</v>
      </c>
      <c r="B1040" s="321"/>
      <c r="C1040" s="625">
        <f t="shared" si="214"/>
        <v>0</v>
      </c>
      <c r="D1040" s="257">
        <v>0</v>
      </c>
      <c r="E1040" s="636"/>
      <c r="F1040" s="257"/>
      <c r="G1040" s="637"/>
      <c r="H1040" s="638"/>
    </row>
    <row r="1041" spans="1:9">
      <c r="A1041" s="382" t="s">
        <v>835</v>
      </c>
      <c r="B1041" s="321"/>
      <c r="C1041" s="625">
        <f t="shared" si="214"/>
        <v>0</v>
      </c>
      <c r="D1041" s="257">
        <v>0</v>
      </c>
      <c r="E1041" s="636"/>
      <c r="F1041" s="257"/>
      <c r="G1041" s="637"/>
      <c r="I1041" s="606"/>
    </row>
    <row r="1042" spans="1:9">
      <c r="A1042" s="382" t="s">
        <v>836</v>
      </c>
      <c r="B1042" s="321"/>
      <c r="C1042" s="625">
        <f t="shared" si="214"/>
        <v>0</v>
      </c>
      <c r="D1042" s="257">
        <v>0</v>
      </c>
      <c r="E1042" s="636"/>
      <c r="F1042" s="257"/>
      <c r="G1042" s="637"/>
      <c r="I1042" s="606"/>
    </row>
    <row r="1043" spans="1:9">
      <c r="A1043" s="382" t="s">
        <v>837</v>
      </c>
      <c r="B1043" s="321"/>
      <c r="C1043" s="625">
        <f t="shared" si="214"/>
        <v>0</v>
      </c>
      <c r="D1043" s="257">
        <v>0</v>
      </c>
      <c r="E1043" s="636"/>
      <c r="F1043" s="257"/>
      <c r="G1043" s="637"/>
      <c r="I1043" s="606"/>
    </row>
    <row r="1044" spans="1:9">
      <c r="A1044" s="382" t="s">
        <v>838</v>
      </c>
      <c r="B1044" s="321"/>
      <c r="C1044" s="625">
        <f t="shared" si="214"/>
        <v>0</v>
      </c>
      <c r="D1044" s="257">
        <v>0</v>
      </c>
      <c r="E1044" s="636"/>
      <c r="F1044" s="257"/>
      <c r="G1044" s="637"/>
      <c r="I1044" s="606"/>
    </row>
    <row r="1045" s="607" customFormat="1" spans="1:222">
      <c r="A1045" s="382" t="s">
        <v>839</v>
      </c>
      <c r="B1045" s="321"/>
      <c r="C1045" s="625">
        <f t="shared" si="214"/>
        <v>0</v>
      </c>
      <c r="D1045" s="257">
        <v>0</v>
      </c>
      <c r="E1045" s="636"/>
      <c r="F1045" s="257"/>
      <c r="G1045" s="637"/>
      <c r="H1045" s="612"/>
      <c r="I1045" s="606"/>
      <c r="J1045" s="613"/>
      <c r="K1045" s="613"/>
      <c r="GI1045" s="613"/>
      <c r="GJ1045" s="613"/>
      <c r="GK1045" s="613"/>
      <c r="GL1045" s="613"/>
      <c r="GM1045" s="613"/>
      <c r="GN1045" s="613"/>
      <c r="GO1045" s="613"/>
      <c r="GP1045" s="613"/>
      <c r="GQ1045" s="613"/>
      <c r="GR1045" s="613"/>
      <c r="GS1045" s="613"/>
      <c r="GT1045" s="613"/>
      <c r="GU1045" s="613"/>
      <c r="GV1045" s="613"/>
      <c r="GW1045" s="613"/>
      <c r="GX1045" s="613"/>
      <c r="GY1045" s="613"/>
      <c r="GZ1045" s="613"/>
      <c r="HA1045" s="613"/>
      <c r="HB1045" s="613"/>
      <c r="HC1045" s="613"/>
      <c r="HD1045" s="613"/>
      <c r="HE1045" s="613"/>
      <c r="HF1045" s="613"/>
      <c r="HG1045" s="613"/>
      <c r="HH1045" s="613"/>
      <c r="HI1045" s="613"/>
      <c r="HJ1045" s="613"/>
      <c r="HK1045" s="613"/>
      <c r="HL1045" s="613"/>
      <c r="HM1045" s="613"/>
      <c r="HN1045" s="613"/>
    </row>
    <row r="1046" s="606" customFormat="1" ht="18" customHeight="1" spans="1:8">
      <c r="A1046" s="383" t="s">
        <v>840</v>
      </c>
      <c r="B1046" s="321"/>
      <c r="C1046" s="624">
        <f t="shared" ref="C1046:H1046" si="215">SUM(C1047:C1061)</f>
        <v>2340</v>
      </c>
      <c r="D1046" s="355">
        <v>328</v>
      </c>
      <c r="E1046" s="622">
        <f>D1046/C1046</f>
        <v>0.14017094017094</v>
      </c>
      <c r="F1046" s="355">
        <f t="shared" si="215"/>
        <v>232</v>
      </c>
      <c r="G1046" s="635">
        <f>D1046/F1046-1</f>
        <v>0.413793103448276</v>
      </c>
      <c r="H1046" s="624">
        <f t="shared" si="215"/>
        <v>2012</v>
      </c>
    </row>
    <row r="1047" s="520" customFormat="1" spans="1:222">
      <c r="A1047" s="382" t="s">
        <v>47</v>
      </c>
      <c r="B1047" s="321"/>
      <c r="C1047" s="625">
        <v>0</v>
      </c>
      <c r="D1047" s="257">
        <v>0</v>
      </c>
      <c r="E1047" s="636"/>
      <c r="F1047" s="257"/>
      <c r="G1047" s="637"/>
      <c r="H1047" s="612"/>
      <c r="I1047" s="606"/>
      <c r="J1047" s="613"/>
      <c r="K1047" s="613"/>
      <c r="GI1047" s="613"/>
      <c r="GJ1047" s="613"/>
      <c r="GK1047" s="613"/>
      <c r="GL1047" s="613"/>
      <c r="GM1047" s="613"/>
      <c r="GN1047" s="613"/>
      <c r="GO1047" s="613"/>
      <c r="GP1047" s="613"/>
      <c r="GQ1047" s="613"/>
      <c r="GR1047" s="613"/>
      <c r="GS1047" s="613"/>
      <c r="GT1047" s="613"/>
      <c r="GU1047" s="613"/>
      <c r="GV1047" s="613"/>
      <c r="GW1047" s="613"/>
      <c r="GX1047" s="613"/>
      <c r="GY1047" s="613"/>
      <c r="GZ1047" s="613"/>
      <c r="HA1047" s="613"/>
      <c r="HB1047" s="613"/>
      <c r="HC1047" s="613"/>
      <c r="HD1047" s="613"/>
      <c r="HE1047" s="613"/>
      <c r="HF1047" s="613"/>
      <c r="HG1047" s="613"/>
      <c r="HH1047" s="613"/>
      <c r="HI1047" s="613"/>
      <c r="HJ1047" s="613"/>
      <c r="HK1047" s="613"/>
      <c r="HL1047" s="613"/>
      <c r="HM1047" s="613"/>
      <c r="HN1047" s="613"/>
    </row>
    <row r="1048" s="607" customFormat="1" spans="1:222">
      <c r="A1048" s="382" t="s">
        <v>48</v>
      </c>
      <c r="B1048" s="321"/>
      <c r="C1048" s="625">
        <v>0</v>
      </c>
      <c r="D1048" s="257">
        <v>0</v>
      </c>
      <c r="E1048" s="636"/>
      <c r="F1048" s="257"/>
      <c r="G1048" s="637"/>
      <c r="H1048" s="612"/>
      <c r="I1048" s="606"/>
      <c r="J1048" s="613"/>
      <c r="K1048" s="613"/>
      <c r="GI1048" s="613"/>
      <c r="GJ1048" s="613"/>
      <c r="GK1048" s="613"/>
      <c r="GL1048" s="613"/>
      <c r="GM1048" s="613"/>
      <c r="GN1048" s="613"/>
      <c r="GO1048" s="613"/>
      <c r="GP1048" s="613"/>
      <c r="GQ1048" s="613"/>
      <c r="GR1048" s="613"/>
      <c r="GS1048" s="613"/>
      <c r="GT1048" s="613"/>
      <c r="GU1048" s="613"/>
      <c r="GV1048" s="613"/>
      <c r="GW1048" s="613"/>
      <c r="GX1048" s="613"/>
      <c r="GY1048" s="613"/>
      <c r="GZ1048" s="613"/>
      <c r="HA1048" s="613"/>
      <c r="HB1048" s="613"/>
      <c r="HC1048" s="613"/>
      <c r="HD1048" s="613"/>
      <c r="HE1048" s="613"/>
      <c r="HF1048" s="613"/>
      <c r="HG1048" s="613"/>
      <c r="HH1048" s="613"/>
      <c r="HI1048" s="613"/>
      <c r="HJ1048" s="613"/>
      <c r="HK1048" s="613"/>
      <c r="HL1048" s="613"/>
      <c r="HM1048" s="613"/>
      <c r="HN1048" s="613"/>
    </row>
    <row r="1049" s="607" customFormat="1" spans="1:222">
      <c r="A1049" s="382" t="s">
        <v>49</v>
      </c>
      <c r="B1049" s="321"/>
      <c r="C1049" s="625">
        <v>0</v>
      </c>
      <c r="D1049" s="257">
        <v>0</v>
      </c>
      <c r="E1049" s="636"/>
      <c r="F1049" s="257"/>
      <c r="G1049" s="637"/>
      <c r="H1049" s="612"/>
      <c r="I1049" s="606"/>
      <c r="J1049" s="613"/>
      <c r="K1049" s="613"/>
      <c r="GI1049" s="613"/>
      <c r="GJ1049" s="613"/>
      <c r="GK1049" s="613"/>
      <c r="GL1049" s="613"/>
      <c r="GM1049" s="613"/>
      <c r="GN1049" s="613"/>
      <c r="GO1049" s="613"/>
      <c r="GP1049" s="613"/>
      <c r="GQ1049" s="613"/>
      <c r="GR1049" s="613"/>
      <c r="GS1049" s="613"/>
      <c r="GT1049" s="613"/>
      <c r="GU1049" s="613"/>
      <c r="GV1049" s="613"/>
      <c r="GW1049" s="613"/>
      <c r="GX1049" s="613"/>
      <c r="GY1049" s="613"/>
      <c r="GZ1049" s="613"/>
      <c r="HA1049" s="613"/>
      <c r="HB1049" s="613"/>
      <c r="HC1049" s="613"/>
      <c r="HD1049" s="613"/>
      <c r="HE1049" s="613"/>
      <c r="HF1049" s="613"/>
      <c r="HG1049" s="613"/>
      <c r="HH1049" s="613"/>
      <c r="HI1049" s="613"/>
      <c r="HJ1049" s="613"/>
      <c r="HK1049" s="613"/>
      <c r="HL1049" s="613"/>
      <c r="HM1049" s="613"/>
      <c r="HN1049" s="613"/>
    </row>
    <row r="1050" s="606" customFormat="1" spans="1:8">
      <c r="A1050" s="382" t="s">
        <v>841</v>
      </c>
      <c r="B1050" s="321"/>
      <c r="C1050" s="625">
        <v>0</v>
      </c>
      <c r="D1050" s="257">
        <v>0</v>
      </c>
      <c r="E1050" s="636"/>
      <c r="F1050" s="257"/>
      <c r="G1050" s="637"/>
      <c r="H1050" s="638"/>
    </row>
    <row r="1051" s="606" customFormat="1" spans="1:8">
      <c r="A1051" s="382" t="s">
        <v>842</v>
      </c>
      <c r="B1051" s="321"/>
      <c r="C1051" s="625">
        <v>0</v>
      </c>
      <c r="D1051" s="257">
        <v>0</v>
      </c>
      <c r="E1051" s="636"/>
      <c r="F1051" s="257"/>
      <c r="G1051" s="637"/>
      <c r="H1051" s="638"/>
    </row>
    <row r="1052" spans="1:9">
      <c r="A1052" s="382" t="s">
        <v>843</v>
      </c>
      <c r="B1052" s="321"/>
      <c r="C1052" s="625">
        <v>0</v>
      </c>
      <c r="D1052" s="257">
        <v>0</v>
      </c>
      <c r="E1052" s="636"/>
      <c r="F1052" s="257"/>
      <c r="G1052" s="637"/>
      <c r="I1052" s="606"/>
    </row>
    <row r="1053" spans="1:9">
      <c r="A1053" s="382" t="s">
        <v>844</v>
      </c>
      <c r="B1053" s="321"/>
      <c r="C1053" s="625">
        <v>0</v>
      </c>
      <c r="D1053" s="257">
        <v>0</v>
      </c>
      <c r="E1053" s="636"/>
      <c r="F1053" s="257"/>
      <c r="G1053" s="637"/>
      <c r="I1053" s="606"/>
    </row>
    <row r="1054" spans="1:9">
      <c r="A1054" s="382" t="s">
        <v>845</v>
      </c>
      <c r="B1054" s="321"/>
      <c r="C1054" s="625">
        <v>0</v>
      </c>
      <c r="D1054" s="257">
        <v>0</v>
      </c>
      <c r="E1054" s="636"/>
      <c r="F1054" s="257"/>
      <c r="G1054" s="637"/>
      <c r="I1054" s="606"/>
    </row>
    <row r="1055" spans="1:9">
      <c r="A1055" s="382" t="s">
        <v>846</v>
      </c>
      <c r="B1055" s="321"/>
      <c r="C1055" s="625">
        <v>0</v>
      </c>
      <c r="D1055" s="257">
        <v>0</v>
      </c>
      <c r="E1055" s="636"/>
      <c r="F1055" s="257"/>
      <c r="G1055" s="637"/>
      <c r="I1055" s="606"/>
    </row>
    <row r="1056" spans="1:9">
      <c r="A1056" s="382" t="s">
        <v>847</v>
      </c>
      <c r="B1056" s="321"/>
      <c r="C1056" s="625">
        <v>0</v>
      </c>
      <c r="D1056" s="257">
        <v>0</v>
      </c>
      <c r="E1056" s="636"/>
      <c r="F1056" s="257"/>
      <c r="G1056" s="637"/>
      <c r="I1056" s="606"/>
    </row>
    <row r="1057" spans="1:9">
      <c r="A1057" s="382" t="s">
        <v>848</v>
      </c>
      <c r="B1057" s="321"/>
      <c r="C1057" s="625">
        <v>0</v>
      </c>
      <c r="D1057" s="257">
        <v>0</v>
      </c>
      <c r="E1057" s="636"/>
      <c r="F1057" s="257"/>
      <c r="G1057" s="637"/>
      <c r="I1057" s="606"/>
    </row>
    <row r="1058" spans="1:9">
      <c r="A1058" s="382" t="s">
        <v>849</v>
      </c>
      <c r="B1058" s="321"/>
      <c r="C1058" s="625">
        <v>0</v>
      </c>
      <c r="D1058" s="257">
        <v>0</v>
      </c>
      <c r="E1058" s="636"/>
      <c r="F1058" s="257"/>
      <c r="G1058" s="637"/>
      <c r="I1058" s="606"/>
    </row>
    <row r="1059" s="607" customFormat="1" spans="1:222">
      <c r="A1059" s="382" t="s">
        <v>850</v>
      </c>
      <c r="B1059" s="321"/>
      <c r="C1059" s="625">
        <v>0</v>
      </c>
      <c r="D1059" s="257">
        <v>0</v>
      </c>
      <c r="E1059" s="636"/>
      <c r="F1059" s="257"/>
      <c r="G1059" s="637"/>
      <c r="H1059" s="612"/>
      <c r="I1059" s="606"/>
      <c r="J1059" s="613"/>
      <c r="K1059" s="613"/>
      <c r="GI1059" s="613"/>
      <c r="GJ1059" s="613"/>
      <c r="GK1059" s="613"/>
      <c r="GL1059" s="613"/>
      <c r="GM1059" s="613"/>
      <c r="GN1059" s="613"/>
      <c r="GO1059" s="613"/>
      <c r="GP1059" s="613"/>
      <c r="GQ1059" s="613"/>
      <c r="GR1059" s="613"/>
      <c r="GS1059" s="613"/>
      <c r="GT1059" s="613"/>
      <c r="GU1059" s="613"/>
      <c r="GV1059" s="613"/>
      <c r="GW1059" s="613"/>
      <c r="GX1059" s="613"/>
      <c r="GY1059" s="613"/>
      <c r="GZ1059" s="613"/>
      <c r="HA1059" s="613"/>
      <c r="HB1059" s="613"/>
      <c r="HC1059" s="613"/>
      <c r="HD1059" s="613"/>
      <c r="HE1059" s="613"/>
      <c r="HF1059" s="613"/>
      <c r="HG1059" s="613"/>
      <c r="HH1059" s="613"/>
      <c r="HI1059" s="613"/>
      <c r="HJ1059" s="613"/>
      <c r="HK1059" s="613"/>
      <c r="HL1059" s="613"/>
      <c r="HM1059" s="613"/>
      <c r="HN1059" s="613"/>
    </row>
    <row r="1060" s="520" customFormat="1" spans="1:222">
      <c r="A1060" s="382" t="s">
        <v>851</v>
      </c>
      <c r="B1060" s="321"/>
      <c r="C1060" s="625">
        <v>0</v>
      </c>
      <c r="D1060" s="257">
        <v>0</v>
      </c>
      <c r="E1060" s="636"/>
      <c r="F1060" s="257"/>
      <c r="G1060" s="637"/>
      <c r="H1060" s="612"/>
      <c r="I1060" s="606"/>
      <c r="J1060" s="613"/>
      <c r="K1060" s="613"/>
      <c r="GI1060" s="613"/>
      <c r="GJ1060" s="613"/>
      <c r="GK1060" s="613"/>
      <c r="GL1060" s="613"/>
      <c r="GM1060" s="613"/>
      <c r="GN1060" s="613"/>
      <c r="GO1060" s="613"/>
      <c r="GP1060" s="613"/>
      <c r="GQ1060" s="613"/>
      <c r="GR1060" s="613"/>
      <c r="GS1060" s="613"/>
      <c r="GT1060" s="613"/>
      <c r="GU1060" s="613"/>
      <c r="GV1060" s="613"/>
      <c r="GW1060" s="613"/>
      <c r="GX1060" s="613"/>
      <c r="GY1060" s="613"/>
      <c r="GZ1060" s="613"/>
      <c r="HA1060" s="613"/>
      <c r="HB1060" s="613"/>
      <c r="HC1060" s="613"/>
      <c r="HD1060" s="613"/>
      <c r="HE1060" s="613"/>
      <c r="HF1060" s="613"/>
      <c r="HG1060" s="613"/>
      <c r="HH1060" s="613"/>
      <c r="HI1060" s="613"/>
      <c r="HJ1060" s="613"/>
      <c r="HK1060" s="613"/>
      <c r="HL1060" s="613"/>
      <c r="HM1060" s="613"/>
      <c r="HN1060" s="613"/>
    </row>
    <row r="1061" s="606" customFormat="1" spans="1:8">
      <c r="A1061" s="382" t="s">
        <v>852</v>
      </c>
      <c r="B1061" s="321"/>
      <c r="C1061" s="625">
        <v>2340</v>
      </c>
      <c r="D1061" s="257">
        <v>328</v>
      </c>
      <c r="E1061" s="636">
        <f>D1061/C1061</f>
        <v>0.14017094017094</v>
      </c>
      <c r="F1061" s="257">
        <v>232</v>
      </c>
      <c r="G1061" s="637">
        <f>D1061/F1061-1</f>
        <v>0.413793103448276</v>
      </c>
      <c r="H1061" s="638">
        <v>2012</v>
      </c>
    </row>
    <row r="1062" s="606" customFormat="1" ht="18" customHeight="1" spans="1:8">
      <c r="A1062" s="383" t="s">
        <v>853</v>
      </c>
      <c r="B1062" s="321"/>
      <c r="C1062" s="624"/>
      <c r="D1062" s="355">
        <v>0</v>
      </c>
      <c r="E1062" s="622"/>
      <c r="F1062" s="355">
        <f>SUM(F1063:F1066)</f>
        <v>0</v>
      </c>
      <c r="G1062" s="637"/>
      <c r="H1062" s="624"/>
    </row>
    <row r="1063" s="520" customFormat="1" spans="1:222">
      <c r="A1063" s="382" t="s">
        <v>47</v>
      </c>
      <c r="B1063" s="321"/>
      <c r="C1063" s="625"/>
      <c r="D1063" s="257">
        <v>0</v>
      </c>
      <c r="E1063" s="636"/>
      <c r="F1063" s="257"/>
      <c r="G1063" s="637"/>
      <c r="H1063" s="612"/>
      <c r="I1063" s="606"/>
      <c r="J1063" s="613"/>
      <c r="K1063" s="613"/>
      <c r="GI1063" s="613"/>
      <c r="GJ1063" s="613"/>
      <c r="GK1063" s="613"/>
      <c r="GL1063" s="613"/>
      <c r="GM1063" s="613"/>
      <c r="GN1063" s="613"/>
      <c r="GO1063" s="613"/>
      <c r="GP1063" s="613"/>
      <c r="GQ1063" s="613"/>
      <c r="GR1063" s="613"/>
      <c r="GS1063" s="613"/>
      <c r="GT1063" s="613"/>
      <c r="GU1063" s="613"/>
      <c r="GV1063" s="613"/>
      <c r="GW1063" s="613"/>
      <c r="GX1063" s="613"/>
      <c r="GY1063" s="613"/>
      <c r="GZ1063" s="613"/>
      <c r="HA1063" s="613"/>
      <c r="HB1063" s="613"/>
      <c r="HC1063" s="613"/>
      <c r="HD1063" s="613"/>
      <c r="HE1063" s="613"/>
      <c r="HF1063" s="613"/>
      <c r="HG1063" s="613"/>
      <c r="HH1063" s="613"/>
      <c r="HI1063" s="613"/>
      <c r="HJ1063" s="613"/>
      <c r="HK1063" s="613"/>
      <c r="HL1063" s="613"/>
      <c r="HM1063" s="613"/>
      <c r="HN1063" s="613"/>
    </row>
    <row r="1064" s="520" customFormat="1" spans="1:222">
      <c r="A1064" s="382" t="s">
        <v>48</v>
      </c>
      <c r="B1064" s="321"/>
      <c r="C1064" s="625"/>
      <c r="D1064" s="257">
        <v>0</v>
      </c>
      <c r="E1064" s="636"/>
      <c r="F1064" s="257"/>
      <c r="G1064" s="637"/>
      <c r="H1064" s="612">
        <v>1</v>
      </c>
      <c r="I1064" s="606"/>
      <c r="J1064" s="613"/>
      <c r="K1064" s="613"/>
      <c r="GI1064" s="613"/>
      <c r="GJ1064" s="613"/>
      <c r="GK1064" s="613"/>
      <c r="GL1064" s="613"/>
      <c r="GM1064" s="613"/>
      <c r="GN1064" s="613"/>
      <c r="GO1064" s="613"/>
      <c r="GP1064" s="613"/>
      <c r="GQ1064" s="613"/>
      <c r="GR1064" s="613"/>
      <c r="GS1064" s="613"/>
      <c r="GT1064" s="613"/>
      <c r="GU1064" s="613"/>
      <c r="GV1064" s="613"/>
      <c r="GW1064" s="613"/>
      <c r="GX1064" s="613"/>
      <c r="GY1064" s="613"/>
      <c r="GZ1064" s="613"/>
      <c r="HA1064" s="613"/>
      <c r="HB1064" s="613"/>
      <c r="HC1064" s="613"/>
      <c r="HD1064" s="613"/>
      <c r="HE1064" s="613"/>
      <c r="HF1064" s="613"/>
      <c r="HG1064" s="613"/>
      <c r="HH1064" s="613"/>
      <c r="HI1064" s="613"/>
      <c r="HJ1064" s="613"/>
      <c r="HK1064" s="613"/>
      <c r="HL1064" s="613"/>
      <c r="HM1064" s="613"/>
      <c r="HN1064" s="613"/>
    </row>
    <row r="1065" s="520" customFormat="1" spans="1:222">
      <c r="A1065" s="382" t="s">
        <v>49</v>
      </c>
      <c r="B1065" s="321"/>
      <c r="C1065" s="625">
        <v>0</v>
      </c>
      <c r="D1065" s="257">
        <v>0</v>
      </c>
      <c r="E1065" s="636"/>
      <c r="F1065" s="257"/>
      <c r="G1065" s="637"/>
      <c r="H1065" s="612"/>
      <c r="I1065" s="606"/>
      <c r="J1065" s="613"/>
      <c r="K1065" s="613"/>
      <c r="GI1065" s="613"/>
      <c r="GJ1065" s="613"/>
      <c r="GK1065" s="613"/>
      <c r="GL1065" s="613"/>
      <c r="GM1065" s="613"/>
      <c r="GN1065" s="613"/>
      <c r="GO1065" s="613"/>
      <c r="GP1065" s="613"/>
      <c r="GQ1065" s="613"/>
      <c r="GR1065" s="613"/>
      <c r="GS1065" s="613"/>
      <c r="GT1065" s="613"/>
      <c r="GU1065" s="613"/>
      <c r="GV1065" s="613"/>
      <c r="GW1065" s="613"/>
      <c r="GX1065" s="613"/>
      <c r="GY1065" s="613"/>
      <c r="GZ1065" s="613"/>
      <c r="HA1065" s="613"/>
      <c r="HB1065" s="613"/>
      <c r="HC1065" s="613"/>
      <c r="HD1065" s="613"/>
      <c r="HE1065" s="613"/>
      <c r="HF1065" s="613"/>
      <c r="HG1065" s="613"/>
      <c r="HH1065" s="613"/>
      <c r="HI1065" s="613"/>
      <c r="HJ1065" s="613"/>
      <c r="HK1065" s="613"/>
      <c r="HL1065" s="613"/>
      <c r="HM1065" s="613"/>
      <c r="HN1065" s="613"/>
    </row>
    <row r="1066" s="520" customFormat="1" spans="1:222">
      <c r="A1066" s="382" t="s">
        <v>854</v>
      </c>
      <c r="B1066" s="321"/>
      <c r="C1066" s="625">
        <v>0</v>
      </c>
      <c r="D1066" s="257">
        <v>0</v>
      </c>
      <c r="E1066" s="636"/>
      <c r="F1066" s="257"/>
      <c r="G1066" s="637"/>
      <c r="H1066" s="612"/>
      <c r="I1066" s="606"/>
      <c r="J1066" s="613"/>
      <c r="K1066" s="613"/>
      <c r="GI1066" s="613"/>
      <c r="GJ1066" s="613"/>
      <c r="GK1066" s="613"/>
      <c r="GL1066" s="613"/>
      <c r="GM1066" s="613"/>
      <c r="GN1066" s="613"/>
      <c r="GO1066" s="613"/>
      <c r="GP1066" s="613"/>
      <c r="GQ1066" s="613"/>
      <c r="GR1066" s="613"/>
      <c r="GS1066" s="613"/>
      <c r="GT1066" s="613"/>
      <c r="GU1066" s="613"/>
      <c r="GV1066" s="613"/>
      <c r="GW1066" s="613"/>
      <c r="GX1066" s="613"/>
      <c r="GY1066" s="613"/>
      <c r="GZ1066" s="613"/>
      <c r="HA1066" s="613"/>
      <c r="HB1066" s="613"/>
      <c r="HC1066" s="613"/>
      <c r="HD1066" s="613"/>
      <c r="HE1066" s="613"/>
      <c r="HF1066" s="613"/>
      <c r="HG1066" s="613"/>
      <c r="HH1066" s="613"/>
      <c r="HI1066" s="613"/>
      <c r="HJ1066" s="613"/>
      <c r="HK1066" s="613"/>
      <c r="HL1066" s="613"/>
      <c r="HM1066" s="613"/>
      <c r="HN1066" s="613"/>
    </row>
    <row r="1067" s="606" customFormat="1" ht="18" customHeight="1" spans="1:8">
      <c r="A1067" s="383" t="s">
        <v>855</v>
      </c>
      <c r="B1067" s="321">
        <v>276</v>
      </c>
      <c r="C1067" s="624">
        <f t="shared" ref="C1067:H1067" si="216">SUM(C1068:C1080)</f>
        <v>297</v>
      </c>
      <c r="D1067" s="355">
        <v>296</v>
      </c>
      <c r="E1067" s="622">
        <f>D1067/C1067</f>
        <v>0.996632996632997</v>
      </c>
      <c r="F1067" s="355">
        <f t="shared" si="216"/>
        <v>240</v>
      </c>
      <c r="G1067" s="635">
        <f>D1067/F1067-1</f>
        <v>0.233333333333333</v>
      </c>
      <c r="H1067" s="624">
        <f t="shared" si="216"/>
        <v>1</v>
      </c>
    </row>
    <row r="1068" s="520" customFormat="1" ht="18" customHeight="1" spans="1:222">
      <c r="A1068" s="382" t="s">
        <v>47</v>
      </c>
      <c r="B1068" s="320">
        <v>134</v>
      </c>
      <c r="C1068" s="625">
        <v>106</v>
      </c>
      <c r="D1068" s="257">
        <v>106</v>
      </c>
      <c r="E1068" s="636">
        <f>D1068/C1068</f>
        <v>1</v>
      </c>
      <c r="F1068" s="257">
        <v>117</v>
      </c>
      <c r="G1068" s="637">
        <f>D1068/F1068-1</f>
        <v>-0.094017094017094</v>
      </c>
      <c r="H1068" s="612"/>
      <c r="I1068" s="606"/>
      <c r="J1068" s="613"/>
      <c r="K1068" s="613"/>
      <c r="GI1068" s="613"/>
      <c r="GJ1068" s="613"/>
      <c r="GK1068" s="613"/>
      <c r="GL1068" s="613"/>
      <c r="GM1068" s="613"/>
      <c r="GN1068" s="613"/>
      <c r="GO1068" s="613"/>
      <c r="GP1068" s="613"/>
      <c r="GQ1068" s="613"/>
      <c r="GR1068" s="613"/>
      <c r="GS1068" s="613"/>
      <c r="GT1068" s="613"/>
      <c r="GU1068" s="613"/>
      <c r="GV1068" s="613"/>
      <c r="GW1068" s="613"/>
      <c r="GX1068" s="613"/>
      <c r="GY1068" s="613"/>
      <c r="GZ1068" s="613"/>
      <c r="HA1068" s="613"/>
      <c r="HB1068" s="613"/>
      <c r="HC1068" s="613"/>
      <c r="HD1068" s="613"/>
      <c r="HE1068" s="613"/>
      <c r="HF1068" s="613"/>
      <c r="HG1068" s="613"/>
      <c r="HH1068" s="613"/>
      <c r="HI1068" s="613"/>
      <c r="HJ1068" s="613"/>
      <c r="HK1068" s="613"/>
      <c r="HL1068" s="613"/>
      <c r="HM1068" s="613"/>
      <c r="HN1068" s="613"/>
    </row>
    <row r="1069" s="520" customFormat="1" ht="18" customHeight="1" spans="1:222">
      <c r="A1069" s="382" t="s">
        <v>48</v>
      </c>
      <c r="B1069" s="320"/>
      <c r="C1069" s="625">
        <v>20</v>
      </c>
      <c r="D1069" s="257">
        <v>19</v>
      </c>
      <c r="E1069" s="636"/>
      <c r="F1069" s="257"/>
      <c r="G1069" s="637"/>
      <c r="H1069" s="612">
        <v>1</v>
      </c>
      <c r="I1069" s="606"/>
      <c r="J1069" s="613"/>
      <c r="K1069" s="613"/>
      <c r="GI1069" s="613"/>
      <c r="GJ1069" s="613"/>
      <c r="GK1069" s="613"/>
      <c r="GL1069" s="613"/>
      <c r="GM1069" s="613"/>
      <c r="GN1069" s="613"/>
      <c r="GO1069" s="613"/>
      <c r="GP1069" s="613"/>
      <c r="GQ1069" s="613"/>
      <c r="GR1069" s="613"/>
      <c r="GS1069" s="613"/>
      <c r="GT1069" s="613"/>
      <c r="GU1069" s="613"/>
      <c r="GV1069" s="613"/>
      <c r="GW1069" s="613"/>
      <c r="GX1069" s="613"/>
      <c r="GY1069" s="613"/>
      <c r="GZ1069" s="613"/>
      <c r="HA1069" s="613"/>
      <c r="HB1069" s="613"/>
      <c r="HC1069" s="613"/>
      <c r="HD1069" s="613"/>
      <c r="HE1069" s="613"/>
      <c r="HF1069" s="613"/>
      <c r="HG1069" s="613"/>
      <c r="HH1069" s="613"/>
      <c r="HI1069" s="613"/>
      <c r="HJ1069" s="613"/>
      <c r="HK1069" s="613"/>
      <c r="HL1069" s="613"/>
      <c r="HM1069" s="613"/>
      <c r="HN1069" s="613"/>
    </row>
    <row r="1070" s="520" customFormat="1" ht="18" customHeight="1" spans="1:222">
      <c r="A1070" s="382" t="s">
        <v>49</v>
      </c>
      <c r="B1070" s="320"/>
      <c r="C1070" s="625">
        <v>0</v>
      </c>
      <c r="D1070" s="257">
        <v>0</v>
      </c>
      <c r="E1070" s="636"/>
      <c r="F1070" s="257"/>
      <c r="G1070" s="637"/>
      <c r="H1070" s="612"/>
      <c r="I1070" s="606"/>
      <c r="J1070" s="613"/>
      <c r="K1070" s="613"/>
      <c r="GI1070" s="613"/>
      <c r="GJ1070" s="613"/>
      <c r="GK1070" s="613"/>
      <c r="GL1070" s="613"/>
      <c r="GM1070" s="613"/>
      <c r="GN1070" s="613"/>
      <c r="GO1070" s="613"/>
      <c r="GP1070" s="613"/>
      <c r="GQ1070" s="613"/>
      <c r="GR1070" s="613"/>
      <c r="GS1070" s="613"/>
      <c r="GT1070" s="613"/>
      <c r="GU1070" s="613"/>
      <c r="GV1070" s="613"/>
      <c r="GW1070" s="613"/>
      <c r="GX1070" s="613"/>
      <c r="GY1070" s="613"/>
      <c r="GZ1070" s="613"/>
      <c r="HA1070" s="613"/>
      <c r="HB1070" s="613"/>
      <c r="HC1070" s="613"/>
      <c r="HD1070" s="613"/>
      <c r="HE1070" s="613"/>
      <c r="HF1070" s="613"/>
      <c r="HG1070" s="613"/>
      <c r="HH1070" s="613"/>
      <c r="HI1070" s="613"/>
      <c r="HJ1070" s="613"/>
      <c r="HK1070" s="613"/>
      <c r="HL1070" s="613"/>
      <c r="HM1070" s="613"/>
      <c r="HN1070" s="613"/>
    </row>
    <row r="1071" s="606" customFormat="1" ht="18" customHeight="1" spans="1:8">
      <c r="A1071" s="382" t="s">
        <v>856</v>
      </c>
      <c r="B1071" s="320"/>
      <c r="C1071" s="625">
        <v>0</v>
      </c>
      <c r="D1071" s="257">
        <v>0</v>
      </c>
      <c r="E1071" s="636"/>
      <c r="F1071" s="257"/>
      <c r="G1071" s="637"/>
      <c r="H1071" s="638"/>
    </row>
    <row r="1072" s="520" customFormat="1" ht="18" customHeight="1" spans="1:222">
      <c r="A1072" s="382" t="s">
        <v>857</v>
      </c>
      <c r="B1072" s="320"/>
      <c r="C1072" s="625">
        <v>0</v>
      </c>
      <c r="D1072" s="257"/>
      <c r="E1072" s="636"/>
      <c r="F1072" s="257"/>
      <c r="G1072" s="637"/>
      <c r="H1072" s="612"/>
      <c r="I1072" s="606"/>
      <c r="J1072" s="613"/>
      <c r="K1072" s="613"/>
      <c r="GI1072" s="613"/>
      <c r="GJ1072" s="613"/>
      <c r="GK1072" s="613"/>
      <c r="GL1072" s="613"/>
      <c r="GM1072" s="613"/>
      <c r="GN1072" s="613"/>
      <c r="GO1072" s="613"/>
      <c r="GP1072" s="613"/>
      <c r="GQ1072" s="613"/>
      <c r="GR1072" s="613"/>
      <c r="GS1072" s="613"/>
      <c r="GT1072" s="613"/>
      <c r="GU1072" s="613"/>
      <c r="GV1072" s="613"/>
      <c r="GW1072" s="613"/>
      <c r="GX1072" s="613"/>
      <c r="GY1072" s="613"/>
      <c r="GZ1072" s="613"/>
      <c r="HA1072" s="613"/>
      <c r="HB1072" s="613"/>
      <c r="HC1072" s="613"/>
      <c r="HD1072" s="613"/>
      <c r="HE1072" s="613"/>
      <c r="HF1072" s="613"/>
      <c r="HG1072" s="613"/>
      <c r="HH1072" s="613"/>
      <c r="HI1072" s="613"/>
      <c r="HJ1072" s="613"/>
      <c r="HK1072" s="613"/>
      <c r="HL1072" s="613"/>
      <c r="HM1072" s="613"/>
      <c r="HN1072" s="613"/>
    </row>
    <row r="1073" s="520" customFormat="1" ht="18" customHeight="1" spans="1:222">
      <c r="A1073" s="382" t="s">
        <v>858</v>
      </c>
      <c r="B1073" s="320"/>
      <c r="C1073" s="625">
        <v>0</v>
      </c>
      <c r="D1073" s="257">
        <v>0</v>
      </c>
      <c r="E1073" s="636"/>
      <c r="F1073" s="257"/>
      <c r="G1073" s="637"/>
      <c r="H1073" s="612"/>
      <c r="I1073" s="606"/>
      <c r="J1073" s="613"/>
      <c r="K1073" s="613"/>
      <c r="GI1073" s="613"/>
      <c r="GJ1073" s="613"/>
      <c r="GK1073" s="613"/>
      <c r="GL1073" s="613"/>
      <c r="GM1073" s="613"/>
      <c r="GN1073" s="613"/>
      <c r="GO1073" s="613"/>
      <c r="GP1073" s="613"/>
      <c r="GQ1073" s="613"/>
      <c r="GR1073" s="613"/>
      <c r="GS1073" s="613"/>
      <c r="GT1073" s="613"/>
      <c r="GU1073" s="613"/>
      <c r="GV1073" s="613"/>
      <c r="GW1073" s="613"/>
      <c r="GX1073" s="613"/>
      <c r="GY1073" s="613"/>
      <c r="GZ1073" s="613"/>
      <c r="HA1073" s="613"/>
      <c r="HB1073" s="613"/>
      <c r="HC1073" s="613"/>
      <c r="HD1073" s="613"/>
      <c r="HE1073" s="613"/>
      <c r="HF1073" s="613"/>
      <c r="HG1073" s="613"/>
      <c r="HH1073" s="613"/>
      <c r="HI1073" s="613"/>
      <c r="HJ1073" s="613"/>
      <c r="HK1073" s="613"/>
      <c r="HL1073" s="613"/>
      <c r="HM1073" s="613"/>
      <c r="HN1073" s="613"/>
    </row>
    <row r="1074" s="520" customFormat="1" ht="18" customHeight="1" spans="1:222">
      <c r="A1074" s="382" t="s">
        <v>859</v>
      </c>
      <c r="B1074" s="320"/>
      <c r="C1074" s="625">
        <v>0</v>
      </c>
      <c r="D1074" s="257">
        <v>0</v>
      </c>
      <c r="E1074" s="636"/>
      <c r="F1074" s="257"/>
      <c r="G1074" s="637"/>
      <c r="H1074" s="612"/>
      <c r="I1074" s="606"/>
      <c r="J1074" s="613"/>
      <c r="K1074" s="613"/>
      <c r="GI1074" s="613"/>
      <c r="GJ1074" s="613"/>
      <c r="GK1074" s="613"/>
      <c r="GL1074" s="613"/>
      <c r="GM1074" s="613"/>
      <c r="GN1074" s="613"/>
      <c r="GO1074" s="613"/>
      <c r="GP1074" s="613"/>
      <c r="GQ1074" s="613"/>
      <c r="GR1074" s="613"/>
      <c r="GS1074" s="613"/>
      <c r="GT1074" s="613"/>
      <c r="GU1074" s="613"/>
      <c r="GV1074" s="613"/>
      <c r="GW1074" s="613"/>
      <c r="GX1074" s="613"/>
      <c r="GY1074" s="613"/>
      <c r="GZ1074" s="613"/>
      <c r="HA1074" s="613"/>
      <c r="HB1074" s="613"/>
      <c r="HC1074" s="613"/>
      <c r="HD1074" s="613"/>
      <c r="HE1074" s="613"/>
      <c r="HF1074" s="613"/>
      <c r="HG1074" s="613"/>
      <c r="HH1074" s="613"/>
      <c r="HI1074" s="613"/>
      <c r="HJ1074" s="613"/>
      <c r="HK1074" s="613"/>
      <c r="HL1074" s="613"/>
      <c r="HM1074" s="613"/>
      <c r="HN1074" s="613"/>
    </row>
    <row r="1075" s="607" customFormat="1" ht="18" customHeight="1" spans="1:222">
      <c r="A1075" s="382" t="s">
        <v>860</v>
      </c>
      <c r="B1075" s="320"/>
      <c r="C1075" s="625">
        <v>0</v>
      </c>
      <c r="D1075" s="257">
        <v>0</v>
      </c>
      <c r="E1075" s="636"/>
      <c r="F1075" s="257"/>
      <c r="G1075" s="637"/>
      <c r="H1075" s="612"/>
      <c r="I1075" s="606"/>
      <c r="J1075" s="613"/>
      <c r="K1075" s="613"/>
      <c r="GI1075" s="613"/>
      <c r="GJ1075" s="613"/>
      <c r="GK1075" s="613"/>
      <c r="GL1075" s="613"/>
      <c r="GM1075" s="613"/>
      <c r="GN1075" s="613"/>
      <c r="GO1075" s="613"/>
      <c r="GP1075" s="613"/>
      <c r="GQ1075" s="613"/>
      <c r="GR1075" s="613"/>
      <c r="GS1075" s="613"/>
      <c r="GT1075" s="613"/>
      <c r="GU1075" s="613"/>
      <c r="GV1075" s="613"/>
      <c r="GW1075" s="613"/>
      <c r="GX1075" s="613"/>
      <c r="GY1075" s="613"/>
      <c r="GZ1075" s="613"/>
      <c r="HA1075" s="613"/>
      <c r="HB1075" s="613"/>
      <c r="HC1075" s="613"/>
      <c r="HD1075" s="613"/>
      <c r="HE1075" s="613"/>
      <c r="HF1075" s="613"/>
      <c r="HG1075" s="613"/>
      <c r="HH1075" s="613"/>
      <c r="HI1075" s="613"/>
      <c r="HJ1075" s="613"/>
      <c r="HK1075" s="613"/>
      <c r="HL1075" s="613"/>
      <c r="HM1075" s="613"/>
      <c r="HN1075" s="613"/>
    </row>
    <row r="1076" s="606" customFormat="1" ht="18" customHeight="1" spans="1:8">
      <c r="A1076" s="382" t="s">
        <v>861</v>
      </c>
      <c r="B1076" s="320"/>
      <c r="C1076" s="625">
        <v>0</v>
      </c>
      <c r="D1076" s="257">
        <v>0</v>
      </c>
      <c r="E1076" s="636"/>
      <c r="F1076" s="257"/>
      <c r="G1076" s="637"/>
      <c r="H1076" s="638"/>
    </row>
    <row r="1077" ht="18" customHeight="1" spans="1:9">
      <c r="A1077" s="382" t="s">
        <v>862</v>
      </c>
      <c r="B1077" s="320"/>
      <c r="C1077" s="625">
        <v>0</v>
      </c>
      <c r="D1077" s="257">
        <v>0</v>
      </c>
      <c r="E1077" s="636"/>
      <c r="F1077" s="257"/>
      <c r="G1077" s="637"/>
      <c r="I1077" s="606"/>
    </row>
    <row r="1078" ht="18" customHeight="1" spans="1:9">
      <c r="A1078" s="382" t="s">
        <v>807</v>
      </c>
      <c r="B1078" s="320"/>
      <c r="C1078" s="625">
        <v>0</v>
      </c>
      <c r="D1078" s="257"/>
      <c r="E1078" s="636"/>
      <c r="F1078" s="257"/>
      <c r="G1078" s="637"/>
      <c r="I1078" s="606"/>
    </row>
    <row r="1079" ht="18" customHeight="1" spans="1:9">
      <c r="A1079" s="382" t="s">
        <v>863</v>
      </c>
      <c r="B1079" s="320"/>
      <c r="C1079" s="625">
        <v>0</v>
      </c>
      <c r="D1079" s="257"/>
      <c r="E1079" s="636"/>
      <c r="F1079" s="257"/>
      <c r="G1079" s="637"/>
      <c r="I1079" s="606"/>
    </row>
    <row r="1080" s="607" customFormat="1" ht="18" customHeight="1" spans="1:222">
      <c r="A1080" s="382" t="s">
        <v>864</v>
      </c>
      <c r="B1080" s="320">
        <v>142</v>
      </c>
      <c r="C1080" s="625">
        <v>171</v>
      </c>
      <c r="D1080" s="257">
        <v>171</v>
      </c>
      <c r="E1080" s="636">
        <f>D1080/C1080</f>
        <v>1</v>
      </c>
      <c r="F1080" s="257">
        <v>123</v>
      </c>
      <c r="G1080" s="637">
        <f>D1080/F1080-1</f>
        <v>0.390243902439024</v>
      </c>
      <c r="H1080" s="612"/>
      <c r="I1080" s="606"/>
      <c r="J1080" s="613"/>
      <c r="K1080" s="613"/>
      <c r="GI1080" s="613"/>
      <c r="GJ1080" s="613"/>
      <c r="GK1080" s="613"/>
      <c r="GL1080" s="613"/>
      <c r="GM1080" s="613"/>
      <c r="GN1080" s="613"/>
      <c r="GO1080" s="613"/>
      <c r="GP1080" s="613"/>
      <c r="GQ1080" s="613"/>
      <c r="GR1080" s="613"/>
      <c r="GS1080" s="613"/>
      <c r="GT1080" s="613"/>
      <c r="GU1080" s="613"/>
      <c r="GV1080" s="613"/>
      <c r="GW1080" s="613"/>
      <c r="GX1080" s="613"/>
      <c r="GY1080" s="613"/>
      <c r="GZ1080" s="613"/>
      <c r="HA1080" s="613"/>
      <c r="HB1080" s="613"/>
      <c r="HC1080" s="613"/>
      <c r="HD1080" s="613"/>
      <c r="HE1080" s="613"/>
      <c r="HF1080" s="613"/>
      <c r="HG1080" s="613"/>
      <c r="HH1080" s="613"/>
      <c r="HI1080" s="613"/>
      <c r="HJ1080" s="613"/>
      <c r="HK1080" s="613"/>
      <c r="HL1080" s="613"/>
      <c r="HM1080" s="613"/>
      <c r="HN1080" s="613"/>
    </row>
    <row r="1081" s="606" customFormat="1" ht="18" customHeight="1" spans="1:8">
      <c r="A1081" s="383" t="s">
        <v>865</v>
      </c>
      <c r="B1081" s="321"/>
      <c r="C1081" s="624">
        <f t="shared" ref="C1081:H1081" si="217">SUM(C1082:C1087)</f>
        <v>0</v>
      </c>
      <c r="D1081" s="355">
        <v>0</v>
      </c>
      <c r="E1081" s="622"/>
      <c r="F1081" s="355">
        <f t="shared" si="217"/>
        <v>0</v>
      </c>
      <c r="G1081" s="637"/>
      <c r="H1081" s="624">
        <f t="shared" si="217"/>
        <v>0</v>
      </c>
    </row>
    <row r="1082" ht="18" customHeight="1" spans="1:9">
      <c r="A1082" s="382" t="s">
        <v>47</v>
      </c>
      <c r="B1082" s="321"/>
      <c r="C1082" s="625">
        <v>0</v>
      </c>
      <c r="D1082" s="257">
        <v>0</v>
      </c>
      <c r="E1082" s="636"/>
      <c r="F1082" s="257"/>
      <c r="G1082" s="637"/>
      <c r="I1082" s="606"/>
    </row>
    <row r="1083" s="606" customFormat="1" ht="18" customHeight="1" spans="1:8">
      <c r="A1083" s="382" t="s">
        <v>48</v>
      </c>
      <c r="B1083" s="321"/>
      <c r="C1083" s="625">
        <v>0</v>
      </c>
      <c r="D1083" s="257">
        <v>0</v>
      </c>
      <c r="E1083" s="636"/>
      <c r="F1083" s="257"/>
      <c r="G1083" s="637"/>
      <c r="H1083" s="638"/>
    </row>
    <row r="1084" ht="18" customHeight="1" spans="1:9">
      <c r="A1084" s="382" t="s">
        <v>49</v>
      </c>
      <c r="B1084" s="321"/>
      <c r="C1084" s="625">
        <v>0</v>
      </c>
      <c r="D1084" s="257">
        <v>0</v>
      </c>
      <c r="E1084" s="636"/>
      <c r="F1084" s="257"/>
      <c r="G1084" s="637"/>
      <c r="I1084" s="606"/>
    </row>
    <row r="1085" ht="18" customHeight="1" spans="1:9">
      <c r="A1085" s="382" t="s">
        <v>866</v>
      </c>
      <c r="B1085" s="321"/>
      <c r="C1085" s="625">
        <v>0</v>
      </c>
      <c r="D1085" s="257">
        <v>0</v>
      </c>
      <c r="E1085" s="636"/>
      <c r="F1085" s="257"/>
      <c r="G1085" s="637"/>
      <c r="I1085" s="606"/>
    </row>
    <row r="1086" ht="18" customHeight="1" spans="1:9">
      <c r="A1086" s="382" t="s">
        <v>867</v>
      </c>
      <c r="B1086" s="321"/>
      <c r="C1086" s="625">
        <v>0</v>
      </c>
      <c r="D1086" s="257">
        <v>0</v>
      </c>
      <c r="E1086" s="636"/>
      <c r="F1086" s="257"/>
      <c r="G1086" s="637"/>
      <c r="I1086" s="606"/>
    </row>
    <row r="1087" spans="1:9">
      <c r="A1087" s="382" t="s">
        <v>868</v>
      </c>
      <c r="B1087" s="321"/>
      <c r="C1087" s="625">
        <v>0</v>
      </c>
      <c r="D1087" s="257">
        <v>0</v>
      </c>
      <c r="E1087" s="636"/>
      <c r="F1087" s="257"/>
      <c r="G1087" s="637"/>
      <c r="I1087" s="606"/>
    </row>
    <row r="1088" s="606" customFormat="1" ht="18" customHeight="1" spans="1:8">
      <c r="A1088" s="383" t="s">
        <v>869</v>
      </c>
      <c r="B1088" s="321"/>
      <c r="C1088" s="624">
        <f t="shared" ref="C1088:H1088" si="218">SUM(C1089:C1094)</f>
        <v>169</v>
      </c>
      <c r="D1088" s="355">
        <v>63</v>
      </c>
      <c r="E1088" s="622"/>
      <c r="F1088" s="355">
        <f t="shared" si="218"/>
        <v>16</v>
      </c>
      <c r="G1088" s="635">
        <f>D1088/F1088-1</f>
        <v>2.9375</v>
      </c>
      <c r="H1088" s="624">
        <f t="shared" si="218"/>
        <v>106</v>
      </c>
    </row>
    <row r="1089" spans="1:9">
      <c r="A1089" s="382" t="s">
        <v>47</v>
      </c>
      <c r="B1089" s="321"/>
      <c r="C1089" s="625">
        <v>0</v>
      </c>
      <c r="D1089" s="257">
        <v>0</v>
      </c>
      <c r="E1089" s="636"/>
      <c r="F1089" s="257"/>
      <c r="G1089" s="637"/>
      <c r="I1089" s="606"/>
    </row>
    <row r="1090" spans="1:9">
      <c r="A1090" s="382" t="s">
        <v>48</v>
      </c>
      <c r="B1090" s="321"/>
      <c r="C1090" s="625">
        <v>0</v>
      </c>
      <c r="D1090" s="257">
        <v>0</v>
      </c>
      <c r="E1090" s="636"/>
      <c r="F1090" s="257"/>
      <c r="G1090" s="637"/>
      <c r="I1090" s="606"/>
    </row>
    <row r="1091" s="606" customFormat="1" spans="1:8">
      <c r="A1091" s="382" t="s">
        <v>49</v>
      </c>
      <c r="B1091" s="321"/>
      <c r="C1091" s="625">
        <v>0</v>
      </c>
      <c r="D1091" s="257">
        <v>0</v>
      </c>
      <c r="E1091" s="636"/>
      <c r="F1091" s="257"/>
      <c r="G1091" s="637"/>
      <c r="H1091" s="638"/>
    </row>
    <row r="1092" s="606" customFormat="1" spans="1:8">
      <c r="A1092" s="382" t="s">
        <v>870</v>
      </c>
      <c r="B1092" s="321"/>
      <c r="C1092" s="625">
        <v>0</v>
      </c>
      <c r="D1092" s="257">
        <v>0</v>
      </c>
      <c r="E1092" s="636"/>
      <c r="F1092" s="257"/>
      <c r="G1092" s="637"/>
      <c r="H1092" s="638"/>
    </row>
    <row r="1093" spans="1:9">
      <c r="A1093" s="382" t="s">
        <v>871</v>
      </c>
      <c r="B1093" s="321"/>
      <c r="C1093" s="625">
        <v>164</v>
      </c>
      <c r="D1093" s="257">
        <v>63</v>
      </c>
      <c r="E1093" s="636"/>
      <c r="F1093" s="257">
        <v>16</v>
      </c>
      <c r="G1093" s="637">
        <f>D1093/F1093-1</f>
        <v>2.9375</v>
      </c>
      <c r="H1093" s="612">
        <v>101</v>
      </c>
      <c r="I1093" s="606"/>
    </row>
    <row r="1094" s="607" customFormat="1" spans="1:222">
      <c r="A1094" s="382" t="s">
        <v>872</v>
      </c>
      <c r="B1094" s="321"/>
      <c r="C1094" s="625">
        <v>5</v>
      </c>
      <c r="D1094" s="257">
        <v>0</v>
      </c>
      <c r="E1094" s="636"/>
      <c r="F1094" s="257"/>
      <c r="G1094" s="637"/>
      <c r="H1094" s="612">
        <v>5</v>
      </c>
      <c r="I1094" s="606"/>
      <c r="J1094" s="613"/>
      <c r="K1094" s="613"/>
      <c r="GI1094" s="613"/>
      <c r="GJ1094" s="613"/>
      <c r="GK1094" s="613"/>
      <c r="GL1094" s="613"/>
      <c r="GM1094" s="613"/>
      <c r="GN1094" s="613"/>
      <c r="GO1094" s="613"/>
      <c r="GP1094" s="613"/>
      <c r="GQ1094" s="613"/>
      <c r="GR1094" s="613"/>
      <c r="GS1094" s="613"/>
      <c r="GT1094" s="613"/>
      <c r="GU1094" s="613"/>
      <c r="GV1094" s="613"/>
      <c r="GW1094" s="613"/>
      <c r="GX1094" s="613"/>
      <c r="GY1094" s="613"/>
      <c r="GZ1094" s="613"/>
      <c r="HA1094" s="613"/>
      <c r="HB1094" s="613"/>
      <c r="HC1094" s="613"/>
      <c r="HD1094" s="613"/>
      <c r="HE1094" s="613"/>
      <c r="HF1094" s="613"/>
      <c r="HG1094" s="613"/>
      <c r="HH1094" s="613"/>
      <c r="HI1094" s="613"/>
      <c r="HJ1094" s="613"/>
      <c r="HK1094" s="613"/>
      <c r="HL1094" s="613"/>
      <c r="HM1094" s="613"/>
      <c r="HN1094" s="613"/>
    </row>
    <row r="1095" s="606" customFormat="1" ht="18" customHeight="1" spans="1:8">
      <c r="A1095" s="383" t="s">
        <v>873</v>
      </c>
      <c r="B1095" s="321"/>
      <c r="C1095" s="624">
        <v>0</v>
      </c>
      <c r="D1095" s="355">
        <v>0</v>
      </c>
      <c r="E1095" s="622"/>
      <c r="F1095" s="355">
        <f>SUM(F1096:F1100)</f>
        <v>0</v>
      </c>
      <c r="G1095" s="637"/>
      <c r="H1095" s="624">
        <f>SUM(H1096:H1100)</f>
        <v>0</v>
      </c>
    </row>
    <row r="1096" spans="1:9">
      <c r="A1096" s="382" t="s">
        <v>874</v>
      </c>
      <c r="B1096" s="321"/>
      <c r="C1096" s="625">
        <v>0</v>
      </c>
      <c r="D1096" s="257">
        <v>0</v>
      </c>
      <c r="E1096" s="636"/>
      <c r="F1096" s="257"/>
      <c r="G1096" s="637"/>
      <c r="I1096" s="606"/>
    </row>
    <row r="1097" spans="1:9">
      <c r="A1097" s="382" t="s">
        <v>875</v>
      </c>
      <c r="B1097" s="321"/>
      <c r="C1097" s="625">
        <v>0</v>
      </c>
      <c r="D1097" s="257">
        <v>0</v>
      </c>
      <c r="E1097" s="636"/>
      <c r="F1097" s="257"/>
      <c r="G1097" s="637"/>
      <c r="I1097" s="606"/>
    </row>
    <row r="1098" spans="1:9">
      <c r="A1098" s="382" t="s">
        <v>876</v>
      </c>
      <c r="B1098" s="321"/>
      <c r="C1098" s="625">
        <v>0</v>
      </c>
      <c r="D1098" s="257">
        <v>0</v>
      </c>
      <c r="E1098" s="636"/>
      <c r="F1098" s="257"/>
      <c r="G1098" s="637"/>
      <c r="I1098" s="606"/>
    </row>
    <row r="1099" s="606" customFormat="1" spans="1:8">
      <c r="A1099" s="382" t="s">
        <v>877</v>
      </c>
      <c r="B1099" s="321"/>
      <c r="C1099" s="625">
        <v>0</v>
      </c>
      <c r="D1099" s="257">
        <v>0</v>
      </c>
      <c r="E1099" s="636"/>
      <c r="F1099" s="257"/>
      <c r="G1099" s="637"/>
      <c r="H1099" s="638"/>
    </row>
    <row r="1100" spans="1:9">
      <c r="A1100" s="382" t="s">
        <v>878</v>
      </c>
      <c r="B1100" s="321"/>
      <c r="C1100" s="625">
        <v>0</v>
      </c>
      <c r="D1100" s="257">
        <v>0</v>
      </c>
      <c r="E1100" s="636"/>
      <c r="F1100" s="257"/>
      <c r="G1100" s="637"/>
      <c r="I1100" s="606"/>
    </row>
    <row r="1101" s="606" customFormat="1" ht="18" customHeight="1" spans="1:8">
      <c r="A1101" s="383" t="s">
        <v>879</v>
      </c>
      <c r="B1101" s="321"/>
      <c r="C1101" s="624">
        <f t="shared" ref="C1101:H1101" si="219">C1102+C1112+C1118</f>
        <v>65</v>
      </c>
      <c r="D1101" s="355">
        <v>39</v>
      </c>
      <c r="E1101" s="622">
        <f>D1101/C1101</f>
        <v>0.6</v>
      </c>
      <c r="F1101" s="355">
        <f t="shared" si="219"/>
        <v>0</v>
      </c>
      <c r="G1101" s="637"/>
      <c r="H1101" s="624">
        <f t="shared" si="219"/>
        <v>26</v>
      </c>
    </row>
    <row r="1102" s="606" customFormat="1" ht="18" customHeight="1" spans="1:8">
      <c r="A1102" s="383" t="s">
        <v>880</v>
      </c>
      <c r="B1102" s="321"/>
      <c r="C1102" s="624">
        <v>0</v>
      </c>
      <c r="D1102" s="355">
        <v>0</v>
      </c>
      <c r="E1102" s="622"/>
      <c r="F1102" s="355">
        <f>SUM(F1103:F1111)</f>
        <v>0</v>
      </c>
      <c r="G1102" s="637"/>
      <c r="H1102" s="624">
        <f>SUM(H1103:H1111)</f>
        <v>0</v>
      </c>
    </row>
    <row r="1103" ht="18" customHeight="1" spans="1:9">
      <c r="A1103" s="382" t="s">
        <v>47</v>
      </c>
      <c r="B1103" s="321"/>
      <c r="C1103" s="625">
        <v>0</v>
      </c>
      <c r="D1103" s="257">
        <v>0</v>
      </c>
      <c r="E1103" s="636"/>
      <c r="F1103" s="257"/>
      <c r="G1103" s="637"/>
      <c r="I1103" s="606"/>
    </row>
    <row r="1104" ht="18" customHeight="1" spans="1:9">
      <c r="A1104" s="382" t="s">
        <v>48</v>
      </c>
      <c r="B1104" s="321"/>
      <c r="C1104" s="625">
        <v>0</v>
      </c>
      <c r="D1104" s="257">
        <v>0</v>
      </c>
      <c r="E1104" s="636"/>
      <c r="F1104" s="257"/>
      <c r="G1104" s="637"/>
      <c r="I1104" s="606"/>
    </row>
    <row r="1105" s="606" customFormat="1" ht="18" customHeight="1" spans="1:8">
      <c r="A1105" s="382" t="s">
        <v>49</v>
      </c>
      <c r="B1105" s="321"/>
      <c r="C1105" s="625">
        <v>0</v>
      </c>
      <c r="D1105" s="257">
        <v>0</v>
      </c>
      <c r="E1105" s="636"/>
      <c r="F1105" s="257"/>
      <c r="G1105" s="637"/>
      <c r="H1105" s="638"/>
    </row>
    <row r="1106" ht="18" customHeight="1" spans="1:9">
      <c r="A1106" s="382" t="s">
        <v>881</v>
      </c>
      <c r="B1106" s="321"/>
      <c r="C1106" s="625">
        <v>0</v>
      </c>
      <c r="D1106" s="257">
        <v>0</v>
      </c>
      <c r="E1106" s="636"/>
      <c r="F1106" s="257"/>
      <c r="G1106" s="637"/>
      <c r="I1106" s="606"/>
    </row>
    <row r="1107" ht="18" customHeight="1" spans="1:9">
      <c r="A1107" s="382" t="s">
        <v>882</v>
      </c>
      <c r="B1107" s="321"/>
      <c r="C1107" s="625">
        <v>0</v>
      </c>
      <c r="D1107" s="257">
        <v>0</v>
      </c>
      <c r="E1107" s="636"/>
      <c r="F1107" s="257"/>
      <c r="G1107" s="637"/>
      <c r="I1107" s="606"/>
    </row>
    <row r="1108" s="607" customFormat="1" ht="18" customHeight="1" spans="1:222">
      <c r="A1108" s="382" t="s">
        <v>883</v>
      </c>
      <c r="B1108" s="321"/>
      <c r="C1108" s="625">
        <v>0</v>
      </c>
      <c r="D1108" s="257">
        <v>0</v>
      </c>
      <c r="E1108" s="636"/>
      <c r="F1108" s="257"/>
      <c r="G1108" s="637"/>
      <c r="H1108" s="612"/>
      <c r="I1108" s="606"/>
      <c r="J1108" s="613"/>
      <c r="K1108" s="613"/>
      <c r="GI1108" s="613"/>
      <c r="GJ1108" s="613"/>
      <c r="GK1108" s="613"/>
      <c r="GL1108" s="613"/>
      <c r="GM1108" s="613"/>
      <c r="GN1108" s="613"/>
      <c r="GO1108" s="613"/>
      <c r="GP1108" s="613"/>
      <c r="GQ1108" s="613"/>
      <c r="GR1108" s="613"/>
      <c r="GS1108" s="613"/>
      <c r="GT1108" s="613"/>
      <c r="GU1108" s="613"/>
      <c r="GV1108" s="613"/>
      <c r="GW1108" s="613"/>
      <c r="GX1108" s="613"/>
      <c r="GY1108" s="613"/>
      <c r="GZ1108" s="613"/>
      <c r="HA1108" s="613"/>
      <c r="HB1108" s="613"/>
      <c r="HC1108" s="613"/>
      <c r="HD1108" s="613"/>
      <c r="HE1108" s="613"/>
      <c r="HF1108" s="613"/>
      <c r="HG1108" s="613"/>
      <c r="HH1108" s="613"/>
      <c r="HI1108" s="613"/>
      <c r="HJ1108" s="613"/>
      <c r="HK1108" s="613"/>
      <c r="HL1108" s="613"/>
      <c r="HM1108" s="613"/>
      <c r="HN1108" s="613"/>
    </row>
    <row r="1109" ht="18" customHeight="1" spans="1:9">
      <c r="A1109" s="382" t="s">
        <v>884</v>
      </c>
      <c r="B1109" s="321"/>
      <c r="C1109" s="625">
        <v>0</v>
      </c>
      <c r="D1109" s="257">
        <v>0</v>
      </c>
      <c r="E1109" s="636"/>
      <c r="F1109" s="257"/>
      <c r="G1109" s="637"/>
      <c r="I1109" s="606"/>
    </row>
    <row r="1110" spans="1:9">
      <c r="A1110" s="382" t="s">
        <v>56</v>
      </c>
      <c r="B1110" s="321"/>
      <c r="C1110" s="625">
        <v>0</v>
      </c>
      <c r="D1110" s="257">
        <v>0</v>
      </c>
      <c r="E1110" s="636"/>
      <c r="F1110" s="257"/>
      <c r="G1110" s="637"/>
      <c r="I1110" s="606"/>
    </row>
    <row r="1111" spans="1:9">
      <c r="A1111" s="382" t="s">
        <v>885</v>
      </c>
      <c r="B1111" s="321"/>
      <c r="C1111" s="625">
        <v>0</v>
      </c>
      <c r="D1111" s="257">
        <v>0</v>
      </c>
      <c r="E1111" s="636"/>
      <c r="F1111" s="257"/>
      <c r="G1111" s="637"/>
      <c r="I1111" s="606"/>
    </row>
    <row r="1112" s="606" customFormat="1" ht="18" customHeight="1" spans="1:8">
      <c r="A1112" s="383" t="s">
        <v>886</v>
      </c>
      <c r="B1112" s="321"/>
      <c r="C1112" s="624">
        <f t="shared" ref="C1112:H1112" si="220">SUM(C1113:C1117)</f>
        <v>49</v>
      </c>
      <c r="D1112" s="355">
        <v>30</v>
      </c>
      <c r="E1112" s="622">
        <f>D1112/C1112</f>
        <v>0.612244897959184</v>
      </c>
      <c r="F1112" s="355">
        <f t="shared" si="220"/>
        <v>0</v>
      </c>
      <c r="G1112" s="637"/>
      <c r="H1112" s="624">
        <f t="shared" si="220"/>
        <v>19</v>
      </c>
    </row>
    <row r="1113" spans="1:9">
      <c r="A1113" s="382" t="s">
        <v>47</v>
      </c>
      <c r="B1113" s="321"/>
      <c r="C1113" s="625">
        <v>0</v>
      </c>
      <c r="D1113" s="257">
        <v>0</v>
      </c>
      <c r="E1113" s="636"/>
      <c r="F1113" s="257"/>
      <c r="G1113" s="637"/>
      <c r="I1113" s="606"/>
    </row>
    <row r="1114" s="607" customFormat="1" spans="1:222">
      <c r="A1114" s="382" t="s">
        <v>48</v>
      </c>
      <c r="B1114" s="321"/>
      <c r="C1114" s="625">
        <v>0</v>
      </c>
      <c r="D1114" s="257">
        <v>0</v>
      </c>
      <c r="E1114" s="636"/>
      <c r="F1114" s="257"/>
      <c r="G1114" s="637"/>
      <c r="H1114" s="612"/>
      <c r="I1114" s="606"/>
      <c r="J1114" s="613"/>
      <c r="K1114" s="613"/>
      <c r="GI1114" s="613"/>
      <c r="GJ1114" s="613"/>
      <c r="GK1114" s="613"/>
      <c r="GL1114" s="613"/>
      <c r="GM1114" s="613"/>
      <c r="GN1114" s="613"/>
      <c r="GO1114" s="613"/>
      <c r="GP1114" s="613"/>
      <c r="GQ1114" s="613"/>
      <c r="GR1114" s="613"/>
      <c r="GS1114" s="613"/>
      <c r="GT1114" s="613"/>
      <c r="GU1114" s="613"/>
      <c r="GV1114" s="613"/>
      <c r="GW1114" s="613"/>
      <c r="GX1114" s="613"/>
      <c r="GY1114" s="613"/>
      <c r="GZ1114" s="613"/>
      <c r="HA1114" s="613"/>
      <c r="HB1114" s="613"/>
      <c r="HC1114" s="613"/>
      <c r="HD1114" s="613"/>
      <c r="HE1114" s="613"/>
      <c r="HF1114" s="613"/>
      <c r="HG1114" s="613"/>
      <c r="HH1114" s="613"/>
      <c r="HI1114" s="613"/>
      <c r="HJ1114" s="613"/>
      <c r="HK1114" s="613"/>
      <c r="HL1114" s="613"/>
      <c r="HM1114" s="613"/>
      <c r="HN1114" s="613"/>
    </row>
    <row r="1115" s="607" customFormat="1" spans="1:222">
      <c r="A1115" s="382" t="s">
        <v>49</v>
      </c>
      <c r="B1115" s="321"/>
      <c r="C1115" s="625">
        <v>0</v>
      </c>
      <c r="D1115" s="257">
        <v>0</v>
      </c>
      <c r="E1115" s="636"/>
      <c r="F1115" s="257"/>
      <c r="G1115" s="637"/>
      <c r="H1115" s="612"/>
      <c r="I1115" s="606"/>
      <c r="J1115" s="613"/>
      <c r="K1115" s="613"/>
      <c r="GI1115" s="613"/>
      <c r="GJ1115" s="613"/>
      <c r="GK1115" s="613"/>
      <c r="GL1115" s="613"/>
      <c r="GM1115" s="613"/>
      <c r="GN1115" s="613"/>
      <c r="GO1115" s="613"/>
      <c r="GP1115" s="613"/>
      <c r="GQ1115" s="613"/>
      <c r="GR1115" s="613"/>
      <c r="GS1115" s="613"/>
      <c r="GT1115" s="613"/>
      <c r="GU1115" s="613"/>
      <c r="GV1115" s="613"/>
      <c r="GW1115" s="613"/>
      <c r="GX1115" s="613"/>
      <c r="GY1115" s="613"/>
      <c r="GZ1115" s="613"/>
      <c r="HA1115" s="613"/>
      <c r="HB1115" s="613"/>
      <c r="HC1115" s="613"/>
      <c r="HD1115" s="613"/>
      <c r="HE1115" s="613"/>
      <c r="HF1115" s="613"/>
      <c r="HG1115" s="613"/>
      <c r="HH1115" s="613"/>
      <c r="HI1115" s="613"/>
      <c r="HJ1115" s="613"/>
      <c r="HK1115" s="613"/>
      <c r="HL1115" s="613"/>
      <c r="HM1115" s="613"/>
      <c r="HN1115" s="613"/>
    </row>
    <row r="1116" s="606" customFormat="1" spans="1:8">
      <c r="A1116" s="382" t="s">
        <v>887</v>
      </c>
      <c r="B1116" s="321"/>
      <c r="C1116" s="625">
        <v>0</v>
      </c>
      <c r="D1116" s="257">
        <v>0</v>
      </c>
      <c r="E1116" s="636"/>
      <c r="F1116" s="257"/>
      <c r="G1116" s="637"/>
      <c r="H1116" s="638"/>
    </row>
    <row r="1117" s="520" customFormat="1" spans="1:222">
      <c r="A1117" s="382" t="s">
        <v>888</v>
      </c>
      <c r="B1117" s="321"/>
      <c r="C1117" s="625">
        <v>49</v>
      </c>
      <c r="D1117" s="257">
        <v>30</v>
      </c>
      <c r="E1117" s="636">
        <f t="shared" ref="E1117:E1120" si="221">D1117/C1117</f>
        <v>0.612244897959184</v>
      </c>
      <c r="F1117" s="257"/>
      <c r="G1117" s="637"/>
      <c r="H1117" s="612">
        <v>19</v>
      </c>
      <c r="I1117" s="606"/>
      <c r="J1117" s="613"/>
      <c r="K1117" s="613"/>
      <c r="GI1117" s="613"/>
      <c r="GJ1117" s="613"/>
      <c r="GK1117" s="613"/>
      <c r="GL1117" s="613"/>
      <c r="GM1117" s="613"/>
      <c r="GN1117" s="613"/>
      <c r="GO1117" s="613"/>
      <c r="GP1117" s="613"/>
      <c r="GQ1117" s="613"/>
      <c r="GR1117" s="613"/>
      <c r="GS1117" s="613"/>
      <c r="GT1117" s="613"/>
      <c r="GU1117" s="613"/>
      <c r="GV1117" s="613"/>
      <c r="GW1117" s="613"/>
      <c r="GX1117" s="613"/>
      <c r="GY1117" s="613"/>
      <c r="GZ1117" s="613"/>
      <c r="HA1117" s="613"/>
      <c r="HB1117" s="613"/>
      <c r="HC1117" s="613"/>
      <c r="HD1117" s="613"/>
      <c r="HE1117" s="613"/>
      <c r="HF1117" s="613"/>
      <c r="HG1117" s="613"/>
      <c r="HH1117" s="613"/>
      <c r="HI1117" s="613"/>
      <c r="HJ1117" s="613"/>
      <c r="HK1117" s="613"/>
      <c r="HL1117" s="613"/>
      <c r="HM1117" s="613"/>
      <c r="HN1117" s="613"/>
    </row>
    <row r="1118" s="606" customFormat="1" ht="18" customHeight="1" spans="1:8">
      <c r="A1118" s="383" t="s">
        <v>889</v>
      </c>
      <c r="B1118" s="321"/>
      <c r="C1118" s="624">
        <f t="shared" ref="C1118:H1118" si="222">SUM(C1119:C1120)</f>
        <v>16</v>
      </c>
      <c r="D1118" s="355">
        <v>9</v>
      </c>
      <c r="E1118" s="622">
        <f t="shared" si="221"/>
        <v>0.5625</v>
      </c>
      <c r="F1118" s="355">
        <f t="shared" si="222"/>
        <v>0</v>
      </c>
      <c r="G1118" s="637"/>
      <c r="H1118" s="624">
        <f t="shared" si="222"/>
        <v>7</v>
      </c>
    </row>
    <row r="1119" s="520" customFormat="1" ht="18" customHeight="1" spans="1:222">
      <c r="A1119" s="382" t="s">
        <v>890</v>
      </c>
      <c r="B1119" s="321"/>
      <c r="C1119" s="625">
        <v>0</v>
      </c>
      <c r="D1119" s="257">
        <v>0</v>
      </c>
      <c r="E1119" s="636"/>
      <c r="F1119" s="257"/>
      <c r="G1119" s="637"/>
      <c r="H1119" s="612"/>
      <c r="I1119" s="606"/>
      <c r="J1119" s="613"/>
      <c r="K1119" s="613"/>
      <c r="GI1119" s="613"/>
      <c r="GJ1119" s="613"/>
      <c r="GK1119" s="613"/>
      <c r="GL1119" s="613"/>
      <c r="GM1119" s="613"/>
      <c r="GN1119" s="613"/>
      <c r="GO1119" s="613"/>
      <c r="GP1119" s="613"/>
      <c r="GQ1119" s="613"/>
      <c r="GR1119" s="613"/>
      <c r="GS1119" s="613"/>
      <c r="GT1119" s="613"/>
      <c r="GU1119" s="613"/>
      <c r="GV1119" s="613"/>
      <c r="GW1119" s="613"/>
      <c r="GX1119" s="613"/>
      <c r="GY1119" s="613"/>
      <c r="GZ1119" s="613"/>
      <c r="HA1119" s="613"/>
      <c r="HB1119" s="613"/>
      <c r="HC1119" s="613"/>
      <c r="HD1119" s="613"/>
      <c r="HE1119" s="613"/>
      <c r="HF1119" s="613"/>
      <c r="HG1119" s="613"/>
      <c r="HH1119" s="613"/>
      <c r="HI1119" s="613"/>
      <c r="HJ1119" s="613"/>
      <c r="HK1119" s="613"/>
      <c r="HL1119" s="613"/>
      <c r="HM1119" s="613"/>
      <c r="HN1119" s="613"/>
    </row>
    <row r="1120" s="520" customFormat="1" ht="18" customHeight="1" spans="1:222">
      <c r="A1120" s="382" t="s">
        <v>891</v>
      </c>
      <c r="B1120" s="321"/>
      <c r="C1120" s="625">
        <v>16</v>
      </c>
      <c r="D1120" s="257">
        <v>9</v>
      </c>
      <c r="E1120" s="636">
        <f t="shared" si="221"/>
        <v>0.5625</v>
      </c>
      <c r="F1120" s="257"/>
      <c r="G1120" s="637"/>
      <c r="H1120" s="612">
        <v>7</v>
      </c>
      <c r="I1120" s="606"/>
      <c r="J1120" s="613"/>
      <c r="K1120" s="613"/>
      <c r="GI1120" s="613"/>
      <c r="GJ1120" s="613"/>
      <c r="GK1120" s="613"/>
      <c r="GL1120" s="613"/>
      <c r="GM1120" s="613"/>
      <c r="GN1120" s="613"/>
      <c r="GO1120" s="613"/>
      <c r="GP1120" s="613"/>
      <c r="GQ1120" s="613"/>
      <c r="GR1120" s="613"/>
      <c r="GS1120" s="613"/>
      <c r="GT1120" s="613"/>
      <c r="GU1120" s="613"/>
      <c r="GV1120" s="613"/>
      <c r="GW1120" s="613"/>
      <c r="GX1120" s="613"/>
      <c r="GY1120" s="613"/>
      <c r="GZ1120" s="613"/>
      <c r="HA1120" s="613"/>
      <c r="HB1120" s="613"/>
      <c r="HC1120" s="613"/>
      <c r="HD1120" s="613"/>
      <c r="HE1120" s="613"/>
      <c r="HF1120" s="613"/>
      <c r="HG1120" s="613"/>
      <c r="HH1120" s="613"/>
      <c r="HI1120" s="613"/>
      <c r="HJ1120" s="613"/>
      <c r="HK1120" s="613"/>
      <c r="HL1120" s="613"/>
      <c r="HM1120" s="613"/>
      <c r="HN1120" s="613"/>
    </row>
    <row r="1121" s="606" customFormat="1" ht="18" customHeight="1" spans="1:8">
      <c r="A1121" s="383" t="s">
        <v>892</v>
      </c>
      <c r="B1121" s="321"/>
      <c r="C1121" s="624">
        <f t="shared" ref="C1121:H1121" si="223">C1122+C1129+C1139+C1145+C1148</f>
        <v>0</v>
      </c>
      <c r="D1121" s="355">
        <v>0</v>
      </c>
      <c r="E1121" s="622"/>
      <c r="F1121" s="355">
        <f t="shared" si="223"/>
        <v>0</v>
      </c>
      <c r="G1121" s="637"/>
      <c r="H1121" s="624">
        <f t="shared" si="223"/>
        <v>0</v>
      </c>
    </row>
    <row r="1122" s="606" customFormat="1" ht="18" customHeight="1" spans="1:8">
      <c r="A1122" s="383" t="s">
        <v>893</v>
      </c>
      <c r="B1122" s="321"/>
      <c r="C1122" s="624">
        <v>0</v>
      </c>
      <c r="D1122" s="355">
        <v>0</v>
      </c>
      <c r="E1122" s="622"/>
      <c r="F1122" s="355">
        <f>SUM(F1123:F1128)</f>
        <v>0</v>
      </c>
      <c r="G1122" s="637"/>
      <c r="H1122" s="624">
        <f>SUM(H1123:H1128)</f>
        <v>0</v>
      </c>
    </row>
    <row r="1123" s="606" customFormat="1" ht="18" customHeight="1" spans="1:8">
      <c r="A1123" s="382" t="s">
        <v>47</v>
      </c>
      <c r="B1123" s="321"/>
      <c r="C1123" s="625">
        <v>0</v>
      </c>
      <c r="D1123" s="257">
        <v>0</v>
      </c>
      <c r="E1123" s="636"/>
      <c r="F1123" s="257"/>
      <c r="G1123" s="637"/>
      <c r="H1123" s="638"/>
    </row>
    <row r="1124" s="520" customFormat="1" ht="18" customHeight="1" spans="1:222">
      <c r="A1124" s="382" t="s">
        <v>48</v>
      </c>
      <c r="B1124" s="321"/>
      <c r="C1124" s="625">
        <v>0</v>
      </c>
      <c r="D1124" s="257">
        <v>0</v>
      </c>
      <c r="E1124" s="636"/>
      <c r="F1124" s="257"/>
      <c r="G1124" s="637"/>
      <c r="H1124" s="612"/>
      <c r="I1124" s="606"/>
      <c r="J1124" s="613"/>
      <c r="K1124" s="613"/>
      <c r="GI1124" s="613"/>
      <c r="GJ1124" s="613"/>
      <c r="GK1124" s="613"/>
      <c r="GL1124" s="613"/>
      <c r="GM1124" s="613"/>
      <c r="GN1124" s="613"/>
      <c r="GO1124" s="613"/>
      <c r="GP1124" s="613"/>
      <c r="GQ1124" s="613"/>
      <c r="GR1124" s="613"/>
      <c r="GS1124" s="613"/>
      <c r="GT1124" s="613"/>
      <c r="GU1124" s="613"/>
      <c r="GV1124" s="613"/>
      <c r="GW1124" s="613"/>
      <c r="GX1124" s="613"/>
      <c r="GY1124" s="613"/>
      <c r="GZ1124" s="613"/>
      <c r="HA1124" s="613"/>
      <c r="HB1124" s="613"/>
      <c r="HC1124" s="613"/>
      <c r="HD1124" s="613"/>
      <c r="HE1124" s="613"/>
      <c r="HF1124" s="613"/>
      <c r="HG1124" s="613"/>
      <c r="HH1124" s="613"/>
      <c r="HI1124" s="613"/>
      <c r="HJ1124" s="613"/>
      <c r="HK1124" s="613"/>
      <c r="HL1124" s="613"/>
      <c r="HM1124" s="613"/>
      <c r="HN1124" s="613"/>
    </row>
    <row r="1125" s="606" customFormat="1" ht="18" customHeight="1" spans="1:8">
      <c r="A1125" s="382" t="s">
        <v>49</v>
      </c>
      <c r="B1125" s="321"/>
      <c r="C1125" s="625">
        <v>0</v>
      </c>
      <c r="D1125" s="257">
        <v>0</v>
      </c>
      <c r="E1125" s="636"/>
      <c r="F1125" s="257"/>
      <c r="G1125" s="637"/>
      <c r="H1125" s="638"/>
    </row>
    <row r="1126" ht="18" customHeight="1" spans="1:9">
      <c r="A1126" s="382" t="s">
        <v>894</v>
      </c>
      <c r="B1126" s="321"/>
      <c r="C1126" s="625">
        <v>0</v>
      </c>
      <c r="D1126" s="257">
        <v>0</v>
      </c>
      <c r="E1126" s="636"/>
      <c r="F1126" s="257"/>
      <c r="G1126" s="637"/>
      <c r="I1126" s="606"/>
    </row>
    <row r="1127" ht="18" customHeight="1" spans="1:9">
      <c r="A1127" s="382" t="s">
        <v>56</v>
      </c>
      <c r="B1127" s="321"/>
      <c r="C1127" s="625">
        <v>0</v>
      </c>
      <c r="D1127" s="257">
        <v>0</v>
      </c>
      <c r="E1127" s="636"/>
      <c r="F1127" s="257"/>
      <c r="G1127" s="637"/>
      <c r="I1127" s="606"/>
    </row>
    <row r="1128" ht="18" customHeight="1" spans="1:9">
      <c r="A1128" s="382" t="s">
        <v>895</v>
      </c>
      <c r="B1128" s="321"/>
      <c r="C1128" s="625">
        <v>0</v>
      </c>
      <c r="D1128" s="257">
        <v>0</v>
      </c>
      <c r="E1128" s="636"/>
      <c r="F1128" s="257"/>
      <c r="G1128" s="637"/>
      <c r="I1128" s="606"/>
    </row>
    <row r="1129" s="606" customFormat="1" ht="18" customHeight="1" spans="1:8">
      <c r="A1129" s="383" t="s">
        <v>896</v>
      </c>
      <c r="B1129" s="321"/>
      <c r="C1129" s="624">
        <v>0</v>
      </c>
      <c r="D1129" s="355">
        <v>0</v>
      </c>
      <c r="E1129" s="622"/>
      <c r="F1129" s="355">
        <f>SUM(F1130:F1138)</f>
        <v>0</v>
      </c>
      <c r="G1129" s="637"/>
      <c r="H1129" s="624">
        <f>SUM(H1130:H1138)</f>
        <v>0</v>
      </c>
    </row>
    <row r="1130" ht="18" customHeight="1" spans="1:9">
      <c r="A1130" s="382" t="s">
        <v>897</v>
      </c>
      <c r="B1130" s="321"/>
      <c r="C1130" s="625">
        <v>0</v>
      </c>
      <c r="D1130" s="257">
        <v>0</v>
      </c>
      <c r="E1130" s="636"/>
      <c r="F1130" s="257"/>
      <c r="G1130" s="637"/>
      <c r="I1130" s="606"/>
    </row>
    <row r="1131" s="607" customFormat="1" ht="18" customHeight="1" spans="1:222">
      <c r="A1131" s="382" t="s">
        <v>898</v>
      </c>
      <c r="B1131" s="321"/>
      <c r="C1131" s="625">
        <v>0</v>
      </c>
      <c r="D1131" s="257">
        <v>0</v>
      </c>
      <c r="E1131" s="636"/>
      <c r="F1131" s="257"/>
      <c r="G1131" s="637"/>
      <c r="H1131" s="612"/>
      <c r="I1131" s="606"/>
      <c r="J1131" s="613"/>
      <c r="K1131" s="613"/>
      <c r="GI1131" s="613"/>
      <c r="GJ1131" s="613"/>
      <c r="GK1131" s="613"/>
      <c r="GL1131" s="613"/>
      <c r="GM1131" s="613"/>
      <c r="GN1131" s="613"/>
      <c r="GO1131" s="613"/>
      <c r="GP1131" s="613"/>
      <c r="GQ1131" s="613"/>
      <c r="GR1131" s="613"/>
      <c r="GS1131" s="613"/>
      <c r="GT1131" s="613"/>
      <c r="GU1131" s="613"/>
      <c r="GV1131" s="613"/>
      <c r="GW1131" s="613"/>
      <c r="GX1131" s="613"/>
      <c r="GY1131" s="613"/>
      <c r="GZ1131" s="613"/>
      <c r="HA1131" s="613"/>
      <c r="HB1131" s="613"/>
      <c r="HC1131" s="613"/>
      <c r="HD1131" s="613"/>
      <c r="HE1131" s="613"/>
      <c r="HF1131" s="613"/>
      <c r="HG1131" s="613"/>
      <c r="HH1131" s="613"/>
      <c r="HI1131" s="613"/>
      <c r="HJ1131" s="613"/>
      <c r="HK1131" s="613"/>
      <c r="HL1131" s="613"/>
      <c r="HM1131" s="613"/>
      <c r="HN1131" s="613"/>
    </row>
    <row r="1132" s="520" customFormat="1" ht="18" customHeight="1" spans="1:222">
      <c r="A1132" s="382" t="s">
        <v>899</v>
      </c>
      <c r="B1132" s="321"/>
      <c r="C1132" s="625">
        <v>0</v>
      </c>
      <c r="D1132" s="257">
        <v>0</v>
      </c>
      <c r="E1132" s="636"/>
      <c r="F1132" s="257"/>
      <c r="G1132" s="637"/>
      <c r="H1132" s="612"/>
      <c r="I1132" s="606"/>
      <c r="J1132" s="613"/>
      <c r="K1132" s="613"/>
      <c r="GI1132" s="613"/>
      <c r="GJ1132" s="613"/>
      <c r="GK1132" s="613"/>
      <c r="GL1132" s="613"/>
      <c r="GM1132" s="613"/>
      <c r="GN1132" s="613"/>
      <c r="GO1132" s="613"/>
      <c r="GP1132" s="613"/>
      <c r="GQ1132" s="613"/>
      <c r="GR1132" s="613"/>
      <c r="GS1132" s="613"/>
      <c r="GT1132" s="613"/>
      <c r="GU1132" s="613"/>
      <c r="GV1132" s="613"/>
      <c r="GW1132" s="613"/>
      <c r="GX1132" s="613"/>
      <c r="GY1132" s="613"/>
      <c r="GZ1132" s="613"/>
      <c r="HA1132" s="613"/>
      <c r="HB1132" s="613"/>
      <c r="HC1132" s="613"/>
      <c r="HD1132" s="613"/>
      <c r="HE1132" s="613"/>
      <c r="HF1132" s="613"/>
      <c r="HG1132" s="613"/>
      <c r="HH1132" s="613"/>
      <c r="HI1132" s="613"/>
      <c r="HJ1132" s="613"/>
      <c r="HK1132" s="613"/>
      <c r="HL1132" s="613"/>
      <c r="HM1132" s="613"/>
      <c r="HN1132" s="613"/>
    </row>
    <row r="1133" s="520" customFormat="1" ht="18" customHeight="1" spans="1:222">
      <c r="A1133" s="382" t="s">
        <v>900</v>
      </c>
      <c r="B1133" s="321"/>
      <c r="C1133" s="625">
        <v>0</v>
      </c>
      <c r="D1133" s="257">
        <v>0</v>
      </c>
      <c r="E1133" s="636"/>
      <c r="F1133" s="257"/>
      <c r="G1133" s="637"/>
      <c r="H1133" s="612"/>
      <c r="I1133" s="606"/>
      <c r="J1133" s="613"/>
      <c r="K1133" s="613"/>
      <c r="GI1133" s="613"/>
      <c r="GJ1133" s="613"/>
      <c r="GK1133" s="613"/>
      <c r="GL1133" s="613"/>
      <c r="GM1133" s="613"/>
      <c r="GN1133" s="613"/>
      <c r="GO1133" s="613"/>
      <c r="GP1133" s="613"/>
      <c r="GQ1133" s="613"/>
      <c r="GR1133" s="613"/>
      <c r="GS1133" s="613"/>
      <c r="GT1133" s="613"/>
      <c r="GU1133" s="613"/>
      <c r="GV1133" s="613"/>
      <c r="GW1133" s="613"/>
      <c r="GX1133" s="613"/>
      <c r="GY1133" s="613"/>
      <c r="GZ1133" s="613"/>
      <c r="HA1133" s="613"/>
      <c r="HB1133" s="613"/>
      <c r="HC1133" s="613"/>
      <c r="HD1133" s="613"/>
      <c r="HE1133" s="613"/>
      <c r="HF1133" s="613"/>
      <c r="HG1133" s="613"/>
      <c r="HH1133" s="613"/>
      <c r="HI1133" s="613"/>
      <c r="HJ1133" s="613"/>
      <c r="HK1133" s="613"/>
      <c r="HL1133" s="613"/>
      <c r="HM1133" s="613"/>
      <c r="HN1133" s="613"/>
    </row>
    <row r="1134" s="607" customFormat="1" ht="18" customHeight="1" spans="1:222">
      <c r="A1134" s="382" t="s">
        <v>901</v>
      </c>
      <c r="B1134" s="321"/>
      <c r="C1134" s="625">
        <v>0</v>
      </c>
      <c r="D1134" s="257">
        <v>0</v>
      </c>
      <c r="E1134" s="636"/>
      <c r="F1134" s="257"/>
      <c r="G1134" s="637"/>
      <c r="H1134" s="612"/>
      <c r="I1134" s="606"/>
      <c r="J1134" s="613"/>
      <c r="K1134" s="613"/>
      <c r="GI1134" s="613"/>
      <c r="GJ1134" s="613"/>
      <c r="GK1134" s="613"/>
      <c r="GL1134" s="613"/>
      <c r="GM1134" s="613"/>
      <c r="GN1134" s="613"/>
      <c r="GO1134" s="613"/>
      <c r="GP1134" s="613"/>
      <c r="GQ1134" s="613"/>
      <c r="GR1134" s="613"/>
      <c r="GS1134" s="613"/>
      <c r="GT1134" s="613"/>
      <c r="GU1134" s="613"/>
      <c r="GV1134" s="613"/>
      <c r="GW1134" s="613"/>
      <c r="GX1134" s="613"/>
      <c r="GY1134" s="613"/>
      <c r="GZ1134" s="613"/>
      <c r="HA1134" s="613"/>
      <c r="HB1134" s="613"/>
      <c r="HC1134" s="613"/>
      <c r="HD1134" s="613"/>
      <c r="HE1134" s="613"/>
      <c r="HF1134" s="613"/>
      <c r="HG1134" s="613"/>
      <c r="HH1134" s="613"/>
      <c r="HI1134" s="613"/>
      <c r="HJ1134" s="613"/>
      <c r="HK1134" s="613"/>
      <c r="HL1134" s="613"/>
      <c r="HM1134" s="613"/>
      <c r="HN1134" s="613"/>
    </row>
    <row r="1135" s="607" customFormat="1" ht="18" customHeight="1" spans="1:222">
      <c r="A1135" s="382" t="s">
        <v>902</v>
      </c>
      <c r="B1135" s="321"/>
      <c r="C1135" s="625">
        <v>0</v>
      </c>
      <c r="D1135" s="257">
        <v>0</v>
      </c>
      <c r="E1135" s="636"/>
      <c r="F1135" s="257"/>
      <c r="G1135" s="637"/>
      <c r="H1135" s="612"/>
      <c r="I1135" s="606"/>
      <c r="J1135" s="613"/>
      <c r="K1135" s="613"/>
      <c r="GI1135" s="613"/>
      <c r="GJ1135" s="613"/>
      <c r="GK1135" s="613"/>
      <c r="GL1135" s="613"/>
      <c r="GM1135" s="613"/>
      <c r="GN1135" s="613"/>
      <c r="GO1135" s="613"/>
      <c r="GP1135" s="613"/>
      <c r="GQ1135" s="613"/>
      <c r="GR1135" s="613"/>
      <c r="GS1135" s="613"/>
      <c r="GT1135" s="613"/>
      <c r="GU1135" s="613"/>
      <c r="GV1135" s="613"/>
      <c r="GW1135" s="613"/>
      <c r="GX1135" s="613"/>
      <c r="GY1135" s="613"/>
      <c r="GZ1135" s="613"/>
      <c r="HA1135" s="613"/>
      <c r="HB1135" s="613"/>
      <c r="HC1135" s="613"/>
      <c r="HD1135" s="613"/>
      <c r="HE1135" s="613"/>
      <c r="HF1135" s="613"/>
      <c r="HG1135" s="613"/>
      <c r="HH1135" s="613"/>
      <c r="HI1135" s="613"/>
      <c r="HJ1135" s="613"/>
      <c r="HK1135" s="613"/>
      <c r="HL1135" s="613"/>
      <c r="HM1135" s="613"/>
      <c r="HN1135" s="613"/>
    </row>
    <row r="1136" ht="18" customHeight="1" spans="1:9">
      <c r="A1136" s="382" t="s">
        <v>903</v>
      </c>
      <c r="B1136" s="321"/>
      <c r="C1136" s="625">
        <v>0</v>
      </c>
      <c r="D1136" s="257">
        <v>0</v>
      </c>
      <c r="E1136" s="636"/>
      <c r="F1136" s="257"/>
      <c r="G1136" s="637"/>
      <c r="I1136" s="606"/>
    </row>
    <row r="1137" s="606" customFormat="1" ht="18" customHeight="1" spans="1:8">
      <c r="A1137" s="382" t="s">
        <v>904</v>
      </c>
      <c r="B1137" s="321"/>
      <c r="C1137" s="625">
        <v>0</v>
      </c>
      <c r="D1137" s="257">
        <v>0</v>
      </c>
      <c r="E1137" s="636"/>
      <c r="F1137" s="257"/>
      <c r="G1137" s="637"/>
      <c r="H1137" s="638"/>
    </row>
    <row r="1138" ht="18" customHeight="1" spans="1:9">
      <c r="A1138" s="382" t="s">
        <v>905</v>
      </c>
      <c r="B1138" s="321"/>
      <c r="C1138" s="625">
        <v>0</v>
      </c>
      <c r="D1138" s="257">
        <v>0</v>
      </c>
      <c r="E1138" s="636"/>
      <c r="F1138" s="257"/>
      <c r="G1138" s="637"/>
      <c r="I1138" s="606"/>
    </row>
    <row r="1139" s="606" customFormat="1" ht="18" customHeight="1" spans="1:8">
      <c r="A1139" s="383" t="s">
        <v>906</v>
      </c>
      <c r="B1139" s="321"/>
      <c r="C1139" s="624">
        <v>0</v>
      </c>
      <c r="D1139" s="355">
        <v>0</v>
      </c>
      <c r="E1139" s="622"/>
      <c r="F1139" s="355">
        <f>SUM(F1140:F1144)</f>
        <v>0</v>
      </c>
      <c r="G1139" s="637"/>
      <c r="H1139" s="624">
        <f>SUM(H1140:H1144)</f>
        <v>0</v>
      </c>
    </row>
    <row r="1140" ht="18" customHeight="1" spans="1:9">
      <c r="A1140" s="382" t="s">
        <v>907</v>
      </c>
      <c r="B1140" s="321"/>
      <c r="C1140" s="625">
        <v>0</v>
      </c>
      <c r="D1140" s="257">
        <v>0</v>
      </c>
      <c r="E1140" s="636"/>
      <c r="F1140" s="257"/>
      <c r="G1140" s="637"/>
      <c r="I1140" s="606"/>
    </row>
    <row r="1141" ht="18" customHeight="1" spans="1:9">
      <c r="A1141" s="382" t="s">
        <v>908</v>
      </c>
      <c r="B1141" s="321"/>
      <c r="C1141" s="625">
        <v>0</v>
      </c>
      <c r="D1141" s="257">
        <v>0</v>
      </c>
      <c r="E1141" s="636"/>
      <c r="F1141" s="257"/>
      <c r="G1141" s="637"/>
      <c r="I1141" s="606"/>
    </row>
    <row r="1142" s="607" customFormat="1" ht="18" customHeight="1" spans="1:222">
      <c r="A1142" s="382" t="s">
        <v>909</v>
      </c>
      <c r="B1142" s="321"/>
      <c r="C1142" s="625">
        <v>0</v>
      </c>
      <c r="D1142" s="257">
        <v>0</v>
      </c>
      <c r="E1142" s="636"/>
      <c r="F1142" s="257"/>
      <c r="G1142" s="637"/>
      <c r="H1142" s="612"/>
      <c r="I1142" s="606"/>
      <c r="J1142" s="613"/>
      <c r="K1142" s="613"/>
      <c r="GI1142" s="613"/>
      <c r="GJ1142" s="613"/>
      <c r="GK1142" s="613"/>
      <c r="GL1142" s="613"/>
      <c r="GM1142" s="613"/>
      <c r="GN1142" s="613"/>
      <c r="GO1142" s="613"/>
      <c r="GP1142" s="613"/>
      <c r="GQ1142" s="613"/>
      <c r="GR1142" s="613"/>
      <c r="GS1142" s="613"/>
      <c r="GT1142" s="613"/>
      <c r="GU1142" s="613"/>
      <c r="GV1142" s="613"/>
      <c r="GW1142" s="613"/>
      <c r="GX1142" s="613"/>
      <c r="GY1142" s="613"/>
      <c r="GZ1142" s="613"/>
      <c r="HA1142" s="613"/>
      <c r="HB1142" s="613"/>
      <c r="HC1142" s="613"/>
      <c r="HD1142" s="613"/>
      <c r="HE1142" s="613"/>
      <c r="HF1142" s="613"/>
      <c r="HG1142" s="613"/>
      <c r="HH1142" s="613"/>
      <c r="HI1142" s="613"/>
      <c r="HJ1142" s="613"/>
      <c r="HK1142" s="613"/>
      <c r="HL1142" s="613"/>
      <c r="HM1142" s="613"/>
      <c r="HN1142" s="613"/>
    </row>
    <row r="1143" s="606" customFormat="1" ht="18" customHeight="1" spans="1:8">
      <c r="A1143" s="382" t="s">
        <v>910</v>
      </c>
      <c r="B1143" s="321"/>
      <c r="C1143" s="625">
        <v>0</v>
      </c>
      <c r="D1143" s="257">
        <v>0</v>
      </c>
      <c r="E1143" s="636"/>
      <c r="F1143" s="257"/>
      <c r="G1143" s="637"/>
      <c r="H1143" s="638"/>
    </row>
    <row r="1144" ht="18" customHeight="1" spans="1:9">
      <c r="A1144" s="382" t="s">
        <v>911</v>
      </c>
      <c r="B1144" s="321"/>
      <c r="C1144" s="625">
        <v>0</v>
      </c>
      <c r="D1144" s="257">
        <v>0</v>
      </c>
      <c r="E1144" s="636"/>
      <c r="F1144" s="257"/>
      <c r="G1144" s="637"/>
      <c r="I1144" s="606"/>
    </row>
    <row r="1145" s="606" customFormat="1" ht="18" customHeight="1" spans="1:8">
      <c r="A1145" s="383" t="s">
        <v>912</v>
      </c>
      <c r="B1145" s="321"/>
      <c r="C1145" s="624">
        <v>0</v>
      </c>
      <c r="D1145" s="355">
        <v>0</v>
      </c>
      <c r="E1145" s="622"/>
      <c r="F1145" s="355">
        <f>SUM(F1146:F1147)</f>
        <v>0</v>
      </c>
      <c r="G1145" s="637"/>
      <c r="H1145" s="624">
        <f>SUM(H1146:H1147)</f>
        <v>0</v>
      </c>
    </row>
    <row r="1146" s="606" customFormat="1" ht="18" customHeight="1" spans="1:8">
      <c r="A1146" s="382" t="s">
        <v>913</v>
      </c>
      <c r="B1146" s="321"/>
      <c r="C1146" s="625">
        <v>0</v>
      </c>
      <c r="D1146" s="257">
        <v>0</v>
      </c>
      <c r="E1146" s="636"/>
      <c r="F1146" s="257"/>
      <c r="G1146" s="637"/>
      <c r="H1146" s="638"/>
    </row>
    <row r="1147" ht="18" customHeight="1" spans="1:9">
      <c r="A1147" s="382" t="s">
        <v>914</v>
      </c>
      <c r="B1147" s="321"/>
      <c r="C1147" s="625">
        <v>0</v>
      </c>
      <c r="D1147" s="257">
        <v>0</v>
      </c>
      <c r="E1147" s="636"/>
      <c r="F1147" s="257"/>
      <c r="G1147" s="637"/>
      <c r="I1147" s="606"/>
    </row>
    <row r="1148" s="606" customFormat="1" ht="18" customHeight="1" spans="1:8">
      <c r="A1148" s="383" t="s">
        <v>915</v>
      </c>
      <c r="B1148" s="321"/>
      <c r="C1148" s="624">
        <v>0</v>
      </c>
      <c r="D1148" s="355">
        <v>0</v>
      </c>
      <c r="E1148" s="622"/>
      <c r="F1148" s="355">
        <f>F1149</f>
        <v>0</v>
      </c>
      <c r="G1148" s="637"/>
      <c r="H1148" s="624"/>
    </row>
    <row r="1149" ht="18" customHeight="1" spans="1:9">
      <c r="A1149" s="382" t="s">
        <v>916</v>
      </c>
      <c r="B1149" s="321"/>
      <c r="C1149" s="625">
        <v>0</v>
      </c>
      <c r="D1149" s="257">
        <v>0</v>
      </c>
      <c r="E1149" s="636"/>
      <c r="F1149" s="257"/>
      <c r="G1149" s="637"/>
      <c r="I1149" s="606"/>
    </row>
    <row r="1150" s="606" customFormat="1" ht="18" customHeight="1" spans="1:8">
      <c r="A1150" s="383" t="s">
        <v>917</v>
      </c>
      <c r="B1150" s="321"/>
      <c r="C1150" s="624">
        <v>0</v>
      </c>
      <c r="D1150" s="355">
        <v>0</v>
      </c>
      <c r="E1150" s="622"/>
      <c r="F1150" s="355">
        <f>SUM(F1151:F1159)</f>
        <v>0</v>
      </c>
      <c r="G1150" s="637"/>
      <c r="H1150" s="624">
        <f>SUM(H1151:H1159)</f>
        <v>0</v>
      </c>
    </row>
    <row r="1151" ht="18" customHeight="1" spans="1:9">
      <c r="A1151" s="382" t="s">
        <v>918</v>
      </c>
      <c r="B1151" s="321"/>
      <c r="C1151" s="625">
        <v>0</v>
      </c>
      <c r="D1151" s="355">
        <v>0</v>
      </c>
      <c r="E1151" s="636"/>
      <c r="F1151" s="355">
        <v>0</v>
      </c>
      <c r="G1151" s="637"/>
      <c r="I1151" s="606"/>
    </row>
    <row r="1152" ht="18" customHeight="1" spans="1:9">
      <c r="A1152" s="382" t="s">
        <v>919</v>
      </c>
      <c r="B1152" s="321"/>
      <c r="C1152" s="625">
        <v>0</v>
      </c>
      <c r="D1152" s="355">
        <v>0</v>
      </c>
      <c r="E1152" s="636"/>
      <c r="F1152" s="355">
        <v>0</v>
      </c>
      <c r="G1152" s="637"/>
      <c r="I1152" s="606"/>
    </row>
    <row r="1153" s="606" customFormat="1" ht="18" customHeight="1" spans="1:8">
      <c r="A1153" s="382" t="s">
        <v>920</v>
      </c>
      <c r="B1153" s="321"/>
      <c r="C1153" s="625">
        <v>0</v>
      </c>
      <c r="D1153" s="355">
        <v>0</v>
      </c>
      <c r="E1153" s="636"/>
      <c r="F1153" s="355">
        <v>0</v>
      </c>
      <c r="G1153" s="637"/>
      <c r="H1153" s="638"/>
    </row>
    <row r="1154" ht="18" customHeight="1" spans="1:9">
      <c r="A1154" s="382" t="s">
        <v>921</v>
      </c>
      <c r="B1154" s="321"/>
      <c r="C1154" s="625">
        <v>0</v>
      </c>
      <c r="D1154" s="355">
        <v>0</v>
      </c>
      <c r="E1154" s="636"/>
      <c r="F1154" s="355">
        <v>0</v>
      </c>
      <c r="G1154" s="637"/>
      <c r="I1154" s="606"/>
    </row>
    <row r="1155" ht="18" customHeight="1" spans="1:9">
      <c r="A1155" s="382" t="s">
        <v>922</v>
      </c>
      <c r="B1155" s="321"/>
      <c r="C1155" s="625">
        <v>0</v>
      </c>
      <c r="D1155" s="355">
        <v>0</v>
      </c>
      <c r="E1155" s="636"/>
      <c r="F1155" s="355">
        <v>0</v>
      </c>
      <c r="G1155" s="637"/>
      <c r="I1155" s="606"/>
    </row>
    <row r="1156" ht="18" customHeight="1" spans="1:9">
      <c r="A1156" s="382" t="s">
        <v>923</v>
      </c>
      <c r="B1156" s="321"/>
      <c r="C1156" s="625">
        <v>0</v>
      </c>
      <c r="D1156" s="355">
        <v>0</v>
      </c>
      <c r="E1156" s="636"/>
      <c r="F1156" s="355">
        <v>0</v>
      </c>
      <c r="G1156" s="637"/>
      <c r="I1156" s="606"/>
    </row>
    <row r="1157" s="520" customFormat="1" ht="18" customHeight="1" spans="1:222">
      <c r="A1157" s="382" t="s">
        <v>924</v>
      </c>
      <c r="B1157" s="321"/>
      <c r="C1157" s="625">
        <v>0</v>
      </c>
      <c r="D1157" s="355">
        <v>0</v>
      </c>
      <c r="E1157" s="636"/>
      <c r="F1157" s="355">
        <v>0</v>
      </c>
      <c r="G1157" s="637"/>
      <c r="H1157" s="612"/>
      <c r="I1157" s="606"/>
      <c r="J1157" s="613"/>
      <c r="K1157" s="613"/>
      <c r="GI1157" s="613"/>
      <c r="GJ1157" s="613"/>
      <c r="GK1157" s="613"/>
      <c r="GL1157" s="613"/>
      <c r="GM1157" s="613"/>
      <c r="GN1157" s="613"/>
      <c r="GO1157" s="613"/>
      <c r="GP1157" s="613"/>
      <c r="GQ1157" s="613"/>
      <c r="GR1157" s="613"/>
      <c r="GS1157" s="613"/>
      <c r="GT1157" s="613"/>
      <c r="GU1157" s="613"/>
      <c r="GV1157" s="613"/>
      <c r="GW1157" s="613"/>
      <c r="GX1157" s="613"/>
      <c r="GY1157" s="613"/>
      <c r="GZ1157" s="613"/>
      <c r="HA1157" s="613"/>
      <c r="HB1157" s="613"/>
      <c r="HC1157" s="613"/>
      <c r="HD1157" s="613"/>
      <c r="HE1157" s="613"/>
      <c r="HF1157" s="613"/>
      <c r="HG1157" s="613"/>
      <c r="HH1157" s="613"/>
      <c r="HI1157" s="613"/>
      <c r="HJ1157" s="613"/>
      <c r="HK1157" s="613"/>
      <c r="HL1157" s="613"/>
      <c r="HM1157" s="613"/>
      <c r="HN1157" s="613"/>
    </row>
    <row r="1158" s="607" customFormat="1" ht="18" customHeight="1" spans="1:222">
      <c r="A1158" s="382" t="s">
        <v>925</v>
      </c>
      <c r="B1158" s="321"/>
      <c r="C1158" s="625">
        <v>0</v>
      </c>
      <c r="D1158" s="355">
        <v>0</v>
      </c>
      <c r="E1158" s="636"/>
      <c r="F1158" s="355">
        <v>0</v>
      </c>
      <c r="G1158" s="637"/>
      <c r="H1158" s="612"/>
      <c r="I1158" s="606"/>
      <c r="J1158" s="613"/>
      <c r="K1158" s="613"/>
      <c r="GI1158" s="613"/>
      <c r="GJ1158" s="613"/>
      <c r="GK1158" s="613"/>
      <c r="GL1158" s="613"/>
      <c r="GM1158" s="613"/>
      <c r="GN1158" s="613"/>
      <c r="GO1158" s="613"/>
      <c r="GP1158" s="613"/>
      <c r="GQ1158" s="613"/>
      <c r="GR1158" s="613"/>
      <c r="GS1158" s="613"/>
      <c r="GT1158" s="613"/>
      <c r="GU1158" s="613"/>
      <c r="GV1158" s="613"/>
      <c r="GW1158" s="613"/>
      <c r="GX1158" s="613"/>
      <c r="GY1158" s="613"/>
      <c r="GZ1158" s="613"/>
      <c r="HA1158" s="613"/>
      <c r="HB1158" s="613"/>
      <c r="HC1158" s="613"/>
      <c r="HD1158" s="613"/>
      <c r="HE1158" s="613"/>
      <c r="HF1158" s="613"/>
      <c r="HG1158" s="613"/>
      <c r="HH1158" s="613"/>
      <c r="HI1158" s="613"/>
      <c r="HJ1158" s="613"/>
      <c r="HK1158" s="613"/>
      <c r="HL1158" s="613"/>
      <c r="HM1158" s="613"/>
      <c r="HN1158" s="613"/>
    </row>
    <row r="1159" s="606" customFormat="1" ht="18" customHeight="1" spans="1:8">
      <c r="A1159" s="382" t="s">
        <v>926</v>
      </c>
      <c r="B1159" s="321"/>
      <c r="C1159" s="625">
        <v>0</v>
      </c>
      <c r="D1159" s="355">
        <v>0</v>
      </c>
      <c r="E1159" s="636"/>
      <c r="F1159" s="355">
        <v>0</v>
      </c>
      <c r="G1159" s="637"/>
      <c r="H1159" s="638"/>
    </row>
    <row r="1160" s="606" customFormat="1" ht="18" customHeight="1" spans="1:8">
      <c r="A1160" s="383" t="s">
        <v>927</v>
      </c>
      <c r="B1160" s="321">
        <v>130</v>
      </c>
      <c r="C1160" s="624">
        <f t="shared" ref="C1160:H1160" si="224">C1161+C1188+C1203</f>
        <v>2882</v>
      </c>
      <c r="D1160" s="355">
        <v>2032</v>
      </c>
      <c r="E1160" s="622">
        <f t="shared" ref="E1160:E1162" si="225">D1160/C1160</f>
        <v>0.705065926439972</v>
      </c>
      <c r="F1160" s="355">
        <f t="shared" si="224"/>
        <v>126</v>
      </c>
      <c r="G1160" s="635">
        <f t="shared" ref="G1160:G1162" si="226">D1160/F1160-1</f>
        <v>15.1269841269841</v>
      </c>
      <c r="H1160" s="624">
        <f t="shared" si="224"/>
        <v>850</v>
      </c>
    </row>
    <row r="1161" s="606" customFormat="1" ht="18" customHeight="1" spans="1:8">
      <c r="A1161" s="383" t="s">
        <v>928</v>
      </c>
      <c r="B1161" s="321">
        <v>130</v>
      </c>
      <c r="C1161" s="624">
        <f t="shared" ref="C1161:H1161" si="227">SUM(C1162:C1187)</f>
        <v>2882</v>
      </c>
      <c r="D1161" s="355">
        <v>2032</v>
      </c>
      <c r="E1161" s="622">
        <f t="shared" si="225"/>
        <v>0.705065926439972</v>
      </c>
      <c r="F1161" s="355">
        <f t="shared" si="227"/>
        <v>126</v>
      </c>
      <c r="G1161" s="635">
        <f t="shared" si="226"/>
        <v>15.1269841269841</v>
      </c>
      <c r="H1161" s="624">
        <f t="shared" si="227"/>
        <v>850</v>
      </c>
    </row>
    <row r="1162" ht="18" customHeight="1" spans="1:9">
      <c r="A1162" s="382" t="s">
        <v>47</v>
      </c>
      <c r="B1162" s="320">
        <v>15</v>
      </c>
      <c r="C1162" s="625">
        <v>25</v>
      </c>
      <c r="D1162" s="257">
        <v>25</v>
      </c>
      <c r="E1162" s="636">
        <f t="shared" si="225"/>
        <v>1</v>
      </c>
      <c r="F1162" s="257">
        <v>34</v>
      </c>
      <c r="G1162" s="637">
        <f t="shared" si="226"/>
        <v>-0.264705882352941</v>
      </c>
      <c r="I1162" s="606"/>
    </row>
    <row r="1163" s="607" customFormat="1" ht="18" customHeight="1" spans="1:222">
      <c r="A1163" s="382" t="s">
        <v>48</v>
      </c>
      <c r="B1163" s="320"/>
      <c r="C1163" s="625">
        <v>0</v>
      </c>
      <c r="D1163" s="257">
        <v>0</v>
      </c>
      <c r="E1163" s="636"/>
      <c r="F1163" s="257"/>
      <c r="G1163" s="637"/>
      <c r="H1163" s="612"/>
      <c r="I1163" s="606"/>
      <c r="J1163" s="613"/>
      <c r="K1163" s="613"/>
      <c r="GI1163" s="613"/>
      <c r="GJ1163" s="613"/>
      <c r="GK1163" s="613"/>
      <c r="GL1163" s="613"/>
      <c r="GM1163" s="613"/>
      <c r="GN1163" s="613"/>
      <c r="GO1163" s="613"/>
      <c r="GP1163" s="613"/>
      <c r="GQ1163" s="613"/>
      <c r="GR1163" s="613"/>
      <c r="GS1163" s="613"/>
      <c r="GT1163" s="613"/>
      <c r="GU1163" s="613"/>
      <c r="GV1163" s="613"/>
      <c r="GW1163" s="613"/>
      <c r="GX1163" s="613"/>
      <c r="GY1163" s="613"/>
      <c r="GZ1163" s="613"/>
      <c r="HA1163" s="613"/>
      <c r="HB1163" s="613"/>
      <c r="HC1163" s="613"/>
      <c r="HD1163" s="613"/>
      <c r="HE1163" s="613"/>
      <c r="HF1163" s="613"/>
      <c r="HG1163" s="613"/>
      <c r="HH1163" s="613"/>
      <c r="HI1163" s="613"/>
      <c r="HJ1163" s="613"/>
      <c r="HK1163" s="613"/>
      <c r="HL1163" s="613"/>
      <c r="HM1163" s="613"/>
      <c r="HN1163" s="613"/>
    </row>
    <row r="1164" s="606" customFormat="1" ht="18" customHeight="1" spans="1:8">
      <c r="A1164" s="382" t="s">
        <v>49</v>
      </c>
      <c r="B1164" s="320"/>
      <c r="C1164" s="625">
        <v>0</v>
      </c>
      <c r="D1164" s="257">
        <v>0</v>
      </c>
      <c r="E1164" s="636"/>
      <c r="F1164" s="257"/>
      <c r="G1164" s="637"/>
      <c r="H1164" s="638"/>
    </row>
    <row r="1165" s="606" customFormat="1" ht="18" customHeight="1" spans="1:8">
      <c r="A1165" s="382" t="s">
        <v>929</v>
      </c>
      <c r="B1165" s="320"/>
      <c r="C1165" s="625">
        <v>0</v>
      </c>
      <c r="D1165" s="257">
        <v>0</v>
      </c>
      <c r="E1165" s="636"/>
      <c r="F1165" s="257"/>
      <c r="G1165" s="637"/>
      <c r="H1165" s="638"/>
    </row>
    <row r="1166" s="606" customFormat="1" ht="18" customHeight="1" spans="1:8">
      <c r="A1166" s="382" t="s">
        <v>930</v>
      </c>
      <c r="B1166" s="320"/>
      <c r="C1166" s="625">
        <v>0</v>
      </c>
      <c r="D1166" s="257">
        <v>0</v>
      </c>
      <c r="E1166" s="636"/>
      <c r="F1166" s="257"/>
      <c r="G1166" s="637"/>
      <c r="H1166" s="638"/>
    </row>
    <row r="1167" s="606" customFormat="1" ht="18" customHeight="1" spans="1:8">
      <c r="A1167" s="382" t="s">
        <v>931</v>
      </c>
      <c r="B1167" s="320"/>
      <c r="C1167" s="625">
        <v>0</v>
      </c>
      <c r="D1167" s="257">
        <v>0</v>
      </c>
      <c r="E1167" s="636"/>
      <c r="F1167" s="257"/>
      <c r="G1167" s="637"/>
      <c r="H1167" s="638"/>
    </row>
    <row r="1168" s="607" customFormat="1" ht="18" customHeight="1" spans="1:222">
      <c r="A1168" s="382" t="s">
        <v>932</v>
      </c>
      <c r="B1168" s="320"/>
      <c r="C1168" s="625">
        <v>0</v>
      </c>
      <c r="D1168" s="257">
        <v>0</v>
      </c>
      <c r="E1168" s="636"/>
      <c r="F1168" s="257"/>
      <c r="G1168" s="637"/>
      <c r="H1168" s="612"/>
      <c r="I1168" s="606"/>
      <c r="J1168" s="613"/>
      <c r="K1168" s="613"/>
      <c r="GI1168" s="613"/>
      <c r="GJ1168" s="613"/>
      <c r="GK1168" s="613"/>
      <c r="GL1168" s="613"/>
      <c r="GM1168" s="613"/>
      <c r="GN1168" s="613"/>
      <c r="GO1168" s="613"/>
      <c r="GP1168" s="613"/>
      <c r="GQ1168" s="613"/>
      <c r="GR1168" s="613"/>
      <c r="GS1168" s="613"/>
      <c r="GT1168" s="613"/>
      <c r="GU1168" s="613"/>
      <c r="GV1168" s="613"/>
      <c r="GW1168" s="613"/>
      <c r="GX1168" s="613"/>
      <c r="GY1168" s="613"/>
      <c r="GZ1168" s="613"/>
      <c r="HA1168" s="613"/>
      <c r="HB1168" s="613"/>
      <c r="HC1168" s="613"/>
      <c r="HD1168" s="613"/>
      <c r="HE1168" s="613"/>
      <c r="HF1168" s="613"/>
      <c r="HG1168" s="613"/>
      <c r="HH1168" s="613"/>
      <c r="HI1168" s="613"/>
      <c r="HJ1168" s="613"/>
      <c r="HK1168" s="613"/>
      <c r="HL1168" s="613"/>
      <c r="HM1168" s="613"/>
      <c r="HN1168" s="613"/>
    </row>
    <row r="1169" s="607" customFormat="1" ht="18" customHeight="1" spans="1:222">
      <c r="A1169" s="382" t="s">
        <v>933</v>
      </c>
      <c r="B1169" s="320"/>
      <c r="C1169" s="625">
        <v>0</v>
      </c>
      <c r="D1169" s="257">
        <v>0</v>
      </c>
      <c r="E1169" s="636"/>
      <c r="F1169" s="257"/>
      <c r="G1169" s="637"/>
      <c r="H1169" s="612"/>
      <c r="I1169" s="606"/>
      <c r="J1169" s="613"/>
      <c r="K1169" s="613"/>
      <c r="GI1169" s="613"/>
      <c r="GJ1169" s="613"/>
      <c r="GK1169" s="613"/>
      <c r="GL1169" s="613"/>
      <c r="GM1169" s="613"/>
      <c r="GN1169" s="613"/>
      <c r="GO1169" s="613"/>
      <c r="GP1169" s="613"/>
      <c r="GQ1169" s="613"/>
      <c r="GR1169" s="613"/>
      <c r="GS1169" s="613"/>
      <c r="GT1169" s="613"/>
      <c r="GU1169" s="613"/>
      <c r="GV1169" s="613"/>
      <c r="GW1169" s="613"/>
      <c r="GX1169" s="613"/>
      <c r="GY1169" s="613"/>
      <c r="GZ1169" s="613"/>
      <c r="HA1169" s="613"/>
      <c r="HB1169" s="613"/>
      <c r="HC1169" s="613"/>
      <c r="HD1169" s="613"/>
      <c r="HE1169" s="613"/>
      <c r="HF1169" s="613"/>
      <c r="HG1169" s="613"/>
      <c r="HH1169" s="613"/>
      <c r="HI1169" s="613"/>
      <c r="HJ1169" s="613"/>
      <c r="HK1169" s="613"/>
      <c r="HL1169" s="613"/>
      <c r="HM1169" s="613"/>
      <c r="HN1169" s="613"/>
    </row>
    <row r="1170" s="607" customFormat="1" ht="18" customHeight="1" spans="1:222">
      <c r="A1170" s="382" t="s">
        <v>934</v>
      </c>
      <c r="B1170" s="320"/>
      <c r="C1170" s="625">
        <v>2674</v>
      </c>
      <c r="D1170" s="257">
        <v>1824</v>
      </c>
      <c r="E1170" s="636"/>
      <c r="F1170" s="257"/>
      <c r="G1170" s="637"/>
      <c r="H1170" s="612">
        <v>850</v>
      </c>
      <c r="I1170" s="606"/>
      <c r="J1170" s="613"/>
      <c r="K1170" s="613"/>
      <c r="GI1170" s="613"/>
      <c r="GJ1170" s="613"/>
      <c r="GK1170" s="613"/>
      <c r="GL1170" s="613"/>
      <c r="GM1170" s="613"/>
      <c r="GN1170" s="613"/>
      <c r="GO1170" s="613"/>
      <c r="GP1170" s="613"/>
      <c r="GQ1170" s="613"/>
      <c r="GR1170" s="613"/>
      <c r="GS1170" s="613"/>
      <c r="GT1170" s="613"/>
      <c r="GU1170" s="613"/>
      <c r="GV1170" s="613"/>
      <c r="GW1170" s="613"/>
      <c r="GX1170" s="613"/>
      <c r="GY1170" s="613"/>
      <c r="GZ1170" s="613"/>
      <c r="HA1170" s="613"/>
      <c r="HB1170" s="613"/>
      <c r="HC1170" s="613"/>
      <c r="HD1170" s="613"/>
      <c r="HE1170" s="613"/>
      <c r="HF1170" s="613"/>
      <c r="HG1170" s="613"/>
      <c r="HH1170" s="613"/>
      <c r="HI1170" s="613"/>
      <c r="HJ1170" s="613"/>
      <c r="HK1170" s="613"/>
      <c r="HL1170" s="613"/>
      <c r="HM1170" s="613"/>
      <c r="HN1170" s="613"/>
    </row>
    <row r="1171" s="607" customFormat="1" ht="18" customHeight="1" spans="1:222">
      <c r="A1171" s="382" t="s">
        <v>935</v>
      </c>
      <c r="B1171" s="320"/>
      <c r="C1171" s="625">
        <v>0</v>
      </c>
      <c r="D1171" s="257">
        <v>0</v>
      </c>
      <c r="E1171" s="636"/>
      <c r="F1171" s="257"/>
      <c r="G1171" s="637"/>
      <c r="H1171" s="612"/>
      <c r="I1171" s="606"/>
      <c r="J1171" s="613"/>
      <c r="K1171" s="613"/>
      <c r="GI1171" s="613"/>
      <c r="GJ1171" s="613"/>
      <c r="GK1171" s="613"/>
      <c r="GL1171" s="613"/>
      <c r="GM1171" s="613"/>
      <c r="GN1171" s="613"/>
      <c r="GO1171" s="613"/>
      <c r="GP1171" s="613"/>
      <c r="GQ1171" s="613"/>
      <c r="GR1171" s="613"/>
      <c r="GS1171" s="613"/>
      <c r="GT1171" s="613"/>
      <c r="GU1171" s="613"/>
      <c r="GV1171" s="613"/>
      <c r="GW1171" s="613"/>
      <c r="GX1171" s="613"/>
      <c r="GY1171" s="613"/>
      <c r="GZ1171" s="613"/>
      <c r="HA1171" s="613"/>
      <c r="HB1171" s="613"/>
      <c r="HC1171" s="613"/>
      <c r="HD1171" s="613"/>
      <c r="HE1171" s="613"/>
      <c r="HF1171" s="613"/>
      <c r="HG1171" s="613"/>
      <c r="HH1171" s="613"/>
      <c r="HI1171" s="613"/>
      <c r="HJ1171" s="613"/>
      <c r="HK1171" s="613"/>
      <c r="HL1171" s="613"/>
      <c r="HM1171" s="613"/>
      <c r="HN1171" s="613"/>
    </row>
    <row r="1172" s="607" customFormat="1" ht="18" customHeight="1" spans="1:222">
      <c r="A1172" s="382" t="s">
        <v>936</v>
      </c>
      <c r="B1172" s="320"/>
      <c r="C1172" s="625">
        <v>0</v>
      </c>
      <c r="D1172" s="257">
        <v>0</v>
      </c>
      <c r="E1172" s="636"/>
      <c r="F1172" s="257"/>
      <c r="G1172" s="637"/>
      <c r="H1172" s="612"/>
      <c r="I1172" s="606"/>
      <c r="J1172" s="613"/>
      <c r="K1172" s="613"/>
      <c r="GI1172" s="613"/>
      <c r="GJ1172" s="613"/>
      <c r="GK1172" s="613"/>
      <c r="GL1172" s="613"/>
      <c r="GM1172" s="613"/>
      <c r="GN1172" s="613"/>
      <c r="GO1172" s="613"/>
      <c r="GP1172" s="613"/>
      <c r="GQ1172" s="613"/>
      <c r="GR1172" s="613"/>
      <c r="GS1172" s="613"/>
      <c r="GT1172" s="613"/>
      <c r="GU1172" s="613"/>
      <c r="GV1172" s="613"/>
      <c r="GW1172" s="613"/>
      <c r="GX1172" s="613"/>
      <c r="GY1172" s="613"/>
      <c r="GZ1172" s="613"/>
      <c r="HA1172" s="613"/>
      <c r="HB1172" s="613"/>
      <c r="HC1172" s="613"/>
      <c r="HD1172" s="613"/>
      <c r="HE1172" s="613"/>
      <c r="HF1172" s="613"/>
      <c r="HG1172" s="613"/>
      <c r="HH1172" s="613"/>
      <c r="HI1172" s="613"/>
      <c r="HJ1172" s="613"/>
      <c r="HK1172" s="613"/>
      <c r="HL1172" s="613"/>
      <c r="HM1172" s="613"/>
      <c r="HN1172" s="613"/>
    </row>
    <row r="1173" s="607" customFormat="1" ht="18" customHeight="1" spans="1:222">
      <c r="A1173" s="382" t="s">
        <v>937</v>
      </c>
      <c r="B1173" s="320"/>
      <c r="C1173" s="625">
        <v>0</v>
      </c>
      <c r="D1173" s="257">
        <v>0</v>
      </c>
      <c r="E1173" s="636"/>
      <c r="F1173" s="257"/>
      <c r="G1173" s="637"/>
      <c r="H1173" s="612"/>
      <c r="I1173" s="606"/>
      <c r="J1173" s="613"/>
      <c r="K1173" s="613"/>
      <c r="GI1173" s="613"/>
      <c r="GJ1173" s="613"/>
      <c r="GK1173" s="613"/>
      <c r="GL1173" s="613"/>
      <c r="GM1173" s="613"/>
      <c r="GN1173" s="613"/>
      <c r="GO1173" s="613"/>
      <c r="GP1173" s="613"/>
      <c r="GQ1173" s="613"/>
      <c r="GR1173" s="613"/>
      <c r="GS1173" s="613"/>
      <c r="GT1173" s="613"/>
      <c r="GU1173" s="613"/>
      <c r="GV1173" s="613"/>
      <c r="GW1173" s="613"/>
      <c r="GX1173" s="613"/>
      <c r="GY1173" s="613"/>
      <c r="GZ1173" s="613"/>
      <c r="HA1173" s="613"/>
      <c r="HB1173" s="613"/>
      <c r="HC1173" s="613"/>
      <c r="HD1173" s="613"/>
      <c r="HE1173" s="613"/>
      <c r="HF1173" s="613"/>
      <c r="HG1173" s="613"/>
      <c r="HH1173" s="613"/>
      <c r="HI1173" s="613"/>
      <c r="HJ1173" s="613"/>
      <c r="HK1173" s="613"/>
      <c r="HL1173" s="613"/>
      <c r="HM1173" s="613"/>
      <c r="HN1173" s="613"/>
    </row>
    <row r="1174" s="607" customFormat="1" ht="18" customHeight="1" spans="1:222">
      <c r="A1174" s="382" t="s">
        <v>938</v>
      </c>
      <c r="B1174" s="320"/>
      <c r="C1174" s="625">
        <v>0</v>
      </c>
      <c r="D1174" s="257">
        <v>0</v>
      </c>
      <c r="E1174" s="636"/>
      <c r="F1174" s="257"/>
      <c r="G1174" s="637"/>
      <c r="H1174" s="612"/>
      <c r="I1174" s="606"/>
      <c r="J1174" s="613"/>
      <c r="K1174" s="613"/>
      <c r="GI1174" s="613"/>
      <c r="GJ1174" s="613"/>
      <c r="GK1174" s="613"/>
      <c r="GL1174" s="613"/>
      <c r="GM1174" s="613"/>
      <c r="GN1174" s="613"/>
      <c r="GO1174" s="613"/>
      <c r="GP1174" s="613"/>
      <c r="GQ1174" s="613"/>
      <c r="GR1174" s="613"/>
      <c r="GS1174" s="613"/>
      <c r="GT1174" s="613"/>
      <c r="GU1174" s="613"/>
      <c r="GV1174" s="613"/>
      <c r="GW1174" s="613"/>
      <c r="GX1174" s="613"/>
      <c r="GY1174" s="613"/>
      <c r="GZ1174" s="613"/>
      <c r="HA1174" s="613"/>
      <c r="HB1174" s="613"/>
      <c r="HC1174" s="613"/>
      <c r="HD1174" s="613"/>
      <c r="HE1174" s="613"/>
      <c r="HF1174" s="613"/>
      <c r="HG1174" s="613"/>
      <c r="HH1174" s="613"/>
      <c r="HI1174" s="613"/>
      <c r="HJ1174" s="613"/>
      <c r="HK1174" s="613"/>
      <c r="HL1174" s="613"/>
      <c r="HM1174" s="613"/>
      <c r="HN1174" s="613"/>
    </row>
    <row r="1175" s="520" customFormat="1" ht="18" customHeight="1" spans="1:222">
      <c r="A1175" s="382" t="s">
        <v>939</v>
      </c>
      <c r="B1175" s="320"/>
      <c r="C1175" s="625">
        <v>0</v>
      </c>
      <c r="D1175" s="257">
        <v>0</v>
      </c>
      <c r="E1175" s="636"/>
      <c r="F1175" s="257"/>
      <c r="G1175" s="637"/>
      <c r="H1175" s="612"/>
      <c r="I1175" s="606"/>
      <c r="J1175" s="613"/>
      <c r="K1175" s="613"/>
      <c r="GI1175" s="613"/>
      <c r="GJ1175" s="613"/>
      <c r="GK1175" s="613"/>
      <c r="GL1175" s="613"/>
      <c r="GM1175" s="613"/>
      <c r="GN1175" s="613"/>
      <c r="GO1175" s="613"/>
      <c r="GP1175" s="613"/>
      <c r="GQ1175" s="613"/>
      <c r="GR1175" s="613"/>
      <c r="GS1175" s="613"/>
      <c r="GT1175" s="613"/>
      <c r="GU1175" s="613"/>
      <c r="GV1175" s="613"/>
      <c r="GW1175" s="613"/>
      <c r="GX1175" s="613"/>
      <c r="GY1175" s="613"/>
      <c r="GZ1175" s="613"/>
      <c r="HA1175" s="613"/>
      <c r="HB1175" s="613"/>
      <c r="HC1175" s="613"/>
      <c r="HD1175" s="613"/>
      <c r="HE1175" s="613"/>
      <c r="HF1175" s="613"/>
      <c r="HG1175" s="613"/>
      <c r="HH1175" s="613"/>
      <c r="HI1175" s="613"/>
      <c r="HJ1175" s="613"/>
      <c r="HK1175" s="613"/>
      <c r="HL1175" s="613"/>
      <c r="HM1175" s="613"/>
      <c r="HN1175" s="613"/>
    </row>
    <row r="1176" s="606" customFormat="1" ht="18" customHeight="1" spans="1:8">
      <c r="A1176" s="382" t="s">
        <v>940</v>
      </c>
      <c r="B1176" s="320"/>
      <c r="C1176" s="625">
        <v>0</v>
      </c>
      <c r="D1176" s="257">
        <v>0</v>
      </c>
      <c r="E1176" s="636"/>
      <c r="F1176" s="257"/>
      <c r="G1176" s="637"/>
      <c r="H1176" s="638"/>
    </row>
    <row r="1177" s="520" customFormat="1" ht="18" customHeight="1" spans="1:222">
      <c r="A1177" s="382" t="s">
        <v>941</v>
      </c>
      <c r="B1177" s="320"/>
      <c r="C1177" s="625">
        <v>0</v>
      </c>
      <c r="D1177" s="257">
        <v>0</v>
      </c>
      <c r="E1177" s="636"/>
      <c r="F1177" s="257"/>
      <c r="G1177" s="637"/>
      <c r="H1177" s="612"/>
      <c r="I1177" s="606"/>
      <c r="J1177" s="613"/>
      <c r="K1177" s="613"/>
      <c r="GI1177" s="613"/>
      <c r="GJ1177" s="613"/>
      <c r="GK1177" s="613"/>
      <c r="GL1177" s="613"/>
      <c r="GM1177" s="613"/>
      <c r="GN1177" s="613"/>
      <c r="GO1177" s="613"/>
      <c r="GP1177" s="613"/>
      <c r="GQ1177" s="613"/>
      <c r="GR1177" s="613"/>
      <c r="GS1177" s="613"/>
      <c r="GT1177" s="613"/>
      <c r="GU1177" s="613"/>
      <c r="GV1177" s="613"/>
      <c r="GW1177" s="613"/>
      <c r="GX1177" s="613"/>
      <c r="GY1177" s="613"/>
      <c r="GZ1177" s="613"/>
      <c r="HA1177" s="613"/>
      <c r="HB1177" s="613"/>
      <c r="HC1177" s="613"/>
      <c r="HD1177" s="613"/>
      <c r="HE1177" s="613"/>
      <c r="HF1177" s="613"/>
      <c r="HG1177" s="613"/>
      <c r="HH1177" s="613"/>
      <c r="HI1177" s="613"/>
      <c r="HJ1177" s="613"/>
      <c r="HK1177" s="613"/>
      <c r="HL1177" s="613"/>
      <c r="HM1177" s="613"/>
      <c r="HN1177" s="613"/>
    </row>
    <row r="1178" s="520" customFormat="1" ht="18" customHeight="1" spans="1:222">
      <c r="A1178" s="382" t="s">
        <v>942</v>
      </c>
      <c r="B1178" s="320"/>
      <c r="C1178" s="625">
        <v>0</v>
      </c>
      <c r="D1178" s="257">
        <v>0</v>
      </c>
      <c r="E1178" s="636"/>
      <c r="F1178" s="257"/>
      <c r="G1178" s="637"/>
      <c r="H1178" s="612"/>
      <c r="I1178" s="606"/>
      <c r="J1178" s="613"/>
      <c r="K1178" s="613"/>
      <c r="GI1178" s="613"/>
      <c r="GJ1178" s="613"/>
      <c r="GK1178" s="613"/>
      <c r="GL1178" s="613"/>
      <c r="GM1178" s="613"/>
      <c r="GN1178" s="613"/>
      <c r="GO1178" s="613"/>
      <c r="GP1178" s="613"/>
      <c r="GQ1178" s="613"/>
      <c r="GR1178" s="613"/>
      <c r="GS1178" s="613"/>
      <c r="GT1178" s="613"/>
      <c r="GU1178" s="613"/>
      <c r="GV1178" s="613"/>
      <c r="GW1178" s="613"/>
      <c r="GX1178" s="613"/>
      <c r="GY1178" s="613"/>
      <c r="GZ1178" s="613"/>
      <c r="HA1178" s="613"/>
      <c r="HB1178" s="613"/>
      <c r="HC1178" s="613"/>
      <c r="HD1178" s="613"/>
      <c r="HE1178" s="613"/>
      <c r="HF1178" s="613"/>
      <c r="HG1178" s="613"/>
      <c r="HH1178" s="613"/>
      <c r="HI1178" s="613"/>
      <c r="HJ1178" s="613"/>
      <c r="HK1178" s="613"/>
      <c r="HL1178" s="613"/>
      <c r="HM1178" s="613"/>
      <c r="HN1178" s="613"/>
    </row>
    <row r="1179" s="520" customFormat="1" ht="18" customHeight="1" spans="1:222">
      <c r="A1179" s="382" t="s">
        <v>943</v>
      </c>
      <c r="B1179" s="320"/>
      <c r="C1179" s="625">
        <v>0</v>
      </c>
      <c r="D1179" s="257">
        <v>0</v>
      </c>
      <c r="E1179" s="636"/>
      <c r="F1179" s="257"/>
      <c r="G1179" s="637"/>
      <c r="H1179" s="612"/>
      <c r="I1179" s="606"/>
      <c r="J1179" s="613"/>
      <c r="K1179" s="613"/>
      <c r="GI1179" s="613"/>
      <c r="GJ1179" s="613"/>
      <c r="GK1179" s="613"/>
      <c r="GL1179" s="613"/>
      <c r="GM1179" s="613"/>
      <c r="GN1179" s="613"/>
      <c r="GO1179" s="613"/>
      <c r="GP1179" s="613"/>
      <c r="GQ1179" s="613"/>
      <c r="GR1179" s="613"/>
      <c r="GS1179" s="613"/>
      <c r="GT1179" s="613"/>
      <c r="GU1179" s="613"/>
      <c r="GV1179" s="613"/>
      <c r="GW1179" s="613"/>
      <c r="GX1179" s="613"/>
      <c r="GY1179" s="613"/>
      <c r="GZ1179" s="613"/>
      <c r="HA1179" s="613"/>
      <c r="HB1179" s="613"/>
      <c r="HC1179" s="613"/>
      <c r="HD1179" s="613"/>
      <c r="HE1179" s="613"/>
      <c r="HF1179" s="613"/>
      <c r="HG1179" s="613"/>
      <c r="HH1179" s="613"/>
      <c r="HI1179" s="613"/>
      <c r="HJ1179" s="613"/>
      <c r="HK1179" s="613"/>
      <c r="HL1179" s="613"/>
      <c r="HM1179" s="613"/>
      <c r="HN1179" s="613"/>
    </row>
    <row r="1180" s="520" customFormat="1" ht="18" customHeight="1" spans="1:222">
      <c r="A1180" s="382" t="s">
        <v>944</v>
      </c>
      <c r="B1180" s="320"/>
      <c r="C1180" s="625">
        <v>0</v>
      </c>
      <c r="D1180" s="257">
        <v>0</v>
      </c>
      <c r="E1180" s="636"/>
      <c r="F1180" s="257"/>
      <c r="G1180" s="637"/>
      <c r="H1180" s="612"/>
      <c r="I1180" s="606"/>
      <c r="J1180" s="613"/>
      <c r="K1180" s="613"/>
      <c r="GI1180" s="613"/>
      <c r="GJ1180" s="613"/>
      <c r="GK1180" s="613"/>
      <c r="GL1180" s="613"/>
      <c r="GM1180" s="613"/>
      <c r="GN1180" s="613"/>
      <c r="GO1180" s="613"/>
      <c r="GP1180" s="613"/>
      <c r="GQ1180" s="613"/>
      <c r="GR1180" s="613"/>
      <c r="GS1180" s="613"/>
      <c r="GT1180" s="613"/>
      <c r="GU1180" s="613"/>
      <c r="GV1180" s="613"/>
      <c r="GW1180" s="613"/>
      <c r="GX1180" s="613"/>
      <c r="GY1180" s="613"/>
      <c r="GZ1180" s="613"/>
      <c r="HA1180" s="613"/>
      <c r="HB1180" s="613"/>
      <c r="HC1180" s="613"/>
      <c r="HD1180" s="613"/>
      <c r="HE1180" s="613"/>
      <c r="HF1180" s="613"/>
      <c r="HG1180" s="613"/>
      <c r="HH1180" s="613"/>
      <c r="HI1180" s="613"/>
      <c r="HJ1180" s="613"/>
      <c r="HK1180" s="613"/>
      <c r="HL1180" s="613"/>
      <c r="HM1180" s="613"/>
      <c r="HN1180" s="613"/>
    </row>
    <row r="1181" s="520" customFormat="1" ht="18" customHeight="1" spans="1:222">
      <c r="A1181" s="382" t="s">
        <v>945</v>
      </c>
      <c r="B1181" s="320"/>
      <c r="C1181" s="625">
        <v>0</v>
      </c>
      <c r="D1181" s="257">
        <v>0</v>
      </c>
      <c r="E1181" s="636"/>
      <c r="F1181" s="257"/>
      <c r="G1181" s="637"/>
      <c r="H1181" s="612"/>
      <c r="I1181" s="606"/>
      <c r="J1181" s="613"/>
      <c r="K1181" s="613"/>
      <c r="GI1181" s="613"/>
      <c r="GJ1181" s="613"/>
      <c r="GK1181" s="613"/>
      <c r="GL1181" s="613"/>
      <c r="GM1181" s="613"/>
      <c r="GN1181" s="613"/>
      <c r="GO1181" s="613"/>
      <c r="GP1181" s="613"/>
      <c r="GQ1181" s="613"/>
      <c r="GR1181" s="613"/>
      <c r="GS1181" s="613"/>
      <c r="GT1181" s="613"/>
      <c r="GU1181" s="613"/>
      <c r="GV1181" s="613"/>
      <c r="GW1181" s="613"/>
      <c r="GX1181" s="613"/>
      <c r="GY1181" s="613"/>
      <c r="GZ1181" s="613"/>
      <c r="HA1181" s="613"/>
      <c r="HB1181" s="613"/>
      <c r="HC1181" s="613"/>
      <c r="HD1181" s="613"/>
      <c r="HE1181" s="613"/>
      <c r="HF1181" s="613"/>
      <c r="HG1181" s="613"/>
      <c r="HH1181" s="613"/>
      <c r="HI1181" s="613"/>
      <c r="HJ1181" s="613"/>
      <c r="HK1181" s="613"/>
      <c r="HL1181" s="613"/>
      <c r="HM1181" s="613"/>
      <c r="HN1181" s="613"/>
    </row>
    <row r="1182" s="520" customFormat="1" ht="18" customHeight="1" spans="1:222">
      <c r="A1182" s="382" t="s">
        <v>946</v>
      </c>
      <c r="B1182" s="320"/>
      <c r="C1182" s="625">
        <v>0</v>
      </c>
      <c r="D1182" s="257">
        <v>0</v>
      </c>
      <c r="E1182" s="636"/>
      <c r="F1182" s="257"/>
      <c r="G1182" s="637"/>
      <c r="H1182" s="612"/>
      <c r="I1182" s="606"/>
      <c r="J1182" s="613"/>
      <c r="K1182" s="613"/>
      <c r="GI1182" s="613"/>
      <c r="GJ1182" s="613"/>
      <c r="GK1182" s="613"/>
      <c r="GL1182" s="613"/>
      <c r="GM1182" s="613"/>
      <c r="GN1182" s="613"/>
      <c r="GO1182" s="613"/>
      <c r="GP1182" s="613"/>
      <c r="GQ1182" s="613"/>
      <c r="GR1182" s="613"/>
      <c r="GS1182" s="613"/>
      <c r="GT1182" s="613"/>
      <c r="GU1182" s="613"/>
      <c r="GV1182" s="613"/>
      <c r="GW1182" s="613"/>
      <c r="GX1182" s="613"/>
      <c r="GY1182" s="613"/>
      <c r="GZ1182" s="613"/>
      <c r="HA1182" s="613"/>
      <c r="HB1182" s="613"/>
      <c r="HC1182" s="613"/>
      <c r="HD1182" s="613"/>
      <c r="HE1182" s="613"/>
      <c r="HF1182" s="613"/>
      <c r="HG1182" s="613"/>
      <c r="HH1182" s="613"/>
      <c r="HI1182" s="613"/>
      <c r="HJ1182" s="613"/>
      <c r="HK1182" s="613"/>
      <c r="HL1182" s="613"/>
      <c r="HM1182" s="613"/>
      <c r="HN1182" s="613"/>
    </row>
    <row r="1183" s="606" customFormat="1" ht="18" customHeight="1" spans="1:8">
      <c r="A1183" s="382" t="s">
        <v>947</v>
      </c>
      <c r="B1183" s="320"/>
      <c r="C1183" s="625">
        <v>0</v>
      </c>
      <c r="D1183" s="257">
        <v>0</v>
      </c>
      <c r="E1183" s="636"/>
      <c r="F1183" s="257"/>
      <c r="G1183" s="637"/>
      <c r="H1183" s="638"/>
    </row>
    <row r="1184" s="520" customFormat="1" ht="18" customHeight="1" spans="1:222">
      <c r="A1184" s="382" t="s">
        <v>948</v>
      </c>
      <c r="B1184" s="320"/>
      <c r="C1184" s="625">
        <v>0</v>
      </c>
      <c r="D1184" s="257">
        <v>0</v>
      </c>
      <c r="E1184" s="636"/>
      <c r="F1184" s="257"/>
      <c r="G1184" s="637"/>
      <c r="H1184" s="612"/>
      <c r="I1184" s="606"/>
      <c r="J1184" s="613"/>
      <c r="K1184" s="613"/>
      <c r="GI1184" s="613"/>
      <c r="GJ1184" s="613"/>
      <c r="GK1184" s="613"/>
      <c r="GL1184" s="613"/>
      <c r="GM1184" s="613"/>
      <c r="GN1184" s="613"/>
      <c r="GO1184" s="613"/>
      <c r="GP1184" s="613"/>
      <c r="GQ1184" s="613"/>
      <c r="GR1184" s="613"/>
      <c r="GS1184" s="613"/>
      <c r="GT1184" s="613"/>
      <c r="GU1184" s="613"/>
      <c r="GV1184" s="613"/>
      <c r="GW1184" s="613"/>
      <c r="GX1184" s="613"/>
      <c r="GY1184" s="613"/>
      <c r="GZ1184" s="613"/>
      <c r="HA1184" s="613"/>
      <c r="HB1184" s="613"/>
      <c r="HC1184" s="613"/>
      <c r="HD1184" s="613"/>
      <c r="HE1184" s="613"/>
      <c r="HF1184" s="613"/>
      <c r="HG1184" s="613"/>
      <c r="HH1184" s="613"/>
      <c r="HI1184" s="613"/>
      <c r="HJ1184" s="613"/>
      <c r="HK1184" s="613"/>
      <c r="HL1184" s="613"/>
      <c r="HM1184" s="613"/>
      <c r="HN1184" s="613"/>
    </row>
    <row r="1185" s="520" customFormat="1" ht="18" customHeight="1" spans="1:222">
      <c r="A1185" s="382" t="s">
        <v>949</v>
      </c>
      <c r="B1185" s="320"/>
      <c r="C1185" s="625">
        <v>0</v>
      </c>
      <c r="D1185" s="257">
        <v>0</v>
      </c>
      <c r="E1185" s="636"/>
      <c r="F1185" s="257"/>
      <c r="G1185" s="637"/>
      <c r="H1185" s="612"/>
      <c r="I1185" s="606"/>
      <c r="J1185" s="613"/>
      <c r="K1185" s="613"/>
      <c r="GI1185" s="613"/>
      <c r="GJ1185" s="613"/>
      <c r="GK1185" s="613"/>
      <c r="GL1185" s="613"/>
      <c r="GM1185" s="613"/>
      <c r="GN1185" s="613"/>
      <c r="GO1185" s="613"/>
      <c r="GP1185" s="613"/>
      <c r="GQ1185" s="613"/>
      <c r="GR1185" s="613"/>
      <c r="GS1185" s="613"/>
      <c r="GT1185" s="613"/>
      <c r="GU1185" s="613"/>
      <c r="GV1185" s="613"/>
      <c r="GW1185" s="613"/>
      <c r="GX1185" s="613"/>
      <c r="GY1185" s="613"/>
      <c r="GZ1185" s="613"/>
      <c r="HA1185" s="613"/>
      <c r="HB1185" s="613"/>
      <c r="HC1185" s="613"/>
      <c r="HD1185" s="613"/>
      <c r="HE1185" s="613"/>
      <c r="HF1185" s="613"/>
      <c r="HG1185" s="613"/>
      <c r="HH1185" s="613"/>
      <c r="HI1185" s="613"/>
      <c r="HJ1185" s="613"/>
      <c r="HK1185" s="613"/>
      <c r="HL1185" s="613"/>
      <c r="HM1185" s="613"/>
      <c r="HN1185" s="613"/>
    </row>
    <row r="1186" s="520" customFormat="1" ht="18" customHeight="1" spans="1:222">
      <c r="A1186" s="382" t="s">
        <v>56</v>
      </c>
      <c r="B1186" s="320">
        <v>115</v>
      </c>
      <c r="C1186" s="625">
        <v>163</v>
      </c>
      <c r="D1186" s="257">
        <v>163</v>
      </c>
      <c r="E1186" s="636">
        <f>D1186/C1186</f>
        <v>1</v>
      </c>
      <c r="F1186" s="257">
        <v>92</v>
      </c>
      <c r="G1186" s="637">
        <f>D1186/F1186-1</f>
        <v>0.771739130434783</v>
      </c>
      <c r="H1186" s="612"/>
      <c r="I1186" s="606"/>
      <c r="J1186" s="613"/>
      <c r="K1186" s="613"/>
      <c r="GI1186" s="613"/>
      <c r="GJ1186" s="613"/>
      <c r="GK1186" s="613"/>
      <c r="GL1186" s="613"/>
      <c r="GM1186" s="613"/>
      <c r="GN1186" s="613"/>
      <c r="GO1186" s="613"/>
      <c r="GP1186" s="613"/>
      <c r="GQ1186" s="613"/>
      <c r="GR1186" s="613"/>
      <c r="GS1186" s="613"/>
      <c r="GT1186" s="613"/>
      <c r="GU1186" s="613"/>
      <c r="GV1186" s="613"/>
      <c r="GW1186" s="613"/>
      <c r="GX1186" s="613"/>
      <c r="GY1186" s="613"/>
      <c r="GZ1186" s="613"/>
      <c r="HA1186" s="613"/>
      <c r="HB1186" s="613"/>
      <c r="HC1186" s="613"/>
      <c r="HD1186" s="613"/>
      <c r="HE1186" s="613"/>
      <c r="HF1186" s="613"/>
      <c r="HG1186" s="613"/>
      <c r="HH1186" s="613"/>
      <c r="HI1186" s="613"/>
      <c r="HJ1186" s="613"/>
      <c r="HK1186" s="613"/>
      <c r="HL1186" s="613"/>
      <c r="HM1186" s="613"/>
      <c r="HN1186" s="613"/>
    </row>
    <row r="1187" s="520" customFormat="1" ht="18" customHeight="1" spans="1:222">
      <c r="A1187" s="382" t="s">
        <v>950</v>
      </c>
      <c r="B1187" s="321"/>
      <c r="C1187" s="625">
        <v>20</v>
      </c>
      <c r="D1187" s="257">
        <v>20</v>
      </c>
      <c r="E1187" s="636"/>
      <c r="F1187" s="257"/>
      <c r="G1187" s="637"/>
      <c r="H1187" s="612"/>
      <c r="I1187" s="606"/>
      <c r="J1187" s="613"/>
      <c r="K1187" s="613"/>
      <c r="GI1187" s="613"/>
      <c r="GJ1187" s="613"/>
      <c r="GK1187" s="613"/>
      <c r="GL1187" s="613"/>
      <c r="GM1187" s="613"/>
      <c r="GN1187" s="613"/>
      <c r="GO1187" s="613"/>
      <c r="GP1187" s="613"/>
      <c r="GQ1187" s="613"/>
      <c r="GR1187" s="613"/>
      <c r="GS1187" s="613"/>
      <c r="GT1187" s="613"/>
      <c r="GU1187" s="613"/>
      <c r="GV1187" s="613"/>
      <c r="GW1187" s="613"/>
      <c r="GX1187" s="613"/>
      <c r="GY1187" s="613"/>
      <c r="GZ1187" s="613"/>
      <c r="HA1187" s="613"/>
      <c r="HB1187" s="613"/>
      <c r="HC1187" s="613"/>
      <c r="HD1187" s="613"/>
      <c r="HE1187" s="613"/>
      <c r="HF1187" s="613"/>
      <c r="HG1187" s="613"/>
      <c r="HH1187" s="613"/>
      <c r="HI1187" s="613"/>
      <c r="HJ1187" s="613"/>
      <c r="HK1187" s="613"/>
      <c r="HL1187" s="613"/>
      <c r="HM1187" s="613"/>
      <c r="HN1187" s="613"/>
    </row>
    <row r="1188" s="606" customFormat="1" ht="18" customHeight="1" spans="1:8">
      <c r="A1188" s="383" t="s">
        <v>951</v>
      </c>
      <c r="B1188" s="321"/>
      <c r="C1188" s="624">
        <v>0</v>
      </c>
      <c r="D1188" s="355">
        <v>0</v>
      </c>
      <c r="E1188" s="622"/>
      <c r="F1188" s="355">
        <f>SUM(F1189:F1202)</f>
        <v>0</v>
      </c>
      <c r="G1188" s="637"/>
      <c r="H1188" s="624">
        <f>SUM(H1189:H1202)</f>
        <v>0</v>
      </c>
    </row>
    <row r="1189" s="606" customFormat="1" ht="18" customHeight="1" spans="1:8">
      <c r="A1189" s="382" t="s">
        <v>47</v>
      </c>
      <c r="B1189" s="321"/>
      <c r="C1189" s="625">
        <v>0</v>
      </c>
      <c r="D1189" s="257">
        <v>0</v>
      </c>
      <c r="E1189" s="636"/>
      <c r="F1189" s="257"/>
      <c r="G1189" s="637"/>
      <c r="H1189" s="638"/>
    </row>
    <row r="1190" s="520" customFormat="1" ht="18" customHeight="1" spans="1:222">
      <c r="A1190" s="382" t="s">
        <v>48</v>
      </c>
      <c r="B1190" s="321"/>
      <c r="C1190" s="625">
        <v>0</v>
      </c>
      <c r="D1190" s="257">
        <v>0</v>
      </c>
      <c r="E1190" s="636"/>
      <c r="F1190" s="257"/>
      <c r="G1190" s="637"/>
      <c r="H1190" s="612"/>
      <c r="I1190" s="606"/>
      <c r="J1190" s="613"/>
      <c r="K1190" s="613"/>
      <c r="GI1190" s="613"/>
      <c r="GJ1190" s="613"/>
      <c r="GK1190" s="613"/>
      <c r="GL1190" s="613"/>
      <c r="GM1190" s="613"/>
      <c r="GN1190" s="613"/>
      <c r="GO1190" s="613"/>
      <c r="GP1190" s="613"/>
      <c r="GQ1190" s="613"/>
      <c r="GR1190" s="613"/>
      <c r="GS1190" s="613"/>
      <c r="GT1190" s="613"/>
      <c r="GU1190" s="613"/>
      <c r="GV1190" s="613"/>
      <c r="GW1190" s="613"/>
      <c r="GX1190" s="613"/>
      <c r="GY1190" s="613"/>
      <c r="GZ1190" s="613"/>
      <c r="HA1190" s="613"/>
      <c r="HB1190" s="613"/>
      <c r="HC1190" s="613"/>
      <c r="HD1190" s="613"/>
      <c r="HE1190" s="613"/>
      <c r="HF1190" s="613"/>
      <c r="HG1190" s="613"/>
      <c r="HH1190" s="613"/>
      <c r="HI1190" s="613"/>
      <c r="HJ1190" s="613"/>
      <c r="HK1190" s="613"/>
      <c r="HL1190" s="613"/>
      <c r="HM1190" s="613"/>
      <c r="HN1190" s="613"/>
    </row>
    <row r="1191" s="520" customFormat="1" ht="18" customHeight="1" spans="1:222">
      <c r="A1191" s="382" t="s">
        <v>49</v>
      </c>
      <c r="B1191" s="321"/>
      <c r="C1191" s="625">
        <v>0</v>
      </c>
      <c r="D1191" s="257">
        <v>0</v>
      </c>
      <c r="E1191" s="636"/>
      <c r="F1191" s="257"/>
      <c r="G1191" s="637"/>
      <c r="H1191" s="612"/>
      <c r="I1191" s="606"/>
      <c r="J1191" s="613"/>
      <c r="K1191" s="613"/>
      <c r="GI1191" s="613"/>
      <c r="GJ1191" s="613"/>
      <c r="GK1191" s="613"/>
      <c r="GL1191" s="613"/>
      <c r="GM1191" s="613"/>
      <c r="GN1191" s="613"/>
      <c r="GO1191" s="613"/>
      <c r="GP1191" s="613"/>
      <c r="GQ1191" s="613"/>
      <c r="GR1191" s="613"/>
      <c r="GS1191" s="613"/>
      <c r="GT1191" s="613"/>
      <c r="GU1191" s="613"/>
      <c r="GV1191" s="613"/>
      <c r="GW1191" s="613"/>
      <c r="GX1191" s="613"/>
      <c r="GY1191" s="613"/>
      <c r="GZ1191" s="613"/>
      <c r="HA1191" s="613"/>
      <c r="HB1191" s="613"/>
      <c r="HC1191" s="613"/>
      <c r="HD1191" s="613"/>
      <c r="HE1191" s="613"/>
      <c r="HF1191" s="613"/>
      <c r="HG1191" s="613"/>
      <c r="HH1191" s="613"/>
      <c r="HI1191" s="613"/>
      <c r="HJ1191" s="613"/>
      <c r="HK1191" s="613"/>
      <c r="HL1191" s="613"/>
      <c r="HM1191" s="613"/>
      <c r="HN1191" s="613"/>
    </row>
    <row r="1192" s="606" customFormat="1" ht="18" customHeight="1" spans="1:8">
      <c r="A1192" s="382" t="s">
        <v>952</v>
      </c>
      <c r="B1192" s="321"/>
      <c r="C1192" s="625">
        <v>0</v>
      </c>
      <c r="D1192" s="257">
        <v>0</v>
      </c>
      <c r="E1192" s="636"/>
      <c r="F1192" s="257"/>
      <c r="G1192" s="637"/>
      <c r="H1192" s="638"/>
    </row>
    <row r="1193" s="606" customFormat="1" ht="18" customHeight="1" spans="1:8">
      <c r="A1193" s="382" t="s">
        <v>953</v>
      </c>
      <c r="B1193" s="321"/>
      <c r="C1193" s="625">
        <v>0</v>
      </c>
      <c r="D1193" s="257">
        <v>0</v>
      </c>
      <c r="E1193" s="636"/>
      <c r="F1193" s="257"/>
      <c r="G1193" s="637"/>
      <c r="H1193" s="638"/>
    </row>
    <row r="1194" ht="18" customHeight="1" spans="1:9">
      <c r="A1194" s="382" t="s">
        <v>954</v>
      </c>
      <c r="B1194" s="321"/>
      <c r="C1194" s="625">
        <v>0</v>
      </c>
      <c r="D1194" s="257">
        <v>0</v>
      </c>
      <c r="E1194" s="636"/>
      <c r="F1194" s="257"/>
      <c r="G1194" s="637"/>
      <c r="I1194" s="606"/>
    </row>
    <row r="1195" ht="18" customHeight="1" spans="1:9">
      <c r="A1195" s="382" t="s">
        <v>955</v>
      </c>
      <c r="B1195" s="321"/>
      <c r="C1195" s="625">
        <v>0</v>
      </c>
      <c r="D1195" s="257">
        <v>0</v>
      </c>
      <c r="E1195" s="636"/>
      <c r="F1195" s="257"/>
      <c r="G1195" s="637"/>
      <c r="I1195" s="606"/>
    </row>
    <row r="1196" ht="18" customHeight="1" spans="1:9">
      <c r="A1196" s="382" t="s">
        <v>956</v>
      </c>
      <c r="B1196" s="321"/>
      <c r="C1196" s="625">
        <v>0</v>
      </c>
      <c r="D1196" s="257">
        <v>0</v>
      </c>
      <c r="E1196" s="636"/>
      <c r="F1196" s="257"/>
      <c r="G1196" s="637"/>
      <c r="I1196" s="606"/>
    </row>
    <row r="1197" ht="18" customHeight="1" spans="1:9">
      <c r="A1197" s="382" t="s">
        <v>957</v>
      </c>
      <c r="B1197" s="321"/>
      <c r="C1197" s="625">
        <v>0</v>
      </c>
      <c r="D1197" s="257">
        <v>0</v>
      </c>
      <c r="E1197" s="636"/>
      <c r="F1197" s="257"/>
      <c r="G1197" s="637"/>
      <c r="I1197" s="606"/>
    </row>
    <row r="1198" ht="18" customHeight="1" spans="1:9">
      <c r="A1198" s="382" t="s">
        <v>958</v>
      </c>
      <c r="B1198" s="321"/>
      <c r="C1198" s="625">
        <v>0</v>
      </c>
      <c r="D1198" s="257">
        <v>0</v>
      </c>
      <c r="E1198" s="636"/>
      <c r="F1198" s="257"/>
      <c r="G1198" s="637"/>
      <c r="I1198" s="606"/>
    </row>
    <row r="1199" ht="18" customHeight="1" spans="1:9">
      <c r="A1199" s="382" t="s">
        <v>959</v>
      </c>
      <c r="B1199" s="321"/>
      <c r="C1199" s="625">
        <v>0</v>
      </c>
      <c r="D1199" s="257">
        <v>0</v>
      </c>
      <c r="E1199" s="636"/>
      <c r="F1199" s="257"/>
      <c r="G1199" s="637"/>
      <c r="I1199" s="606"/>
    </row>
    <row r="1200" s="606" customFormat="1" ht="18" customHeight="1" spans="1:8">
      <c r="A1200" s="382" t="s">
        <v>960</v>
      </c>
      <c r="B1200" s="321"/>
      <c r="C1200" s="625">
        <v>0</v>
      </c>
      <c r="D1200" s="257">
        <v>0</v>
      </c>
      <c r="E1200" s="636"/>
      <c r="F1200" s="257"/>
      <c r="G1200" s="637"/>
      <c r="H1200" s="638"/>
    </row>
    <row r="1201" ht="18" customHeight="1" spans="1:9">
      <c r="A1201" s="382" t="s">
        <v>961</v>
      </c>
      <c r="B1201" s="321"/>
      <c r="C1201" s="625">
        <v>0</v>
      </c>
      <c r="D1201" s="257">
        <v>0</v>
      </c>
      <c r="E1201" s="636"/>
      <c r="F1201" s="257"/>
      <c r="G1201" s="637"/>
      <c r="I1201" s="606"/>
    </row>
    <row r="1202" ht="18" customHeight="1" spans="1:9">
      <c r="A1202" s="382" t="s">
        <v>962</v>
      </c>
      <c r="B1202" s="321"/>
      <c r="C1202" s="625">
        <v>0</v>
      </c>
      <c r="D1202" s="257">
        <v>0</v>
      </c>
      <c r="E1202" s="636"/>
      <c r="F1202" s="257"/>
      <c r="G1202" s="637"/>
      <c r="I1202" s="606"/>
    </row>
    <row r="1203" s="606" customFormat="1" ht="18" customHeight="1" spans="1:8">
      <c r="A1203" s="383" t="s">
        <v>963</v>
      </c>
      <c r="B1203" s="321"/>
      <c r="C1203" s="624">
        <v>0</v>
      </c>
      <c r="D1203" s="355">
        <v>0</v>
      </c>
      <c r="E1203" s="622"/>
      <c r="F1203" s="355">
        <f>F1204</f>
        <v>0</v>
      </c>
      <c r="G1203" s="637"/>
      <c r="H1203" s="624">
        <f>H1204</f>
        <v>0</v>
      </c>
    </row>
    <row r="1204" ht="18" customHeight="1" spans="1:9">
      <c r="A1204" s="382" t="s">
        <v>964</v>
      </c>
      <c r="B1204" s="321"/>
      <c r="C1204" s="625">
        <v>0</v>
      </c>
      <c r="D1204" s="257">
        <v>0</v>
      </c>
      <c r="E1204" s="636"/>
      <c r="F1204" s="257"/>
      <c r="G1204" s="637"/>
      <c r="I1204" s="606"/>
    </row>
    <row r="1205" s="606" customFormat="1" ht="18" customHeight="1" spans="1:8">
      <c r="A1205" s="383" t="s">
        <v>965</v>
      </c>
      <c r="B1205" s="321">
        <v>3798</v>
      </c>
      <c r="C1205" s="624">
        <f>C1206+C1217+C1221</f>
        <v>13624</v>
      </c>
      <c r="D1205" s="355">
        <v>5341</v>
      </c>
      <c r="E1205" s="622">
        <f>D1205/C1205</f>
        <v>0.392028772753964</v>
      </c>
      <c r="F1205" s="355">
        <f>SUM(F1206,F1217,F1221)</f>
        <v>5238</v>
      </c>
      <c r="G1205" s="635">
        <f>D1205/F1205-1</f>
        <v>0.0196639938907981</v>
      </c>
      <c r="H1205" s="624">
        <f>SUM(H1206,H1217,H1221)</f>
        <v>8283</v>
      </c>
    </row>
    <row r="1206" s="606" customFormat="1" ht="18" customHeight="1" spans="1:8">
      <c r="A1206" s="383" t="s">
        <v>966</v>
      </c>
      <c r="B1206" s="321"/>
      <c r="C1206" s="624">
        <f t="shared" ref="C1206:H1206" si="228">SUM(C1207:C1216)</f>
        <v>10215</v>
      </c>
      <c r="D1206" s="355">
        <v>1932</v>
      </c>
      <c r="E1206" s="622"/>
      <c r="F1206" s="355">
        <f t="shared" si="228"/>
        <v>2035</v>
      </c>
      <c r="G1206" s="635">
        <f>D1206/F1206-1</f>
        <v>-0.0506142506142506</v>
      </c>
      <c r="H1206" s="624">
        <f t="shared" si="228"/>
        <v>8283</v>
      </c>
    </row>
    <row r="1207" ht="18" customHeight="1" spans="1:9">
      <c r="A1207" s="382" t="s">
        <v>967</v>
      </c>
      <c r="B1207" s="321"/>
      <c r="C1207" s="625">
        <v>0</v>
      </c>
      <c r="D1207" s="257">
        <v>0</v>
      </c>
      <c r="E1207" s="636"/>
      <c r="F1207" s="257"/>
      <c r="G1207" s="637"/>
      <c r="I1207" s="606"/>
    </row>
    <row r="1208" ht="18" customHeight="1" spans="1:9">
      <c r="A1208" s="382" t="s">
        <v>968</v>
      </c>
      <c r="B1208" s="321"/>
      <c r="C1208" s="625">
        <v>0</v>
      </c>
      <c r="D1208" s="257">
        <v>0</v>
      </c>
      <c r="E1208" s="636"/>
      <c r="F1208" s="257"/>
      <c r="G1208" s="637"/>
      <c r="I1208" s="606"/>
    </row>
    <row r="1209" s="606" customFormat="1" ht="18" customHeight="1" spans="1:8">
      <c r="A1209" s="382" t="s">
        <v>969</v>
      </c>
      <c r="B1209" s="321"/>
      <c r="C1209" s="625">
        <v>0</v>
      </c>
      <c r="D1209" s="257">
        <v>0</v>
      </c>
      <c r="E1209" s="636"/>
      <c r="F1209" s="257">
        <v>100</v>
      </c>
      <c r="G1209" s="637"/>
      <c r="H1209" s="638"/>
    </row>
    <row r="1210" ht="18" customHeight="1" spans="1:9">
      <c r="A1210" s="382" t="s">
        <v>970</v>
      </c>
      <c r="B1210" s="321"/>
      <c r="C1210" s="625">
        <v>0</v>
      </c>
      <c r="D1210" s="257">
        <v>0</v>
      </c>
      <c r="E1210" s="636"/>
      <c r="F1210" s="257"/>
      <c r="G1210" s="637"/>
      <c r="I1210" s="606"/>
    </row>
    <row r="1211" ht="18" customHeight="1" spans="1:9">
      <c r="A1211" s="382" t="s">
        <v>971</v>
      </c>
      <c r="B1211" s="321"/>
      <c r="C1211" s="625">
        <v>3</v>
      </c>
      <c r="D1211" s="257">
        <v>0</v>
      </c>
      <c r="E1211" s="636">
        <f>D1211/C1211</f>
        <v>0</v>
      </c>
      <c r="F1211" s="257">
        <v>30</v>
      </c>
      <c r="G1211" s="637"/>
      <c r="H1211" s="612">
        <v>3</v>
      </c>
      <c r="I1211" s="606"/>
    </row>
    <row r="1212" s="607" customFormat="1" ht="18" customHeight="1" spans="1:222">
      <c r="A1212" s="382" t="s">
        <v>972</v>
      </c>
      <c r="B1212" s="321"/>
      <c r="C1212" s="625">
        <v>98</v>
      </c>
      <c r="D1212" s="257">
        <v>26</v>
      </c>
      <c r="E1212" s="636"/>
      <c r="F1212" s="257">
        <v>28</v>
      </c>
      <c r="G1212" s="637">
        <f t="shared" ref="G1212:G1218" si="229">D1212/F1212-1</f>
        <v>-0.0714285714285714</v>
      </c>
      <c r="H1212" s="612">
        <v>72</v>
      </c>
      <c r="I1212" s="606"/>
      <c r="J1212" s="613"/>
      <c r="K1212" s="613"/>
      <c r="GI1212" s="613"/>
      <c r="GJ1212" s="613"/>
      <c r="GK1212" s="613"/>
      <c r="GL1212" s="613"/>
      <c r="GM1212" s="613"/>
      <c r="GN1212" s="613"/>
      <c r="GO1212" s="613"/>
      <c r="GP1212" s="613"/>
      <c r="GQ1212" s="613"/>
      <c r="GR1212" s="613"/>
      <c r="GS1212" s="613"/>
      <c r="GT1212" s="613"/>
      <c r="GU1212" s="613"/>
      <c r="GV1212" s="613"/>
      <c r="GW1212" s="613"/>
      <c r="GX1212" s="613"/>
      <c r="GY1212" s="613"/>
      <c r="GZ1212" s="613"/>
      <c r="HA1212" s="613"/>
      <c r="HB1212" s="613"/>
      <c r="HC1212" s="613"/>
      <c r="HD1212" s="613"/>
      <c r="HE1212" s="613"/>
      <c r="HF1212" s="613"/>
      <c r="HG1212" s="613"/>
      <c r="HH1212" s="613"/>
      <c r="HI1212" s="613"/>
      <c r="HJ1212" s="613"/>
      <c r="HK1212" s="613"/>
      <c r="HL1212" s="613"/>
      <c r="HM1212" s="613"/>
      <c r="HN1212" s="613"/>
    </row>
    <row r="1213" ht="18" customHeight="1" spans="1:9">
      <c r="A1213" s="382" t="s">
        <v>973</v>
      </c>
      <c r="B1213" s="321"/>
      <c r="C1213" s="625">
        <v>0</v>
      </c>
      <c r="D1213" s="257">
        <v>0</v>
      </c>
      <c r="E1213" s="636"/>
      <c r="F1213" s="257"/>
      <c r="G1213" s="637"/>
      <c r="I1213" s="606"/>
    </row>
    <row r="1214" ht="18" customHeight="1" spans="1:9">
      <c r="A1214" s="382" t="s">
        <v>974</v>
      </c>
      <c r="B1214" s="321"/>
      <c r="C1214" s="625">
        <v>4201</v>
      </c>
      <c r="D1214" s="257">
        <v>1906</v>
      </c>
      <c r="E1214" s="636"/>
      <c r="F1214" s="257">
        <v>1877</v>
      </c>
      <c r="G1214" s="637">
        <f t="shared" si="229"/>
        <v>0.0154501864677676</v>
      </c>
      <c r="H1214" s="612">
        <v>2295</v>
      </c>
      <c r="I1214" s="606"/>
    </row>
    <row r="1215" s="606" customFormat="1" ht="18" customHeight="1" spans="1:8">
      <c r="A1215" s="382" t="s">
        <v>975</v>
      </c>
      <c r="B1215" s="321"/>
      <c r="C1215" s="625">
        <v>0</v>
      </c>
      <c r="D1215" s="257">
        <v>0</v>
      </c>
      <c r="E1215" s="636"/>
      <c r="F1215" s="257"/>
      <c r="G1215" s="637"/>
      <c r="H1215" s="638"/>
    </row>
    <row r="1216" ht="18" customHeight="1" spans="1:9">
      <c r="A1216" s="382" t="s">
        <v>976</v>
      </c>
      <c r="B1216" s="321"/>
      <c r="C1216" s="625">
        <v>5913</v>
      </c>
      <c r="D1216" s="257">
        <v>0</v>
      </c>
      <c r="E1216" s="636"/>
      <c r="F1216" s="257"/>
      <c r="G1216" s="637"/>
      <c r="H1216" s="612">
        <v>5913</v>
      </c>
      <c r="I1216" s="606"/>
    </row>
    <row r="1217" s="606" customFormat="1" ht="18" customHeight="1" spans="1:8">
      <c r="A1217" s="383" t="s">
        <v>977</v>
      </c>
      <c r="B1217" s="321">
        <v>3798</v>
      </c>
      <c r="C1217" s="624">
        <f t="shared" ref="C1217:H1217" si="230">SUM(C1218:C1220)</f>
        <v>3409</v>
      </c>
      <c r="D1217" s="355">
        <v>3409</v>
      </c>
      <c r="E1217" s="622">
        <f>D1217/C1217</f>
        <v>1</v>
      </c>
      <c r="F1217" s="355">
        <f t="shared" si="230"/>
        <v>3203</v>
      </c>
      <c r="G1217" s="635">
        <f t="shared" si="229"/>
        <v>0.0643147049640962</v>
      </c>
      <c r="H1217" s="624">
        <f t="shared" si="230"/>
        <v>0</v>
      </c>
    </row>
    <row r="1218" s="606" customFormat="1" ht="18" customHeight="1" spans="1:8">
      <c r="A1218" s="382" t="s">
        <v>978</v>
      </c>
      <c r="B1218" s="320">
        <v>3798</v>
      </c>
      <c r="C1218" s="625">
        <v>3409</v>
      </c>
      <c r="D1218" s="257">
        <v>3409</v>
      </c>
      <c r="E1218" s="636">
        <f>D1218/C1218</f>
        <v>1</v>
      </c>
      <c r="F1218" s="257">
        <v>3203</v>
      </c>
      <c r="G1218" s="637">
        <f t="shared" si="229"/>
        <v>0.0643147049640962</v>
      </c>
      <c r="H1218" s="638"/>
    </row>
    <row r="1219" ht="18" customHeight="1" spans="1:9">
      <c r="A1219" s="382" t="s">
        <v>979</v>
      </c>
      <c r="B1219" s="321"/>
      <c r="C1219" s="625">
        <v>0</v>
      </c>
      <c r="D1219" s="257">
        <v>0</v>
      </c>
      <c r="E1219" s="636"/>
      <c r="F1219" s="257"/>
      <c r="G1219" s="637"/>
      <c r="I1219" s="606"/>
    </row>
    <row r="1220" s="606" customFormat="1" ht="18" customHeight="1" spans="1:8">
      <c r="A1220" s="382" t="s">
        <v>980</v>
      </c>
      <c r="B1220" s="321"/>
      <c r="C1220" s="625">
        <v>0</v>
      </c>
      <c r="D1220" s="257">
        <v>0</v>
      </c>
      <c r="E1220" s="636"/>
      <c r="F1220" s="257"/>
      <c r="G1220" s="637"/>
      <c r="H1220" s="638"/>
    </row>
    <row r="1221" s="606" customFormat="1" ht="18" customHeight="1" spans="1:8">
      <c r="A1221" s="383" t="s">
        <v>981</v>
      </c>
      <c r="B1221" s="321"/>
      <c r="C1221" s="624">
        <v>0</v>
      </c>
      <c r="D1221" s="355">
        <v>0</v>
      </c>
      <c r="E1221" s="622"/>
      <c r="F1221" s="355">
        <f>SUM(F1222:F1224)</f>
        <v>0</v>
      </c>
      <c r="G1221" s="637"/>
      <c r="H1221" s="624">
        <f>SUM(H1222:H1224)</f>
        <v>0</v>
      </c>
    </row>
    <row r="1222" s="606" customFormat="1" ht="18" customHeight="1" spans="1:8">
      <c r="A1222" s="382" t="s">
        <v>982</v>
      </c>
      <c r="B1222" s="321"/>
      <c r="C1222" s="625">
        <v>0</v>
      </c>
      <c r="D1222" s="257">
        <v>0</v>
      </c>
      <c r="E1222" s="636"/>
      <c r="F1222" s="257"/>
      <c r="G1222" s="637"/>
      <c r="H1222" s="638"/>
    </row>
    <row r="1223" s="606" customFormat="1" ht="18" customHeight="1" spans="1:8">
      <c r="A1223" s="382" t="s">
        <v>983</v>
      </c>
      <c r="B1223" s="321"/>
      <c r="C1223" s="625">
        <v>0</v>
      </c>
      <c r="D1223" s="257">
        <v>0</v>
      </c>
      <c r="E1223" s="636"/>
      <c r="F1223" s="257"/>
      <c r="G1223" s="637"/>
      <c r="H1223" s="638"/>
    </row>
    <row r="1224" s="606" customFormat="1" ht="18" customHeight="1" spans="1:8">
      <c r="A1224" s="382" t="s">
        <v>984</v>
      </c>
      <c r="B1224" s="321"/>
      <c r="C1224" s="625">
        <v>0</v>
      </c>
      <c r="D1224" s="257">
        <v>0</v>
      </c>
      <c r="E1224" s="636"/>
      <c r="F1224" s="257"/>
      <c r="G1224" s="637"/>
      <c r="H1224" s="638"/>
    </row>
    <row r="1225" s="606" customFormat="1" ht="18" customHeight="1" spans="1:8">
      <c r="A1225" s="383" t="s">
        <v>985</v>
      </c>
      <c r="B1225" s="321"/>
      <c r="C1225" s="624">
        <f>C1226+C1241+C1255+C1260+C1266</f>
        <v>0</v>
      </c>
      <c r="D1225" s="355">
        <v>0</v>
      </c>
      <c r="E1225" s="622"/>
      <c r="F1225" s="355">
        <f>SUM(F1226,F1255,F1260,F1266)</f>
        <v>0</v>
      </c>
      <c r="G1225" s="637"/>
      <c r="H1225" s="624">
        <f>SUM(H1226,H1241,H1255,H1260,H1266)</f>
        <v>0</v>
      </c>
    </row>
    <row r="1226" s="606" customFormat="1" ht="18" customHeight="1" spans="1:8">
      <c r="A1226" s="383" t="s">
        <v>986</v>
      </c>
      <c r="B1226" s="321"/>
      <c r="C1226" s="624">
        <v>0</v>
      </c>
      <c r="D1226" s="355">
        <v>0</v>
      </c>
      <c r="E1226" s="622"/>
      <c r="F1226" s="355">
        <f>SUM(F1227:F1240)</f>
        <v>0</v>
      </c>
      <c r="G1226" s="637"/>
      <c r="H1226" s="624">
        <f>SUM(H1227:H1240)</f>
        <v>0</v>
      </c>
    </row>
    <row r="1227" s="606" customFormat="1" ht="18" customHeight="1" spans="1:8">
      <c r="A1227" s="382" t="s">
        <v>47</v>
      </c>
      <c r="B1227" s="321"/>
      <c r="C1227" s="625">
        <v>0</v>
      </c>
      <c r="D1227" s="257">
        <v>0</v>
      </c>
      <c r="E1227" s="636"/>
      <c r="F1227" s="257"/>
      <c r="G1227" s="637"/>
      <c r="H1227" s="638"/>
    </row>
    <row r="1228" s="606" customFormat="1" ht="18" customHeight="1" spans="1:8">
      <c r="A1228" s="382" t="s">
        <v>48</v>
      </c>
      <c r="B1228" s="321"/>
      <c r="C1228" s="625">
        <v>0</v>
      </c>
      <c r="D1228" s="257">
        <v>0</v>
      </c>
      <c r="E1228" s="636"/>
      <c r="F1228" s="257"/>
      <c r="G1228" s="637"/>
      <c r="H1228" s="638"/>
    </row>
    <row r="1229" s="606" customFormat="1" ht="18" customHeight="1" spans="1:8">
      <c r="A1229" s="382" t="s">
        <v>49</v>
      </c>
      <c r="B1229" s="321"/>
      <c r="C1229" s="625">
        <v>0</v>
      </c>
      <c r="D1229" s="257">
        <v>0</v>
      </c>
      <c r="E1229" s="636"/>
      <c r="F1229" s="257"/>
      <c r="G1229" s="637"/>
      <c r="H1229" s="638"/>
    </row>
    <row r="1230" s="606" customFormat="1" ht="18" customHeight="1" spans="1:8">
      <c r="A1230" s="382" t="s">
        <v>987</v>
      </c>
      <c r="B1230" s="321"/>
      <c r="C1230" s="625">
        <v>0</v>
      </c>
      <c r="D1230" s="257">
        <v>0</v>
      </c>
      <c r="E1230" s="636"/>
      <c r="F1230" s="257"/>
      <c r="G1230" s="637"/>
      <c r="H1230" s="638"/>
    </row>
    <row r="1231" s="606" customFormat="1" ht="18" customHeight="1" spans="1:8">
      <c r="A1231" s="382" t="s">
        <v>988</v>
      </c>
      <c r="B1231" s="321"/>
      <c r="C1231" s="625">
        <v>0</v>
      </c>
      <c r="D1231" s="257">
        <v>0</v>
      </c>
      <c r="E1231" s="636"/>
      <c r="F1231" s="257"/>
      <c r="G1231" s="637"/>
      <c r="H1231" s="638"/>
    </row>
    <row r="1232" ht="18" customHeight="1" spans="1:9">
      <c r="A1232" s="382" t="s">
        <v>65</v>
      </c>
      <c r="B1232" s="321"/>
      <c r="C1232" s="625">
        <v>0</v>
      </c>
      <c r="D1232" s="257">
        <v>0</v>
      </c>
      <c r="E1232" s="636"/>
      <c r="F1232" s="257"/>
      <c r="G1232" s="637"/>
      <c r="I1232" s="606"/>
    </row>
    <row r="1233" ht="18" customHeight="1" spans="1:9">
      <c r="A1233" s="382" t="s">
        <v>989</v>
      </c>
      <c r="B1233" s="321"/>
      <c r="C1233" s="625">
        <v>0</v>
      </c>
      <c r="D1233" s="257">
        <v>0</v>
      </c>
      <c r="E1233" s="636"/>
      <c r="F1233" s="257"/>
      <c r="G1233" s="637"/>
      <c r="I1233" s="606"/>
    </row>
    <row r="1234" ht="18" customHeight="1" spans="1:9">
      <c r="A1234" s="382" t="s">
        <v>990</v>
      </c>
      <c r="B1234" s="321"/>
      <c r="C1234" s="625">
        <v>0</v>
      </c>
      <c r="D1234" s="257">
        <v>0</v>
      </c>
      <c r="E1234" s="636"/>
      <c r="F1234" s="257"/>
      <c r="G1234" s="637"/>
      <c r="I1234" s="606"/>
    </row>
    <row r="1235" ht="18" customHeight="1" spans="1:9">
      <c r="A1235" s="382" t="s">
        <v>991</v>
      </c>
      <c r="B1235" s="321"/>
      <c r="C1235" s="625">
        <v>0</v>
      </c>
      <c r="D1235" s="257">
        <v>0</v>
      </c>
      <c r="E1235" s="636"/>
      <c r="F1235" s="257"/>
      <c r="G1235" s="637"/>
      <c r="I1235" s="606"/>
    </row>
    <row r="1236" s="607" customFormat="1" ht="18" customHeight="1" spans="1:222">
      <c r="A1236" s="382" t="s">
        <v>992</v>
      </c>
      <c r="B1236" s="321"/>
      <c r="C1236" s="625">
        <v>0</v>
      </c>
      <c r="D1236" s="257">
        <v>0</v>
      </c>
      <c r="E1236" s="636"/>
      <c r="F1236" s="257"/>
      <c r="G1236" s="637"/>
      <c r="H1236" s="612"/>
      <c r="I1236" s="606"/>
      <c r="J1236" s="613"/>
      <c r="K1236" s="613"/>
      <c r="GI1236" s="613"/>
      <c r="GJ1236" s="613"/>
      <c r="GK1236" s="613"/>
      <c r="GL1236" s="613"/>
      <c r="GM1236" s="613"/>
      <c r="GN1236" s="613"/>
      <c r="GO1236" s="613"/>
      <c r="GP1236" s="613"/>
      <c r="GQ1236" s="613"/>
      <c r="GR1236" s="613"/>
      <c r="GS1236" s="613"/>
      <c r="GT1236" s="613"/>
      <c r="GU1236" s="613"/>
      <c r="GV1236" s="613"/>
      <c r="GW1236" s="613"/>
      <c r="GX1236" s="613"/>
      <c r="GY1236" s="613"/>
      <c r="GZ1236" s="613"/>
      <c r="HA1236" s="613"/>
      <c r="HB1236" s="613"/>
      <c r="HC1236" s="613"/>
      <c r="HD1236" s="613"/>
      <c r="HE1236" s="613"/>
      <c r="HF1236" s="613"/>
      <c r="HG1236" s="613"/>
      <c r="HH1236" s="613"/>
      <c r="HI1236" s="613"/>
      <c r="HJ1236" s="613"/>
      <c r="HK1236" s="613"/>
      <c r="HL1236" s="613"/>
      <c r="HM1236" s="613"/>
      <c r="HN1236" s="613"/>
    </row>
    <row r="1237" ht="18" customHeight="1" spans="1:9">
      <c r="A1237" s="382" t="s">
        <v>993</v>
      </c>
      <c r="B1237" s="321"/>
      <c r="C1237" s="625">
        <v>0</v>
      </c>
      <c r="D1237" s="257">
        <v>0</v>
      </c>
      <c r="E1237" s="636"/>
      <c r="F1237" s="257"/>
      <c r="G1237" s="637"/>
      <c r="I1237" s="606"/>
    </row>
    <row r="1238" s="607" customFormat="1" ht="18" customHeight="1" spans="1:222">
      <c r="A1238" s="382" t="s">
        <v>994</v>
      </c>
      <c r="B1238" s="321"/>
      <c r="C1238" s="625">
        <v>0</v>
      </c>
      <c r="D1238" s="257">
        <v>0</v>
      </c>
      <c r="E1238" s="636"/>
      <c r="F1238" s="257"/>
      <c r="G1238" s="637"/>
      <c r="H1238" s="612"/>
      <c r="I1238" s="606"/>
      <c r="J1238" s="613"/>
      <c r="K1238" s="613"/>
      <c r="GI1238" s="613"/>
      <c r="GJ1238" s="613"/>
      <c r="GK1238" s="613"/>
      <c r="GL1238" s="613"/>
      <c r="GM1238" s="613"/>
      <c r="GN1238" s="613"/>
      <c r="GO1238" s="613"/>
      <c r="GP1238" s="613"/>
      <c r="GQ1238" s="613"/>
      <c r="GR1238" s="613"/>
      <c r="GS1238" s="613"/>
      <c r="GT1238" s="613"/>
      <c r="GU1238" s="613"/>
      <c r="GV1238" s="613"/>
      <c r="GW1238" s="613"/>
      <c r="GX1238" s="613"/>
      <c r="GY1238" s="613"/>
      <c r="GZ1238" s="613"/>
      <c r="HA1238" s="613"/>
      <c r="HB1238" s="613"/>
      <c r="HC1238" s="613"/>
      <c r="HD1238" s="613"/>
      <c r="HE1238" s="613"/>
      <c r="HF1238" s="613"/>
      <c r="HG1238" s="613"/>
      <c r="HH1238" s="613"/>
      <c r="HI1238" s="613"/>
      <c r="HJ1238" s="613"/>
      <c r="HK1238" s="613"/>
      <c r="HL1238" s="613"/>
      <c r="HM1238" s="613"/>
      <c r="HN1238" s="613"/>
    </row>
    <row r="1239" s="607" customFormat="1" ht="18" customHeight="1" spans="1:222">
      <c r="A1239" s="382" t="s">
        <v>56</v>
      </c>
      <c r="B1239" s="321"/>
      <c r="C1239" s="625">
        <v>0</v>
      </c>
      <c r="D1239" s="257">
        <v>0</v>
      </c>
      <c r="E1239" s="636"/>
      <c r="F1239" s="257"/>
      <c r="G1239" s="637"/>
      <c r="H1239" s="612"/>
      <c r="I1239" s="606"/>
      <c r="J1239" s="613"/>
      <c r="K1239" s="613"/>
      <c r="GI1239" s="613"/>
      <c r="GJ1239" s="613"/>
      <c r="GK1239" s="613"/>
      <c r="GL1239" s="613"/>
      <c r="GM1239" s="613"/>
      <c r="GN1239" s="613"/>
      <c r="GO1239" s="613"/>
      <c r="GP1239" s="613"/>
      <c r="GQ1239" s="613"/>
      <c r="GR1239" s="613"/>
      <c r="GS1239" s="613"/>
      <c r="GT1239" s="613"/>
      <c r="GU1239" s="613"/>
      <c r="GV1239" s="613"/>
      <c r="GW1239" s="613"/>
      <c r="GX1239" s="613"/>
      <c r="GY1239" s="613"/>
      <c r="GZ1239" s="613"/>
      <c r="HA1239" s="613"/>
      <c r="HB1239" s="613"/>
      <c r="HC1239" s="613"/>
      <c r="HD1239" s="613"/>
      <c r="HE1239" s="613"/>
      <c r="HF1239" s="613"/>
      <c r="HG1239" s="613"/>
      <c r="HH1239" s="613"/>
      <c r="HI1239" s="613"/>
      <c r="HJ1239" s="613"/>
      <c r="HK1239" s="613"/>
      <c r="HL1239" s="613"/>
      <c r="HM1239" s="613"/>
      <c r="HN1239" s="613"/>
    </row>
    <row r="1240" s="606" customFormat="1" ht="18" customHeight="1" spans="1:8">
      <c r="A1240" s="382" t="s">
        <v>995</v>
      </c>
      <c r="B1240" s="321"/>
      <c r="C1240" s="625">
        <v>0</v>
      </c>
      <c r="D1240" s="257">
        <v>0</v>
      </c>
      <c r="E1240" s="636"/>
      <c r="F1240" s="257"/>
      <c r="G1240" s="637"/>
      <c r="H1240" s="638"/>
    </row>
    <row r="1241" s="606" customFormat="1" ht="18" customHeight="1" spans="1:8">
      <c r="A1241" s="383" t="s">
        <v>996</v>
      </c>
      <c r="B1241" s="321"/>
      <c r="C1241" s="624">
        <v>0</v>
      </c>
      <c r="D1241" s="257"/>
      <c r="E1241" s="622"/>
      <c r="F1241" s="257"/>
      <c r="G1241" s="637"/>
      <c r="H1241" s="624">
        <f>SUM(H1242:H1254)</f>
        <v>0</v>
      </c>
    </row>
    <row r="1242" s="520" customFormat="1" ht="18" customHeight="1" spans="1:222">
      <c r="A1242" s="382" t="s">
        <v>47</v>
      </c>
      <c r="B1242" s="321"/>
      <c r="C1242" s="625">
        <v>0</v>
      </c>
      <c r="D1242" s="257"/>
      <c r="E1242" s="636"/>
      <c r="F1242" s="257"/>
      <c r="G1242" s="637"/>
      <c r="H1242" s="612"/>
      <c r="I1242" s="606"/>
      <c r="J1242" s="613"/>
      <c r="K1242" s="613"/>
      <c r="GI1242" s="613"/>
      <c r="GJ1242" s="613"/>
      <c r="GK1242" s="613"/>
      <c r="GL1242" s="613"/>
      <c r="GM1242" s="613"/>
      <c r="GN1242" s="613"/>
      <c r="GO1242" s="613"/>
      <c r="GP1242" s="613"/>
      <c r="GQ1242" s="613"/>
      <c r="GR1242" s="613"/>
      <c r="GS1242" s="613"/>
      <c r="GT1242" s="613"/>
      <c r="GU1242" s="613"/>
      <c r="GV1242" s="613"/>
      <c r="GW1242" s="613"/>
      <c r="GX1242" s="613"/>
      <c r="GY1242" s="613"/>
      <c r="GZ1242" s="613"/>
      <c r="HA1242" s="613"/>
      <c r="HB1242" s="613"/>
      <c r="HC1242" s="613"/>
      <c r="HD1242" s="613"/>
      <c r="HE1242" s="613"/>
      <c r="HF1242" s="613"/>
      <c r="HG1242" s="613"/>
      <c r="HH1242" s="613"/>
      <c r="HI1242" s="613"/>
      <c r="HJ1242" s="613"/>
      <c r="HK1242" s="613"/>
      <c r="HL1242" s="613"/>
      <c r="HM1242" s="613"/>
      <c r="HN1242" s="613"/>
    </row>
    <row r="1243" s="520" customFormat="1" ht="18" customHeight="1" spans="1:222">
      <c r="A1243" s="382" t="s">
        <v>48</v>
      </c>
      <c r="B1243" s="321"/>
      <c r="C1243" s="625">
        <v>0</v>
      </c>
      <c r="D1243" s="257"/>
      <c r="E1243" s="636"/>
      <c r="F1243" s="257"/>
      <c r="G1243" s="637"/>
      <c r="H1243" s="612"/>
      <c r="I1243" s="606"/>
      <c r="J1243" s="613"/>
      <c r="K1243" s="613"/>
      <c r="GI1243" s="613"/>
      <c r="GJ1243" s="613"/>
      <c r="GK1243" s="613"/>
      <c r="GL1243" s="613"/>
      <c r="GM1243" s="613"/>
      <c r="GN1243" s="613"/>
      <c r="GO1243" s="613"/>
      <c r="GP1243" s="613"/>
      <c r="GQ1243" s="613"/>
      <c r="GR1243" s="613"/>
      <c r="GS1243" s="613"/>
      <c r="GT1243" s="613"/>
      <c r="GU1243" s="613"/>
      <c r="GV1243" s="613"/>
      <c r="GW1243" s="613"/>
      <c r="GX1243" s="613"/>
      <c r="GY1243" s="613"/>
      <c r="GZ1243" s="613"/>
      <c r="HA1243" s="613"/>
      <c r="HB1243" s="613"/>
      <c r="HC1243" s="613"/>
      <c r="HD1243" s="613"/>
      <c r="HE1243" s="613"/>
      <c r="HF1243" s="613"/>
      <c r="HG1243" s="613"/>
      <c r="HH1243" s="613"/>
      <c r="HI1243" s="613"/>
      <c r="HJ1243" s="613"/>
      <c r="HK1243" s="613"/>
      <c r="HL1243" s="613"/>
      <c r="HM1243" s="613"/>
      <c r="HN1243" s="613"/>
    </row>
    <row r="1244" s="606" customFormat="1" ht="18" customHeight="1" spans="1:8">
      <c r="A1244" s="382" t="s">
        <v>49</v>
      </c>
      <c r="B1244" s="321"/>
      <c r="C1244" s="625">
        <v>0</v>
      </c>
      <c r="D1244" s="257"/>
      <c r="E1244" s="636"/>
      <c r="F1244" s="257"/>
      <c r="G1244" s="637"/>
      <c r="H1244" s="638"/>
    </row>
    <row r="1245" s="520" customFormat="1" ht="18" customHeight="1" spans="1:222">
      <c r="A1245" s="382" t="s">
        <v>997</v>
      </c>
      <c r="B1245" s="321"/>
      <c r="C1245" s="625">
        <v>0</v>
      </c>
      <c r="D1245" s="257"/>
      <c r="E1245" s="636"/>
      <c r="F1245" s="257"/>
      <c r="G1245" s="637"/>
      <c r="H1245" s="612"/>
      <c r="I1245" s="606"/>
      <c r="J1245" s="613"/>
      <c r="K1245" s="613"/>
      <c r="GI1245" s="613"/>
      <c r="GJ1245" s="613"/>
      <c r="GK1245" s="613"/>
      <c r="GL1245" s="613"/>
      <c r="GM1245" s="613"/>
      <c r="GN1245" s="613"/>
      <c r="GO1245" s="613"/>
      <c r="GP1245" s="613"/>
      <c r="GQ1245" s="613"/>
      <c r="GR1245" s="613"/>
      <c r="GS1245" s="613"/>
      <c r="GT1245" s="613"/>
      <c r="GU1245" s="613"/>
      <c r="GV1245" s="613"/>
      <c r="GW1245" s="613"/>
      <c r="GX1245" s="613"/>
      <c r="GY1245" s="613"/>
      <c r="GZ1245" s="613"/>
      <c r="HA1245" s="613"/>
      <c r="HB1245" s="613"/>
      <c r="HC1245" s="613"/>
      <c r="HD1245" s="613"/>
      <c r="HE1245" s="613"/>
      <c r="HF1245" s="613"/>
      <c r="HG1245" s="613"/>
      <c r="HH1245" s="613"/>
      <c r="HI1245" s="613"/>
      <c r="HJ1245" s="613"/>
      <c r="HK1245" s="613"/>
      <c r="HL1245" s="613"/>
      <c r="HM1245" s="613"/>
      <c r="HN1245" s="613"/>
    </row>
    <row r="1246" s="520" customFormat="1" ht="18" customHeight="1" spans="1:222">
      <c r="A1246" s="382" t="s">
        <v>998</v>
      </c>
      <c r="B1246" s="321"/>
      <c r="C1246" s="625">
        <v>0</v>
      </c>
      <c r="D1246" s="257"/>
      <c r="E1246" s="636"/>
      <c r="F1246" s="257"/>
      <c r="G1246" s="637"/>
      <c r="H1246" s="612"/>
      <c r="I1246" s="606"/>
      <c r="J1246" s="613"/>
      <c r="K1246" s="613"/>
      <c r="GI1246" s="613"/>
      <c r="GJ1246" s="613"/>
      <c r="GK1246" s="613"/>
      <c r="GL1246" s="613"/>
      <c r="GM1246" s="613"/>
      <c r="GN1246" s="613"/>
      <c r="GO1246" s="613"/>
      <c r="GP1246" s="613"/>
      <c r="GQ1246" s="613"/>
      <c r="GR1246" s="613"/>
      <c r="GS1246" s="613"/>
      <c r="GT1246" s="613"/>
      <c r="GU1246" s="613"/>
      <c r="GV1246" s="613"/>
      <c r="GW1246" s="613"/>
      <c r="GX1246" s="613"/>
      <c r="GY1246" s="613"/>
      <c r="GZ1246" s="613"/>
      <c r="HA1246" s="613"/>
      <c r="HB1246" s="613"/>
      <c r="HC1246" s="613"/>
      <c r="HD1246" s="613"/>
      <c r="HE1246" s="613"/>
      <c r="HF1246" s="613"/>
      <c r="HG1246" s="613"/>
      <c r="HH1246" s="613"/>
      <c r="HI1246" s="613"/>
      <c r="HJ1246" s="613"/>
      <c r="HK1246" s="613"/>
      <c r="HL1246" s="613"/>
      <c r="HM1246" s="613"/>
      <c r="HN1246" s="613"/>
    </row>
    <row r="1247" s="520" customFormat="1" ht="18" customHeight="1" spans="1:222">
      <c r="A1247" s="382" t="s">
        <v>999</v>
      </c>
      <c r="B1247" s="321"/>
      <c r="C1247" s="625">
        <v>0</v>
      </c>
      <c r="D1247" s="257"/>
      <c r="E1247" s="636"/>
      <c r="F1247" s="257"/>
      <c r="G1247" s="637"/>
      <c r="H1247" s="612"/>
      <c r="I1247" s="606"/>
      <c r="J1247" s="613"/>
      <c r="K1247" s="613"/>
      <c r="GI1247" s="613"/>
      <c r="GJ1247" s="613"/>
      <c r="GK1247" s="613"/>
      <c r="GL1247" s="613"/>
      <c r="GM1247" s="613"/>
      <c r="GN1247" s="613"/>
      <c r="GO1247" s="613"/>
      <c r="GP1247" s="613"/>
      <c r="GQ1247" s="613"/>
      <c r="GR1247" s="613"/>
      <c r="GS1247" s="613"/>
      <c r="GT1247" s="613"/>
      <c r="GU1247" s="613"/>
      <c r="GV1247" s="613"/>
      <c r="GW1247" s="613"/>
      <c r="GX1247" s="613"/>
      <c r="GY1247" s="613"/>
      <c r="GZ1247" s="613"/>
      <c r="HA1247" s="613"/>
      <c r="HB1247" s="613"/>
      <c r="HC1247" s="613"/>
      <c r="HD1247" s="613"/>
      <c r="HE1247" s="613"/>
      <c r="HF1247" s="613"/>
      <c r="HG1247" s="613"/>
      <c r="HH1247" s="613"/>
      <c r="HI1247" s="613"/>
      <c r="HJ1247" s="613"/>
      <c r="HK1247" s="613"/>
      <c r="HL1247" s="613"/>
      <c r="HM1247" s="613"/>
      <c r="HN1247" s="613"/>
    </row>
    <row r="1248" s="606" customFormat="1" ht="18" customHeight="1" spans="1:8">
      <c r="A1248" s="382" t="s">
        <v>1000</v>
      </c>
      <c r="B1248" s="321"/>
      <c r="C1248" s="625">
        <v>0</v>
      </c>
      <c r="D1248" s="257"/>
      <c r="E1248" s="636"/>
      <c r="F1248" s="257"/>
      <c r="G1248" s="637"/>
      <c r="H1248" s="638"/>
    </row>
    <row r="1249" s="606" customFormat="1" ht="18" customHeight="1" spans="1:8">
      <c r="A1249" s="382" t="s">
        <v>1001</v>
      </c>
      <c r="B1249" s="321"/>
      <c r="C1249" s="625">
        <v>0</v>
      </c>
      <c r="D1249" s="257"/>
      <c r="E1249" s="636"/>
      <c r="F1249" s="257"/>
      <c r="G1249" s="637"/>
      <c r="H1249" s="638"/>
    </row>
    <row r="1250" s="520" customFormat="1" ht="18" customHeight="1" spans="1:222">
      <c r="A1250" s="382" t="s">
        <v>1002</v>
      </c>
      <c r="B1250" s="321"/>
      <c r="C1250" s="625">
        <v>0</v>
      </c>
      <c r="D1250" s="257"/>
      <c r="E1250" s="636"/>
      <c r="F1250" s="257"/>
      <c r="G1250" s="637"/>
      <c r="H1250" s="612"/>
      <c r="I1250" s="606"/>
      <c r="J1250" s="613"/>
      <c r="K1250" s="613"/>
      <c r="GI1250" s="613"/>
      <c r="GJ1250" s="613"/>
      <c r="GK1250" s="613"/>
      <c r="GL1250" s="613"/>
      <c r="GM1250" s="613"/>
      <c r="GN1250" s="613"/>
      <c r="GO1250" s="613"/>
      <c r="GP1250" s="613"/>
      <c r="GQ1250" s="613"/>
      <c r="GR1250" s="613"/>
      <c r="GS1250" s="613"/>
      <c r="GT1250" s="613"/>
      <c r="GU1250" s="613"/>
      <c r="GV1250" s="613"/>
      <c r="GW1250" s="613"/>
      <c r="GX1250" s="613"/>
      <c r="GY1250" s="613"/>
      <c r="GZ1250" s="613"/>
      <c r="HA1250" s="613"/>
      <c r="HB1250" s="613"/>
      <c r="HC1250" s="613"/>
      <c r="HD1250" s="613"/>
      <c r="HE1250" s="613"/>
      <c r="HF1250" s="613"/>
      <c r="HG1250" s="613"/>
      <c r="HH1250" s="613"/>
      <c r="HI1250" s="613"/>
      <c r="HJ1250" s="613"/>
      <c r="HK1250" s="613"/>
      <c r="HL1250" s="613"/>
      <c r="HM1250" s="613"/>
      <c r="HN1250" s="613"/>
    </row>
    <row r="1251" s="520" customFormat="1" ht="18" customHeight="1" spans="1:222">
      <c r="A1251" s="382" t="s">
        <v>1003</v>
      </c>
      <c r="B1251" s="321"/>
      <c r="C1251" s="625">
        <v>0</v>
      </c>
      <c r="D1251" s="257"/>
      <c r="E1251" s="636"/>
      <c r="F1251" s="257"/>
      <c r="G1251" s="637"/>
      <c r="H1251" s="612"/>
      <c r="I1251" s="606"/>
      <c r="J1251" s="613"/>
      <c r="K1251" s="613"/>
      <c r="GI1251" s="613"/>
      <c r="GJ1251" s="613"/>
      <c r="GK1251" s="613"/>
      <c r="GL1251" s="613"/>
      <c r="GM1251" s="613"/>
      <c r="GN1251" s="613"/>
      <c r="GO1251" s="613"/>
      <c r="GP1251" s="613"/>
      <c r="GQ1251" s="613"/>
      <c r="GR1251" s="613"/>
      <c r="GS1251" s="613"/>
      <c r="GT1251" s="613"/>
      <c r="GU1251" s="613"/>
      <c r="GV1251" s="613"/>
      <c r="GW1251" s="613"/>
      <c r="GX1251" s="613"/>
      <c r="GY1251" s="613"/>
      <c r="GZ1251" s="613"/>
      <c r="HA1251" s="613"/>
      <c r="HB1251" s="613"/>
      <c r="HC1251" s="613"/>
      <c r="HD1251" s="613"/>
      <c r="HE1251" s="613"/>
      <c r="HF1251" s="613"/>
      <c r="HG1251" s="613"/>
      <c r="HH1251" s="613"/>
      <c r="HI1251" s="613"/>
      <c r="HJ1251" s="613"/>
      <c r="HK1251" s="613"/>
      <c r="HL1251" s="613"/>
      <c r="HM1251" s="613"/>
      <c r="HN1251" s="613"/>
    </row>
    <row r="1252" s="606" customFormat="1" ht="18" customHeight="1" spans="1:8">
      <c r="A1252" s="382" t="s">
        <v>1004</v>
      </c>
      <c r="B1252" s="321"/>
      <c r="C1252" s="625">
        <v>0</v>
      </c>
      <c r="D1252" s="257"/>
      <c r="E1252" s="636"/>
      <c r="F1252" s="257"/>
      <c r="G1252" s="637"/>
      <c r="H1252" s="638"/>
    </row>
    <row r="1253" s="520" customFormat="1" ht="18" customHeight="1" spans="1:222">
      <c r="A1253" s="382" t="s">
        <v>56</v>
      </c>
      <c r="B1253" s="321"/>
      <c r="C1253" s="625">
        <v>0</v>
      </c>
      <c r="D1253" s="257"/>
      <c r="E1253" s="636"/>
      <c r="F1253" s="257"/>
      <c r="G1253" s="637"/>
      <c r="H1253" s="612"/>
      <c r="I1253" s="606"/>
      <c r="J1253" s="613"/>
      <c r="K1253" s="613"/>
      <c r="GI1253" s="613"/>
      <c r="GJ1253" s="613"/>
      <c r="GK1253" s="613"/>
      <c r="GL1253" s="613"/>
      <c r="GM1253" s="613"/>
      <c r="GN1253" s="613"/>
      <c r="GO1253" s="613"/>
      <c r="GP1253" s="613"/>
      <c r="GQ1253" s="613"/>
      <c r="GR1253" s="613"/>
      <c r="GS1253" s="613"/>
      <c r="GT1253" s="613"/>
      <c r="GU1253" s="613"/>
      <c r="GV1253" s="613"/>
      <c r="GW1253" s="613"/>
      <c r="GX1253" s="613"/>
      <c r="GY1253" s="613"/>
      <c r="GZ1253" s="613"/>
      <c r="HA1253" s="613"/>
      <c r="HB1253" s="613"/>
      <c r="HC1253" s="613"/>
      <c r="HD1253" s="613"/>
      <c r="HE1253" s="613"/>
      <c r="HF1253" s="613"/>
      <c r="HG1253" s="613"/>
      <c r="HH1253" s="613"/>
      <c r="HI1253" s="613"/>
      <c r="HJ1253" s="613"/>
      <c r="HK1253" s="613"/>
      <c r="HL1253" s="613"/>
      <c r="HM1253" s="613"/>
      <c r="HN1253" s="613"/>
    </row>
    <row r="1254" s="520" customFormat="1" ht="18" customHeight="1" spans="1:222">
      <c r="A1254" s="382" t="s">
        <v>1005</v>
      </c>
      <c r="B1254" s="321"/>
      <c r="C1254" s="625">
        <v>0</v>
      </c>
      <c r="D1254" s="257"/>
      <c r="E1254" s="636"/>
      <c r="F1254" s="257"/>
      <c r="G1254" s="637"/>
      <c r="H1254" s="612"/>
      <c r="I1254" s="606"/>
      <c r="J1254" s="613"/>
      <c r="K1254" s="613"/>
      <c r="GI1254" s="613"/>
      <c r="GJ1254" s="613"/>
      <c r="GK1254" s="613"/>
      <c r="GL1254" s="613"/>
      <c r="GM1254" s="613"/>
      <c r="GN1254" s="613"/>
      <c r="GO1254" s="613"/>
      <c r="GP1254" s="613"/>
      <c r="GQ1254" s="613"/>
      <c r="GR1254" s="613"/>
      <c r="GS1254" s="613"/>
      <c r="GT1254" s="613"/>
      <c r="GU1254" s="613"/>
      <c r="GV1254" s="613"/>
      <c r="GW1254" s="613"/>
      <c r="GX1254" s="613"/>
      <c r="GY1254" s="613"/>
      <c r="GZ1254" s="613"/>
      <c r="HA1254" s="613"/>
      <c r="HB1254" s="613"/>
      <c r="HC1254" s="613"/>
      <c r="HD1254" s="613"/>
      <c r="HE1254" s="613"/>
      <c r="HF1254" s="613"/>
      <c r="HG1254" s="613"/>
      <c r="HH1254" s="613"/>
      <c r="HI1254" s="613"/>
      <c r="HJ1254" s="613"/>
      <c r="HK1254" s="613"/>
      <c r="HL1254" s="613"/>
      <c r="HM1254" s="613"/>
      <c r="HN1254" s="613"/>
    </row>
    <row r="1255" s="606" customFormat="1" ht="18" customHeight="1" spans="1:8">
      <c r="A1255" s="383" t="s">
        <v>1006</v>
      </c>
      <c r="B1255" s="321"/>
      <c r="C1255" s="624">
        <v>0</v>
      </c>
      <c r="D1255" s="355">
        <v>0</v>
      </c>
      <c r="E1255" s="622"/>
      <c r="F1255" s="355">
        <f>SUM(F1256:F1259)</f>
        <v>0</v>
      </c>
      <c r="G1255" s="637"/>
      <c r="H1255" s="624">
        <f>SUM(H1256:H1259)</f>
        <v>0</v>
      </c>
    </row>
    <row r="1256" s="607" customFormat="1" ht="18" customHeight="1" spans="1:222">
      <c r="A1256" s="382" t="s">
        <v>1007</v>
      </c>
      <c r="B1256" s="321"/>
      <c r="C1256" s="625">
        <v>0</v>
      </c>
      <c r="D1256" s="257">
        <v>0</v>
      </c>
      <c r="E1256" s="636"/>
      <c r="F1256" s="257"/>
      <c r="G1256" s="637"/>
      <c r="H1256" s="612"/>
      <c r="I1256" s="606"/>
      <c r="J1256" s="613"/>
      <c r="K1256" s="613"/>
      <c r="GI1256" s="613"/>
      <c r="GJ1256" s="613"/>
      <c r="GK1256" s="613"/>
      <c r="GL1256" s="613"/>
      <c r="GM1256" s="613"/>
      <c r="GN1256" s="613"/>
      <c r="GO1256" s="613"/>
      <c r="GP1256" s="613"/>
      <c r="GQ1256" s="613"/>
      <c r="GR1256" s="613"/>
      <c r="GS1256" s="613"/>
      <c r="GT1256" s="613"/>
      <c r="GU1256" s="613"/>
      <c r="GV1256" s="613"/>
      <c r="GW1256" s="613"/>
      <c r="GX1256" s="613"/>
      <c r="GY1256" s="613"/>
      <c r="GZ1256" s="613"/>
      <c r="HA1256" s="613"/>
      <c r="HB1256" s="613"/>
      <c r="HC1256" s="613"/>
      <c r="HD1256" s="613"/>
      <c r="HE1256" s="613"/>
      <c r="HF1256" s="613"/>
      <c r="HG1256" s="613"/>
      <c r="HH1256" s="613"/>
      <c r="HI1256" s="613"/>
      <c r="HJ1256" s="613"/>
      <c r="HK1256" s="613"/>
      <c r="HL1256" s="613"/>
      <c r="HM1256" s="613"/>
      <c r="HN1256" s="613"/>
    </row>
    <row r="1257" s="607" customFormat="1" ht="18" customHeight="1" spans="1:222">
      <c r="A1257" s="382" t="s">
        <v>1008</v>
      </c>
      <c r="B1257" s="321"/>
      <c r="C1257" s="625">
        <v>0</v>
      </c>
      <c r="D1257" s="257">
        <v>0</v>
      </c>
      <c r="E1257" s="636"/>
      <c r="F1257" s="257"/>
      <c r="G1257" s="637"/>
      <c r="H1257" s="612"/>
      <c r="I1257" s="606"/>
      <c r="J1257" s="613"/>
      <c r="K1257" s="613"/>
      <c r="GI1257" s="613"/>
      <c r="GJ1257" s="613"/>
      <c r="GK1257" s="613"/>
      <c r="GL1257" s="613"/>
      <c r="GM1257" s="613"/>
      <c r="GN1257" s="613"/>
      <c r="GO1257" s="613"/>
      <c r="GP1257" s="613"/>
      <c r="GQ1257" s="613"/>
      <c r="GR1257" s="613"/>
      <c r="GS1257" s="613"/>
      <c r="GT1257" s="613"/>
      <c r="GU1257" s="613"/>
      <c r="GV1257" s="613"/>
      <c r="GW1257" s="613"/>
      <c r="GX1257" s="613"/>
      <c r="GY1257" s="613"/>
      <c r="GZ1257" s="613"/>
      <c r="HA1257" s="613"/>
      <c r="HB1257" s="613"/>
      <c r="HC1257" s="613"/>
      <c r="HD1257" s="613"/>
      <c r="HE1257" s="613"/>
      <c r="HF1257" s="613"/>
      <c r="HG1257" s="613"/>
      <c r="HH1257" s="613"/>
      <c r="HI1257" s="613"/>
      <c r="HJ1257" s="613"/>
      <c r="HK1257" s="613"/>
      <c r="HL1257" s="613"/>
      <c r="HM1257" s="613"/>
      <c r="HN1257" s="613"/>
    </row>
    <row r="1258" ht="18" customHeight="1" spans="1:9">
      <c r="A1258" s="382" t="s">
        <v>1009</v>
      </c>
      <c r="B1258" s="321"/>
      <c r="C1258" s="625">
        <v>0</v>
      </c>
      <c r="D1258" s="257">
        <v>0</v>
      </c>
      <c r="E1258" s="636"/>
      <c r="F1258" s="257"/>
      <c r="G1258" s="637"/>
      <c r="I1258" s="606"/>
    </row>
    <row r="1259" ht="18" customHeight="1" spans="1:9">
      <c r="A1259" s="382" t="s">
        <v>1010</v>
      </c>
      <c r="B1259" s="321"/>
      <c r="C1259" s="625">
        <v>0</v>
      </c>
      <c r="D1259" s="257">
        <v>0</v>
      </c>
      <c r="E1259" s="636"/>
      <c r="F1259" s="257"/>
      <c r="G1259" s="637"/>
      <c r="I1259" s="606"/>
    </row>
    <row r="1260" s="606" customFormat="1" ht="18" customHeight="1" spans="1:8">
      <c r="A1260" s="383" t="s">
        <v>1011</v>
      </c>
      <c r="B1260" s="321"/>
      <c r="C1260" s="624">
        <v>0</v>
      </c>
      <c r="D1260" s="355">
        <v>0</v>
      </c>
      <c r="E1260" s="622"/>
      <c r="F1260" s="355">
        <f>SUM(F1261:F1265)</f>
        <v>0</v>
      </c>
      <c r="G1260" s="637"/>
      <c r="H1260" s="624">
        <f>SUM(H1261:H1265)</f>
        <v>0</v>
      </c>
    </row>
    <row r="1261" ht="18" customHeight="1" spans="1:9">
      <c r="A1261" s="382" t="s">
        <v>1012</v>
      </c>
      <c r="B1261" s="321"/>
      <c r="C1261" s="625">
        <v>0</v>
      </c>
      <c r="D1261" s="257">
        <v>0</v>
      </c>
      <c r="E1261" s="636"/>
      <c r="F1261" s="257"/>
      <c r="G1261" s="637"/>
      <c r="I1261" s="606"/>
    </row>
    <row r="1262" ht="18" customHeight="1" spans="1:9">
      <c r="A1262" s="382" t="s">
        <v>1013</v>
      </c>
      <c r="B1262" s="321"/>
      <c r="C1262" s="625">
        <v>0</v>
      </c>
      <c r="D1262" s="257">
        <v>0</v>
      </c>
      <c r="E1262" s="636"/>
      <c r="F1262" s="257"/>
      <c r="G1262" s="637"/>
      <c r="I1262" s="606"/>
    </row>
    <row r="1263" ht="18" customHeight="1" spans="1:9">
      <c r="A1263" s="382" t="s">
        <v>1014</v>
      </c>
      <c r="B1263" s="321"/>
      <c r="C1263" s="625">
        <v>0</v>
      </c>
      <c r="D1263" s="257">
        <v>0</v>
      </c>
      <c r="E1263" s="636"/>
      <c r="F1263" s="257"/>
      <c r="G1263" s="637"/>
      <c r="I1263" s="606"/>
    </row>
    <row r="1264" s="606" customFormat="1" ht="18" customHeight="1" spans="1:8">
      <c r="A1264" s="382" t="s">
        <v>1015</v>
      </c>
      <c r="B1264" s="321"/>
      <c r="C1264" s="625">
        <v>0</v>
      </c>
      <c r="D1264" s="257">
        <v>0</v>
      </c>
      <c r="E1264" s="636"/>
      <c r="F1264" s="257"/>
      <c r="G1264" s="637"/>
      <c r="H1264" s="638"/>
    </row>
    <row r="1265" ht="18" customHeight="1" spans="1:9">
      <c r="A1265" s="382" t="s">
        <v>1016</v>
      </c>
      <c r="B1265" s="321"/>
      <c r="C1265" s="625">
        <v>0</v>
      </c>
      <c r="D1265" s="257">
        <v>0</v>
      </c>
      <c r="E1265" s="636"/>
      <c r="F1265" s="257"/>
      <c r="G1265" s="637"/>
      <c r="I1265" s="606"/>
    </row>
    <row r="1266" s="606" customFormat="1" ht="18" customHeight="1" spans="1:8">
      <c r="A1266" s="383" t="s">
        <v>1017</v>
      </c>
      <c r="B1266" s="321"/>
      <c r="C1266" s="624">
        <v>0</v>
      </c>
      <c r="D1266" s="355">
        <v>0</v>
      </c>
      <c r="E1266" s="622"/>
      <c r="F1266" s="355">
        <f>SUM(F1267:F1277)</f>
        <v>0</v>
      </c>
      <c r="G1266" s="637"/>
      <c r="H1266" s="624">
        <f>SUM(H1267:H1277)</f>
        <v>0</v>
      </c>
    </row>
    <row r="1267" ht="18" customHeight="1" spans="1:9">
      <c r="A1267" s="382" t="s">
        <v>1018</v>
      </c>
      <c r="B1267" s="321"/>
      <c r="C1267" s="625">
        <v>0</v>
      </c>
      <c r="D1267" s="257">
        <v>0</v>
      </c>
      <c r="E1267" s="636"/>
      <c r="F1267" s="257"/>
      <c r="G1267" s="637"/>
      <c r="I1267" s="606"/>
    </row>
    <row r="1268" ht="18" customHeight="1" spans="1:9">
      <c r="A1268" s="382" t="s">
        <v>1019</v>
      </c>
      <c r="B1268" s="321"/>
      <c r="C1268" s="625">
        <v>0</v>
      </c>
      <c r="D1268" s="257">
        <v>0</v>
      </c>
      <c r="E1268" s="636"/>
      <c r="F1268" s="257"/>
      <c r="G1268" s="637"/>
      <c r="I1268" s="606"/>
    </row>
    <row r="1269" ht="18" customHeight="1" spans="1:9">
      <c r="A1269" s="382" t="s">
        <v>1020</v>
      </c>
      <c r="B1269" s="321"/>
      <c r="C1269" s="625">
        <v>0</v>
      </c>
      <c r="D1269" s="257">
        <v>0</v>
      </c>
      <c r="E1269" s="636"/>
      <c r="F1269" s="257"/>
      <c r="G1269" s="637"/>
      <c r="I1269" s="606"/>
    </row>
    <row r="1270" ht="18" customHeight="1" spans="1:9">
      <c r="A1270" s="382" t="s">
        <v>1021</v>
      </c>
      <c r="B1270" s="321"/>
      <c r="C1270" s="625">
        <v>0</v>
      </c>
      <c r="D1270" s="257">
        <v>0</v>
      </c>
      <c r="E1270" s="636"/>
      <c r="F1270" s="257"/>
      <c r="G1270" s="637"/>
      <c r="I1270" s="606"/>
    </row>
    <row r="1271" s="606" customFormat="1" ht="18" customHeight="1" spans="1:8">
      <c r="A1271" s="382" t="s">
        <v>1022</v>
      </c>
      <c r="B1271" s="321"/>
      <c r="C1271" s="625">
        <v>0</v>
      </c>
      <c r="D1271" s="257">
        <v>0</v>
      </c>
      <c r="E1271" s="636"/>
      <c r="F1271" s="257"/>
      <c r="G1271" s="637"/>
      <c r="H1271" s="638"/>
    </row>
    <row r="1272" s="607" customFormat="1" ht="18" customHeight="1" spans="1:222">
      <c r="A1272" s="382" t="s">
        <v>1023</v>
      </c>
      <c r="B1272" s="321"/>
      <c r="C1272" s="625">
        <v>0</v>
      </c>
      <c r="D1272" s="257">
        <v>0</v>
      </c>
      <c r="E1272" s="636"/>
      <c r="F1272" s="257"/>
      <c r="G1272" s="637"/>
      <c r="H1272" s="612"/>
      <c r="I1272" s="606"/>
      <c r="J1272" s="613"/>
      <c r="K1272" s="613"/>
      <c r="GI1272" s="613"/>
      <c r="GJ1272" s="613"/>
      <c r="GK1272" s="613"/>
      <c r="GL1272" s="613"/>
      <c r="GM1272" s="613"/>
      <c r="GN1272" s="613"/>
      <c r="GO1272" s="613"/>
      <c r="GP1272" s="613"/>
      <c r="GQ1272" s="613"/>
      <c r="GR1272" s="613"/>
      <c r="GS1272" s="613"/>
      <c r="GT1272" s="613"/>
      <c r="GU1272" s="613"/>
      <c r="GV1272" s="613"/>
      <c r="GW1272" s="613"/>
      <c r="GX1272" s="613"/>
      <c r="GY1272" s="613"/>
      <c r="GZ1272" s="613"/>
      <c r="HA1272" s="613"/>
      <c r="HB1272" s="613"/>
      <c r="HC1272" s="613"/>
      <c r="HD1272" s="613"/>
      <c r="HE1272" s="613"/>
      <c r="HF1272" s="613"/>
      <c r="HG1272" s="613"/>
      <c r="HH1272" s="613"/>
      <c r="HI1272" s="613"/>
      <c r="HJ1272" s="613"/>
      <c r="HK1272" s="613"/>
      <c r="HL1272" s="613"/>
      <c r="HM1272" s="613"/>
      <c r="HN1272" s="613"/>
    </row>
    <row r="1273" ht="18" customHeight="1" spans="1:9">
      <c r="A1273" s="382" t="s">
        <v>1024</v>
      </c>
      <c r="B1273" s="321"/>
      <c r="C1273" s="625">
        <v>0</v>
      </c>
      <c r="D1273" s="257">
        <v>0</v>
      </c>
      <c r="E1273" s="636"/>
      <c r="F1273" s="257"/>
      <c r="G1273" s="637"/>
      <c r="I1273" s="606"/>
    </row>
    <row r="1274" ht="18" customHeight="1" spans="1:9">
      <c r="A1274" s="382" t="s">
        <v>1025</v>
      </c>
      <c r="B1274" s="321"/>
      <c r="C1274" s="625">
        <v>0</v>
      </c>
      <c r="D1274" s="257">
        <v>0</v>
      </c>
      <c r="E1274" s="636"/>
      <c r="F1274" s="257"/>
      <c r="G1274" s="637"/>
      <c r="I1274" s="606"/>
    </row>
    <row r="1275" ht="18" customHeight="1" spans="1:9">
      <c r="A1275" s="382" t="s">
        <v>1026</v>
      </c>
      <c r="B1275" s="321"/>
      <c r="C1275" s="625">
        <v>0</v>
      </c>
      <c r="D1275" s="257">
        <v>0</v>
      </c>
      <c r="E1275" s="636"/>
      <c r="F1275" s="257"/>
      <c r="G1275" s="637"/>
      <c r="I1275" s="606"/>
    </row>
    <row r="1276" ht="18" customHeight="1" spans="1:9">
      <c r="A1276" s="382" t="s">
        <v>1027</v>
      </c>
      <c r="B1276" s="321"/>
      <c r="C1276" s="625">
        <v>0</v>
      </c>
      <c r="D1276" s="257">
        <v>0</v>
      </c>
      <c r="E1276" s="636"/>
      <c r="F1276" s="257"/>
      <c r="G1276" s="637"/>
      <c r="I1276" s="606"/>
    </row>
    <row r="1277" ht="18" customHeight="1" spans="1:9">
      <c r="A1277" s="382" t="s">
        <v>1028</v>
      </c>
      <c r="B1277" s="321"/>
      <c r="C1277" s="625">
        <v>0</v>
      </c>
      <c r="D1277" s="257">
        <v>0</v>
      </c>
      <c r="E1277" s="636"/>
      <c r="F1277" s="257"/>
      <c r="G1277" s="637"/>
      <c r="I1277" s="606"/>
    </row>
    <row r="1278" s="606" customFormat="1" ht="18" customHeight="1" spans="1:8">
      <c r="A1278" s="383" t="s">
        <v>1029</v>
      </c>
      <c r="B1278" s="321">
        <v>1047</v>
      </c>
      <c r="C1278" s="624">
        <f>C1279+C1291+C1298+C1304+C1312+C1325+C1329+C1335</f>
        <v>1381</v>
      </c>
      <c r="D1278" s="355">
        <v>993</v>
      </c>
      <c r="E1278" s="622">
        <f t="shared" ref="E1278:E1280" si="231">D1278/C1278</f>
        <v>0.719044170890659</v>
      </c>
      <c r="F1278" s="355">
        <f>F1279+F1291+F1304+F1312+F1325+F1329+F1335</f>
        <v>992</v>
      </c>
      <c r="G1278" s="635">
        <f t="shared" ref="G1278:G1280" si="232">D1278/F1278-1</f>
        <v>0.001008064516129</v>
      </c>
      <c r="H1278" s="624">
        <f>H1279+H1291+H1298+H1304+H1312+H1325+H1329+H1335</f>
        <v>388</v>
      </c>
    </row>
    <row r="1279" s="606" customFormat="1" ht="18" customHeight="1" spans="1:8">
      <c r="A1279" s="383" t="s">
        <v>1030</v>
      </c>
      <c r="B1279" s="321">
        <v>757</v>
      </c>
      <c r="C1279" s="624">
        <f t="shared" ref="C1279:H1279" si="233">SUM(C1280:C1290)</f>
        <v>895</v>
      </c>
      <c r="D1279" s="355">
        <v>636</v>
      </c>
      <c r="E1279" s="622">
        <f t="shared" si="231"/>
        <v>0.710614525139665</v>
      </c>
      <c r="F1279" s="355">
        <f t="shared" si="233"/>
        <v>591</v>
      </c>
      <c r="G1279" s="635">
        <f t="shared" si="232"/>
        <v>0.0761421319796953</v>
      </c>
      <c r="H1279" s="624">
        <f t="shared" si="233"/>
        <v>259</v>
      </c>
    </row>
    <row r="1280" s="606" customFormat="1" ht="18" customHeight="1" spans="1:8">
      <c r="A1280" s="382" t="s">
        <v>47</v>
      </c>
      <c r="B1280" s="320">
        <v>611</v>
      </c>
      <c r="C1280" s="625">
        <v>459</v>
      </c>
      <c r="D1280" s="257">
        <v>459</v>
      </c>
      <c r="E1280" s="636">
        <f t="shared" si="231"/>
        <v>1</v>
      </c>
      <c r="F1280" s="257">
        <v>405</v>
      </c>
      <c r="G1280" s="637">
        <f t="shared" si="232"/>
        <v>0.133333333333333</v>
      </c>
      <c r="H1280" s="638"/>
    </row>
    <row r="1281" ht="18" customHeight="1" spans="1:9">
      <c r="A1281" s="382" t="s">
        <v>48</v>
      </c>
      <c r="B1281" s="321"/>
      <c r="C1281" s="625">
        <v>0</v>
      </c>
      <c r="D1281" s="257">
        <v>0</v>
      </c>
      <c r="E1281" s="636"/>
      <c r="F1281" s="257"/>
      <c r="G1281" s="637"/>
      <c r="I1281" s="606"/>
    </row>
    <row r="1282" ht="18" customHeight="1" spans="1:9">
      <c r="A1282" s="382" t="s">
        <v>49</v>
      </c>
      <c r="B1282" s="321"/>
      <c r="C1282" s="625">
        <v>0</v>
      </c>
      <c r="D1282" s="257">
        <v>0</v>
      </c>
      <c r="E1282" s="636"/>
      <c r="F1282" s="257"/>
      <c r="G1282" s="637"/>
      <c r="I1282" s="606"/>
    </row>
    <row r="1283" ht="18" customHeight="1" spans="1:9">
      <c r="A1283" s="382" t="s">
        <v>1031</v>
      </c>
      <c r="B1283" s="321"/>
      <c r="C1283" s="625">
        <v>0</v>
      </c>
      <c r="D1283" s="257">
        <v>0</v>
      </c>
      <c r="E1283" s="636"/>
      <c r="F1283" s="257"/>
      <c r="G1283" s="637"/>
      <c r="I1283" s="606"/>
    </row>
    <row r="1284" ht="18" customHeight="1" spans="1:9">
      <c r="A1284" s="382" t="s">
        <v>1032</v>
      </c>
      <c r="B1284" s="321"/>
      <c r="C1284" s="625">
        <v>0</v>
      </c>
      <c r="D1284" s="257">
        <v>0</v>
      </c>
      <c r="E1284" s="636"/>
      <c r="F1284" s="257"/>
      <c r="G1284" s="637"/>
      <c r="I1284" s="606"/>
    </row>
    <row r="1285" ht="18" customHeight="1" spans="1:9">
      <c r="A1285" s="382" t="s">
        <v>1033</v>
      </c>
      <c r="B1285" s="321"/>
      <c r="C1285" s="625">
        <v>0</v>
      </c>
      <c r="D1285" s="257">
        <v>0</v>
      </c>
      <c r="E1285" s="636"/>
      <c r="F1285" s="257"/>
      <c r="G1285" s="637"/>
      <c r="I1285" s="606"/>
    </row>
    <row r="1286" s="607" customFormat="1" ht="18" customHeight="1" spans="1:222">
      <c r="A1286" s="382" t="s">
        <v>1034</v>
      </c>
      <c r="B1286" s="321"/>
      <c r="C1286" s="625">
        <v>0</v>
      </c>
      <c r="D1286" s="257">
        <v>0</v>
      </c>
      <c r="E1286" s="636"/>
      <c r="F1286" s="257"/>
      <c r="G1286" s="637"/>
      <c r="H1286" s="612"/>
      <c r="I1286" s="606"/>
      <c r="J1286" s="613"/>
      <c r="K1286" s="613"/>
      <c r="GI1286" s="613"/>
      <c r="GJ1286" s="613"/>
      <c r="GK1286" s="613"/>
      <c r="GL1286" s="613"/>
      <c r="GM1286" s="613"/>
      <c r="GN1286" s="613"/>
      <c r="GO1286" s="613"/>
      <c r="GP1286" s="613"/>
      <c r="GQ1286" s="613"/>
      <c r="GR1286" s="613"/>
      <c r="GS1286" s="613"/>
      <c r="GT1286" s="613"/>
      <c r="GU1286" s="613"/>
      <c r="GV1286" s="613"/>
      <c r="GW1286" s="613"/>
      <c r="GX1286" s="613"/>
      <c r="GY1286" s="613"/>
      <c r="GZ1286" s="613"/>
      <c r="HA1286" s="613"/>
      <c r="HB1286" s="613"/>
      <c r="HC1286" s="613"/>
      <c r="HD1286" s="613"/>
      <c r="HE1286" s="613"/>
      <c r="HF1286" s="613"/>
      <c r="HG1286" s="613"/>
      <c r="HH1286" s="613"/>
      <c r="HI1286" s="613"/>
      <c r="HJ1286" s="613"/>
      <c r="HK1286" s="613"/>
      <c r="HL1286" s="613"/>
      <c r="HM1286" s="613"/>
      <c r="HN1286" s="613"/>
    </row>
    <row r="1287" ht="18" customHeight="1" spans="1:9">
      <c r="A1287" s="382" t="s">
        <v>1035</v>
      </c>
      <c r="B1287" s="320">
        <v>1</v>
      </c>
      <c r="C1287" s="625">
        <v>0</v>
      </c>
      <c r="D1287" s="257"/>
      <c r="E1287" s="636"/>
      <c r="F1287" s="257"/>
      <c r="G1287" s="637"/>
      <c r="I1287" s="606"/>
    </row>
    <row r="1288" ht="18" customHeight="1" spans="1:9">
      <c r="A1288" s="382" t="s">
        <v>1036</v>
      </c>
      <c r="B1288" s="320">
        <v>10</v>
      </c>
      <c r="C1288" s="625">
        <v>5</v>
      </c>
      <c r="D1288" s="257">
        <v>5</v>
      </c>
      <c r="E1288" s="636"/>
      <c r="F1288" s="257">
        <v>122</v>
      </c>
      <c r="G1288" s="637">
        <f t="shared" ref="G1288:G1292" si="234">D1288/F1288-1</f>
        <v>-0.959016393442623</v>
      </c>
      <c r="I1288" s="606"/>
    </row>
    <row r="1289" ht="18" customHeight="1" spans="1:9">
      <c r="A1289" s="382" t="s">
        <v>56</v>
      </c>
      <c r="B1289" s="320">
        <v>134</v>
      </c>
      <c r="C1289" s="625">
        <v>168</v>
      </c>
      <c r="D1289" s="257">
        <v>168</v>
      </c>
      <c r="E1289" s="636"/>
      <c r="F1289" s="257"/>
      <c r="G1289" s="637"/>
      <c r="I1289" s="606"/>
    </row>
    <row r="1290" ht="17" customHeight="1" spans="1:9">
      <c r="A1290" s="382" t="s">
        <v>1037</v>
      </c>
      <c r="B1290" s="320">
        <v>1</v>
      </c>
      <c r="C1290" s="625">
        <v>263</v>
      </c>
      <c r="D1290" s="257">
        <v>4</v>
      </c>
      <c r="E1290" s="636"/>
      <c r="F1290" s="257">
        <v>64</v>
      </c>
      <c r="G1290" s="637">
        <f t="shared" si="234"/>
        <v>-0.9375</v>
      </c>
      <c r="H1290" s="612">
        <v>259</v>
      </c>
      <c r="I1290" s="606"/>
    </row>
    <row r="1291" s="606" customFormat="1" ht="18" customHeight="1" spans="1:8">
      <c r="A1291" s="383" t="s">
        <v>1038</v>
      </c>
      <c r="B1291" s="321">
        <v>148</v>
      </c>
      <c r="C1291" s="624">
        <f t="shared" ref="C1291:H1291" si="235">SUM(C1292:C1297)</f>
        <v>181</v>
      </c>
      <c r="D1291" s="355">
        <v>181</v>
      </c>
      <c r="E1291" s="622">
        <f>D1291/C1291</f>
        <v>1</v>
      </c>
      <c r="F1291" s="355">
        <f t="shared" si="235"/>
        <v>218</v>
      </c>
      <c r="G1291" s="635">
        <f t="shared" si="234"/>
        <v>-0.169724770642202</v>
      </c>
      <c r="H1291" s="624">
        <f t="shared" si="235"/>
        <v>0</v>
      </c>
    </row>
    <row r="1292" spans="1:9">
      <c r="A1292" s="382" t="s">
        <v>47</v>
      </c>
      <c r="B1292" s="320">
        <v>104</v>
      </c>
      <c r="C1292" s="625">
        <v>87</v>
      </c>
      <c r="D1292" s="257">
        <v>87</v>
      </c>
      <c r="E1292" s="636">
        <f>D1292/C1292</f>
        <v>1</v>
      </c>
      <c r="F1292" s="257">
        <v>45</v>
      </c>
      <c r="G1292" s="637">
        <f t="shared" si="234"/>
        <v>0.933333333333333</v>
      </c>
      <c r="I1292" s="606"/>
    </row>
    <row r="1293" s="606" customFormat="1" ht="18" customHeight="1" spans="1:8">
      <c r="A1293" s="382" t="s">
        <v>48</v>
      </c>
      <c r="B1293" s="321"/>
      <c r="C1293" s="625">
        <v>0</v>
      </c>
      <c r="D1293" s="257">
        <v>0</v>
      </c>
      <c r="E1293" s="636"/>
      <c r="F1293" s="257">
        <v>116</v>
      </c>
      <c r="G1293" s="637"/>
      <c r="H1293" s="638"/>
    </row>
    <row r="1294" ht="18" customHeight="1" spans="1:9">
      <c r="A1294" s="382" t="s">
        <v>49</v>
      </c>
      <c r="B1294" s="321"/>
      <c r="C1294" s="625">
        <v>0</v>
      </c>
      <c r="D1294" s="257">
        <v>0</v>
      </c>
      <c r="E1294" s="636"/>
      <c r="F1294" s="257"/>
      <c r="G1294" s="637"/>
      <c r="I1294" s="606"/>
    </row>
    <row r="1295" ht="18" customHeight="1" spans="1:9">
      <c r="A1295" s="382" t="s">
        <v>1039</v>
      </c>
      <c r="B1295" s="321"/>
      <c r="C1295" s="625">
        <v>0</v>
      </c>
      <c r="D1295" s="257">
        <v>0</v>
      </c>
      <c r="E1295" s="636"/>
      <c r="F1295" s="257">
        <v>57</v>
      </c>
      <c r="G1295" s="637"/>
      <c r="I1295" s="606"/>
    </row>
    <row r="1296" ht="18" customHeight="1" spans="1:9">
      <c r="A1296" s="644" t="s">
        <v>1040</v>
      </c>
      <c r="B1296" s="320">
        <v>44</v>
      </c>
      <c r="C1296" s="625">
        <v>94</v>
      </c>
      <c r="D1296" s="257">
        <v>94</v>
      </c>
      <c r="E1296" s="636"/>
      <c r="F1296" s="257"/>
      <c r="G1296" s="637"/>
      <c r="I1296" s="606"/>
    </row>
    <row r="1297" s="606" customFormat="1" ht="18" customHeight="1" spans="1:8">
      <c r="A1297" s="382" t="s">
        <v>1041</v>
      </c>
      <c r="B1297" s="321"/>
      <c r="C1297" s="625">
        <v>0</v>
      </c>
      <c r="D1297" s="257">
        <v>0</v>
      </c>
      <c r="E1297" s="636"/>
      <c r="F1297" s="257"/>
      <c r="G1297" s="637"/>
      <c r="H1297" s="612"/>
    </row>
    <row r="1298" ht="18" customHeight="1" spans="1:9">
      <c r="A1298" s="383" t="s">
        <v>1042</v>
      </c>
      <c r="B1298" s="321"/>
      <c r="C1298" s="624">
        <v>0</v>
      </c>
      <c r="D1298" s="257"/>
      <c r="E1298" s="622"/>
      <c r="F1298" s="257"/>
      <c r="G1298" s="637"/>
      <c r="H1298" s="624">
        <f>SUM(H1299:H1303)</f>
        <v>0</v>
      </c>
      <c r="I1298" s="606"/>
    </row>
    <row r="1299" spans="1:9">
      <c r="A1299" s="382" t="s">
        <v>47</v>
      </c>
      <c r="B1299" s="321"/>
      <c r="C1299" s="625">
        <v>0</v>
      </c>
      <c r="D1299" s="257"/>
      <c r="E1299" s="636"/>
      <c r="F1299" s="257"/>
      <c r="G1299" s="637"/>
      <c r="I1299" s="606"/>
    </row>
    <row r="1300" spans="1:9">
      <c r="A1300" s="382" t="s">
        <v>48</v>
      </c>
      <c r="B1300" s="321"/>
      <c r="C1300" s="625">
        <v>0</v>
      </c>
      <c r="D1300" s="257"/>
      <c r="E1300" s="636"/>
      <c r="F1300" s="257"/>
      <c r="G1300" s="637"/>
      <c r="I1300" s="606"/>
    </row>
    <row r="1301" s="606" customFormat="1" spans="1:8">
      <c r="A1301" s="382" t="s">
        <v>49</v>
      </c>
      <c r="B1301" s="321"/>
      <c r="C1301" s="625">
        <v>0</v>
      </c>
      <c r="D1301" s="257"/>
      <c r="E1301" s="636"/>
      <c r="F1301" s="257"/>
      <c r="G1301" s="637"/>
      <c r="H1301" s="612"/>
    </row>
    <row r="1302" s="606" customFormat="1" spans="1:8">
      <c r="A1302" s="382" t="s">
        <v>1043</v>
      </c>
      <c r="B1302" s="321"/>
      <c r="C1302" s="625">
        <v>0</v>
      </c>
      <c r="D1302" s="257"/>
      <c r="E1302" s="636"/>
      <c r="F1302" s="257"/>
      <c r="G1302" s="637"/>
      <c r="H1302" s="638"/>
    </row>
    <row r="1303" s="606" customFormat="1" ht="18" customHeight="1" spans="1:8">
      <c r="A1303" s="382" t="s">
        <v>1044</v>
      </c>
      <c r="B1303" s="321"/>
      <c r="C1303" s="625">
        <v>0</v>
      </c>
      <c r="D1303" s="257"/>
      <c r="E1303" s="636"/>
      <c r="F1303" s="257"/>
      <c r="G1303" s="637"/>
      <c r="H1303" s="638"/>
    </row>
    <row r="1304" spans="1:9">
      <c r="A1304" s="383" t="s">
        <v>1045</v>
      </c>
      <c r="B1304" s="321">
        <v>142</v>
      </c>
      <c r="C1304" s="624">
        <f t="shared" ref="C1304:H1304" si="236">SUM(C1305:C1311)</f>
        <v>174</v>
      </c>
      <c r="D1304" s="355">
        <v>174</v>
      </c>
      <c r="E1304" s="622">
        <f>D1304/C1304</f>
        <v>1</v>
      </c>
      <c r="F1304" s="355">
        <f t="shared" si="236"/>
        <v>144</v>
      </c>
      <c r="G1304" s="635">
        <f>D1304/F1304-1</f>
        <v>0.208333333333333</v>
      </c>
      <c r="H1304" s="624">
        <f t="shared" si="236"/>
        <v>0</v>
      </c>
      <c r="I1304" s="606"/>
    </row>
    <row r="1305" spans="1:9">
      <c r="A1305" s="382" t="s">
        <v>47</v>
      </c>
      <c r="B1305" s="321"/>
      <c r="C1305" s="625">
        <v>0</v>
      </c>
      <c r="D1305" s="257">
        <v>0</v>
      </c>
      <c r="E1305" s="636"/>
      <c r="F1305" s="257"/>
      <c r="G1305" s="637"/>
      <c r="I1305" s="606"/>
    </row>
    <row r="1306" spans="1:9">
      <c r="A1306" s="382" t="s">
        <v>48</v>
      </c>
      <c r="B1306" s="321"/>
      <c r="C1306" s="625">
        <v>0</v>
      </c>
      <c r="D1306" s="257">
        <v>0</v>
      </c>
      <c r="E1306" s="636"/>
      <c r="F1306" s="257"/>
      <c r="G1306" s="637"/>
      <c r="I1306" s="606"/>
    </row>
    <row r="1307" spans="1:9">
      <c r="A1307" s="382" t="s">
        <v>49</v>
      </c>
      <c r="B1307" s="321"/>
      <c r="C1307" s="625">
        <v>0</v>
      </c>
      <c r="D1307" s="257">
        <v>0</v>
      </c>
      <c r="E1307" s="636"/>
      <c r="F1307" s="257"/>
      <c r="G1307" s="637"/>
      <c r="I1307" s="606"/>
    </row>
    <row r="1308" s="606" customFormat="1" spans="1:8">
      <c r="A1308" s="382" t="s">
        <v>1046</v>
      </c>
      <c r="B1308" s="321"/>
      <c r="C1308" s="625">
        <v>0</v>
      </c>
      <c r="D1308" s="257">
        <v>0</v>
      </c>
      <c r="E1308" s="636"/>
      <c r="F1308" s="257">
        <v>10</v>
      </c>
      <c r="G1308" s="637"/>
      <c r="H1308" s="612"/>
    </row>
    <row r="1309" s="607" customFormat="1" ht="18" customHeight="1" spans="1:222">
      <c r="A1309" s="382" t="s">
        <v>1047</v>
      </c>
      <c r="B1309" s="321"/>
      <c r="C1309" s="625">
        <v>0</v>
      </c>
      <c r="D1309" s="257">
        <v>0</v>
      </c>
      <c r="E1309" s="636"/>
      <c r="F1309" s="257"/>
      <c r="G1309" s="637"/>
      <c r="H1309" s="638"/>
      <c r="I1309" s="606"/>
      <c r="J1309" s="613"/>
      <c r="K1309" s="613"/>
      <c r="GI1309" s="613"/>
      <c r="GJ1309" s="613"/>
      <c r="GK1309" s="613"/>
      <c r="GL1309" s="613"/>
      <c r="GM1309" s="613"/>
      <c r="GN1309" s="613"/>
      <c r="GO1309" s="613"/>
      <c r="GP1309" s="613"/>
      <c r="GQ1309" s="613"/>
      <c r="GR1309" s="613"/>
      <c r="GS1309" s="613"/>
      <c r="GT1309" s="613"/>
      <c r="GU1309" s="613"/>
      <c r="GV1309" s="613"/>
      <c r="GW1309" s="613"/>
      <c r="GX1309" s="613"/>
      <c r="GY1309" s="613"/>
      <c r="GZ1309" s="613"/>
      <c r="HA1309" s="613"/>
      <c r="HB1309" s="613"/>
      <c r="HC1309" s="613"/>
      <c r="HD1309" s="613"/>
      <c r="HE1309" s="613"/>
      <c r="HF1309" s="613"/>
      <c r="HG1309" s="613"/>
      <c r="HH1309" s="613"/>
      <c r="HI1309" s="613"/>
      <c r="HJ1309" s="613"/>
      <c r="HK1309" s="613"/>
      <c r="HL1309" s="613"/>
      <c r="HM1309" s="613"/>
      <c r="HN1309" s="613"/>
    </row>
    <row r="1310" s="606" customFormat="1" spans="1:8">
      <c r="A1310" s="382" t="s">
        <v>56</v>
      </c>
      <c r="B1310" s="320">
        <v>142</v>
      </c>
      <c r="C1310" s="625">
        <v>156</v>
      </c>
      <c r="D1310" s="257">
        <v>156</v>
      </c>
      <c r="E1310" s="636">
        <f>D1310/C1310</f>
        <v>1</v>
      </c>
      <c r="F1310" s="257">
        <v>134</v>
      </c>
      <c r="G1310" s="637">
        <f>D1310/F1310-1</f>
        <v>0.164179104477612</v>
      </c>
      <c r="H1310" s="612"/>
    </row>
    <row r="1311" s="606" customFormat="1" ht="18" customHeight="1" spans="1:8">
      <c r="A1311" s="382" t="s">
        <v>1048</v>
      </c>
      <c r="B1311" s="321"/>
      <c r="C1311" s="625">
        <v>18</v>
      </c>
      <c r="D1311" s="257">
        <v>18</v>
      </c>
      <c r="E1311" s="636"/>
      <c r="F1311" s="257"/>
      <c r="G1311" s="637"/>
      <c r="H1311" s="638"/>
    </row>
    <row r="1312" s="520" customFormat="1" ht="18" customHeight="1" spans="1:222">
      <c r="A1312" s="383" t="s">
        <v>1049</v>
      </c>
      <c r="B1312" s="321"/>
      <c r="C1312" s="624">
        <v>0</v>
      </c>
      <c r="D1312" s="355">
        <v>0</v>
      </c>
      <c r="E1312" s="622"/>
      <c r="F1312" s="355">
        <f>SUM(F1313:F1324)</f>
        <v>0</v>
      </c>
      <c r="G1312" s="637"/>
      <c r="H1312" s="624">
        <f>SUM(H1313:H1324)</f>
        <v>0</v>
      </c>
      <c r="I1312" s="606"/>
      <c r="J1312" s="613"/>
      <c r="K1312" s="613"/>
      <c r="GI1312" s="613"/>
      <c r="GJ1312" s="613"/>
      <c r="GK1312" s="613"/>
      <c r="GL1312" s="613"/>
      <c r="GM1312" s="613"/>
      <c r="GN1312" s="613"/>
      <c r="GO1312" s="613"/>
      <c r="GP1312" s="613"/>
      <c r="GQ1312" s="613"/>
      <c r="GR1312" s="613"/>
      <c r="GS1312" s="613"/>
      <c r="GT1312" s="613"/>
      <c r="GU1312" s="613"/>
      <c r="GV1312" s="613"/>
      <c r="GW1312" s="613"/>
      <c r="GX1312" s="613"/>
      <c r="GY1312" s="613"/>
      <c r="GZ1312" s="613"/>
      <c r="HA1312" s="613"/>
      <c r="HB1312" s="613"/>
      <c r="HC1312" s="613"/>
      <c r="HD1312" s="613"/>
      <c r="HE1312" s="613"/>
      <c r="HF1312" s="613"/>
      <c r="HG1312" s="613"/>
      <c r="HH1312" s="613"/>
      <c r="HI1312" s="613"/>
      <c r="HJ1312" s="613"/>
      <c r="HK1312" s="613"/>
      <c r="HL1312" s="613"/>
      <c r="HM1312" s="613"/>
      <c r="HN1312" s="613"/>
    </row>
    <row r="1313" s="520" customFormat="1" ht="18" customHeight="1" spans="1:222">
      <c r="A1313" s="382" t="s">
        <v>47</v>
      </c>
      <c r="B1313" s="321"/>
      <c r="C1313" s="625">
        <v>0</v>
      </c>
      <c r="D1313" s="257">
        <v>0</v>
      </c>
      <c r="E1313" s="636"/>
      <c r="F1313" s="257"/>
      <c r="G1313" s="637"/>
      <c r="H1313" s="612"/>
      <c r="I1313" s="606"/>
      <c r="J1313" s="613"/>
      <c r="K1313" s="613"/>
      <c r="GI1313" s="613"/>
      <c r="GJ1313" s="613"/>
      <c r="GK1313" s="613"/>
      <c r="GL1313" s="613"/>
      <c r="GM1313" s="613"/>
      <c r="GN1313" s="613"/>
      <c r="GO1313" s="613"/>
      <c r="GP1313" s="613"/>
      <c r="GQ1313" s="613"/>
      <c r="GR1313" s="613"/>
      <c r="GS1313" s="613"/>
      <c r="GT1313" s="613"/>
      <c r="GU1313" s="613"/>
      <c r="GV1313" s="613"/>
      <c r="GW1313" s="613"/>
      <c r="GX1313" s="613"/>
      <c r="GY1313" s="613"/>
      <c r="GZ1313" s="613"/>
      <c r="HA1313" s="613"/>
      <c r="HB1313" s="613"/>
      <c r="HC1313" s="613"/>
      <c r="HD1313" s="613"/>
      <c r="HE1313" s="613"/>
      <c r="HF1313" s="613"/>
      <c r="HG1313" s="613"/>
      <c r="HH1313" s="613"/>
      <c r="HI1313" s="613"/>
      <c r="HJ1313" s="613"/>
      <c r="HK1313" s="613"/>
      <c r="HL1313" s="613"/>
      <c r="HM1313" s="613"/>
      <c r="HN1313" s="613"/>
    </row>
    <row r="1314" s="520" customFormat="1" ht="18" customHeight="1" spans="1:222">
      <c r="A1314" s="382" t="s">
        <v>48</v>
      </c>
      <c r="B1314" s="321"/>
      <c r="C1314" s="625">
        <v>0</v>
      </c>
      <c r="D1314" s="257">
        <v>0</v>
      </c>
      <c r="E1314" s="636"/>
      <c r="F1314" s="257"/>
      <c r="G1314" s="637"/>
      <c r="H1314" s="612"/>
      <c r="I1314" s="606"/>
      <c r="J1314" s="613"/>
      <c r="K1314" s="613"/>
      <c r="GI1314" s="613"/>
      <c r="GJ1314" s="613"/>
      <c r="GK1314" s="613"/>
      <c r="GL1314" s="613"/>
      <c r="GM1314" s="613"/>
      <c r="GN1314" s="613"/>
      <c r="GO1314" s="613"/>
      <c r="GP1314" s="613"/>
      <c r="GQ1314" s="613"/>
      <c r="GR1314" s="613"/>
      <c r="GS1314" s="613"/>
      <c r="GT1314" s="613"/>
      <c r="GU1314" s="613"/>
      <c r="GV1314" s="613"/>
      <c r="GW1314" s="613"/>
      <c r="GX1314" s="613"/>
      <c r="GY1314" s="613"/>
      <c r="GZ1314" s="613"/>
      <c r="HA1314" s="613"/>
      <c r="HB1314" s="613"/>
      <c r="HC1314" s="613"/>
      <c r="HD1314" s="613"/>
      <c r="HE1314" s="613"/>
      <c r="HF1314" s="613"/>
      <c r="HG1314" s="613"/>
      <c r="HH1314" s="613"/>
      <c r="HI1314" s="613"/>
      <c r="HJ1314" s="613"/>
      <c r="HK1314" s="613"/>
      <c r="HL1314" s="613"/>
      <c r="HM1314" s="613"/>
      <c r="HN1314" s="613"/>
    </row>
    <row r="1315" s="520" customFormat="1" spans="1:222">
      <c r="A1315" s="382" t="s">
        <v>49</v>
      </c>
      <c r="B1315" s="321"/>
      <c r="C1315" s="625">
        <v>0</v>
      </c>
      <c r="D1315" s="257">
        <v>0</v>
      </c>
      <c r="E1315" s="636"/>
      <c r="F1315" s="257"/>
      <c r="G1315" s="637"/>
      <c r="H1315" s="612"/>
      <c r="I1315" s="606"/>
      <c r="J1315" s="613"/>
      <c r="K1315" s="613"/>
      <c r="GI1315" s="613"/>
      <c r="GJ1315" s="613"/>
      <c r="GK1315" s="613"/>
      <c r="GL1315" s="613"/>
      <c r="GM1315" s="613"/>
      <c r="GN1315" s="613"/>
      <c r="GO1315" s="613"/>
      <c r="GP1315" s="613"/>
      <c r="GQ1315" s="613"/>
      <c r="GR1315" s="613"/>
      <c r="GS1315" s="613"/>
      <c r="GT1315" s="613"/>
      <c r="GU1315" s="613"/>
      <c r="GV1315" s="613"/>
      <c r="GW1315" s="613"/>
      <c r="GX1315" s="613"/>
      <c r="GY1315" s="613"/>
      <c r="GZ1315" s="613"/>
      <c r="HA1315" s="613"/>
      <c r="HB1315" s="613"/>
      <c r="HC1315" s="613"/>
      <c r="HD1315" s="613"/>
      <c r="HE1315" s="613"/>
      <c r="HF1315" s="613"/>
      <c r="HG1315" s="613"/>
      <c r="HH1315" s="613"/>
      <c r="HI1315" s="613"/>
      <c r="HJ1315" s="613"/>
      <c r="HK1315" s="613"/>
      <c r="HL1315" s="613"/>
      <c r="HM1315" s="613"/>
      <c r="HN1315" s="613"/>
    </row>
    <row r="1316" s="520" customFormat="1" spans="1:222">
      <c r="A1316" s="382" t="s">
        <v>1050</v>
      </c>
      <c r="B1316" s="321"/>
      <c r="C1316" s="625">
        <v>0</v>
      </c>
      <c r="D1316" s="257">
        <v>0</v>
      </c>
      <c r="E1316" s="636"/>
      <c r="F1316" s="257"/>
      <c r="G1316" s="637"/>
      <c r="H1316" s="612"/>
      <c r="I1316" s="606"/>
      <c r="J1316" s="613"/>
      <c r="K1316" s="613"/>
      <c r="GI1316" s="613"/>
      <c r="GJ1316" s="613"/>
      <c r="GK1316" s="613"/>
      <c r="GL1316" s="613"/>
      <c r="GM1316" s="613"/>
      <c r="GN1316" s="613"/>
      <c r="GO1316" s="613"/>
      <c r="GP1316" s="613"/>
      <c r="GQ1316" s="613"/>
      <c r="GR1316" s="613"/>
      <c r="GS1316" s="613"/>
      <c r="GT1316" s="613"/>
      <c r="GU1316" s="613"/>
      <c r="GV1316" s="613"/>
      <c r="GW1316" s="613"/>
      <c r="GX1316" s="613"/>
      <c r="GY1316" s="613"/>
      <c r="GZ1316" s="613"/>
      <c r="HA1316" s="613"/>
      <c r="HB1316" s="613"/>
      <c r="HC1316" s="613"/>
      <c r="HD1316" s="613"/>
      <c r="HE1316" s="613"/>
      <c r="HF1316" s="613"/>
      <c r="HG1316" s="613"/>
      <c r="HH1316" s="613"/>
      <c r="HI1316" s="613"/>
      <c r="HJ1316" s="613"/>
      <c r="HK1316" s="613"/>
      <c r="HL1316" s="613"/>
      <c r="HM1316" s="613"/>
      <c r="HN1316" s="613"/>
    </row>
    <row r="1317" s="520" customFormat="1" spans="1:222">
      <c r="A1317" s="382" t="s">
        <v>1051</v>
      </c>
      <c r="B1317" s="321"/>
      <c r="C1317" s="625">
        <v>0</v>
      </c>
      <c r="D1317" s="257">
        <v>0</v>
      </c>
      <c r="E1317" s="636"/>
      <c r="F1317" s="257"/>
      <c r="G1317" s="637"/>
      <c r="H1317" s="612"/>
      <c r="I1317" s="606"/>
      <c r="J1317" s="613"/>
      <c r="K1317" s="613"/>
      <c r="GI1317" s="613"/>
      <c r="GJ1317" s="613"/>
      <c r="GK1317" s="613"/>
      <c r="GL1317" s="613"/>
      <c r="GM1317" s="613"/>
      <c r="GN1317" s="613"/>
      <c r="GO1317" s="613"/>
      <c r="GP1317" s="613"/>
      <c r="GQ1317" s="613"/>
      <c r="GR1317" s="613"/>
      <c r="GS1317" s="613"/>
      <c r="GT1317" s="613"/>
      <c r="GU1317" s="613"/>
      <c r="GV1317" s="613"/>
      <c r="GW1317" s="613"/>
      <c r="GX1317" s="613"/>
      <c r="GY1317" s="613"/>
      <c r="GZ1317" s="613"/>
      <c r="HA1317" s="613"/>
      <c r="HB1317" s="613"/>
      <c r="HC1317" s="613"/>
      <c r="HD1317" s="613"/>
      <c r="HE1317" s="613"/>
      <c r="HF1317" s="613"/>
      <c r="HG1317" s="613"/>
      <c r="HH1317" s="613"/>
      <c r="HI1317" s="613"/>
      <c r="HJ1317" s="613"/>
      <c r="HK1317" s="613"/>
      <c r="HL1317" s="613"/>
      <c r="HM1317" s="613"/>
      <c r="HN1317" s="613"/>
    </row>
    <row r="1318" s="520" customFormat="1" spans="1:222">
      <c r="A1318" s="382" t="s">
        <v>1052</v>
      </c>
      <c r="B1318" s="321"/>
      <c r="C1318" s="625">
        <v>0</v>
      </c>
      <c r="D1318" s="257">
        <v>0</v>
      </c>
      <c r="E1318" s="636"/>
      <c r="F1318" s="257"/>
      <c r="G1318" s="637"/>
      <c r="H1318" s="612"/>
      <c r="I1318" s="606"/>
      <c r="J1318" s="613"/>
      <c r="K1318" s="613"/>
      <c r="GI1318" s="613"/>
      <c r="GJ1318" s="613"/>
      <c r="GK1318" s="613"/>
      <c r="GL1318" s="613"/>
      <c r="GM1318" s="613"/>
      <c r="GN1318" s="613"/>
      <c r="GO1318" s="613"/>
      <c r="GP1318" s="613"/>
      <c r="GQ1318" s="613"/>
      <c r="GR1318" s="613"/>
      <c r="GS1318" s="613"/>
      <c r="GT1318" s="613"/>
      <c r="GU1318" s="613"/>
      <c r="GV1318" s="613"/>
      <c r="GW1318" s="613"/>
      <c r="GX1318" s="613"/>
      <c r="GY1318" s="613"/>
      <c r="GZ1318" s="613"/>
      <c r="HA1318" s="613"/>
      <c r="HB1318" s="613"/>
      <c r="HC1318" s="613"/>
      <c r="HD1318" s="613"/>
      <c r="HE1318" s="613"/>
      <c r="HF1318" s="613"/>
      <c r="HG1318" s="613"/>
      <c r="HH1318" s="613"/>
      <c r="HI1318" s="613"/>
      <c r="HJ1318" s="613"/>
      <c r="HK1318" s="613"/>
      <c r="HL1318" s="613"/>
      <c r="HM1318" s="613"/>
      <c r="HN1318" s="613"/>
    </row>
    <row r="1319" s="520" customFormat="1" spans="1:222">
      <c r="A1319" s="382" t="s">
        <v>1053</v>
      </c>
      <c r="B1319" s="321"/>
      <c r="C1319" s="625">
        <v>0</v>
      </c>
      <c r="D1319" s="257">
        <v>0</v>
      </c>
      <c r="E1319" s="636"/>
      <c r="F1319" s="257"/>
      <c r="G1319" s="637"/>
      <c r="H1319" s="612"/>
      <c r="I1319" s="606"/>
      <c r="J1319" s="613"/>
      <c r="K1319" s="613"/>
      <c r="GI1319" s="613"/>
      <c r="GJ1319" s="613"/>
      <c r="GK1319" s="613"/>
      <c r="GL1319" s="613"/>
      <c r="GM1319" s="613"/>
      <c r="GN1319" s="613"/>
      <c r="GO1319" s="613"/>
      <c r="GP1319" s="613"/>
      <c r="GQ1319" s="613"/>
      <c r="GR1319" s="613"/>
      <c r="GS1319" s="613"/>
      <c r="GT1319" s="613"/>
      <c r="GU1319" s="613"/>
      <c r="GV1319" s="613"/>
      <c r="GW1319" s="613"/>
      <c r="GX1319" s="613"/>
      <c r="GY1319" s="613"/>
      <c r="GZ1319" s="613"/>
      <c r="HA1319" s="613"/>
      <c r="HB1319" s="613"/>
      <c r="HC1319" s="613"/>
      <c r="HD1319" s="613"/>
      <c r="HE1319" s="613"/>
      <c r="HF1319" s="613"/>
      <c r="HG1319" s="613"/>
      <c r="HH1319" s="613"/>
      <c r="HI1319" s="613"/>
      <c r="HJ1319" s="613"/>
      <c r="HK1319" s="613"/>
      <c r="HL1319" s="613"/>
      <c r="HM1319" s="613"/>
      <c r="HN1319" s="613"/>
    </row>
    <row r="1320" s="606" customFormat="1" spans="1:8">
      <c r="A1320" s="382" t="s">
        <v>1054</v>
      </c>
      <c r="B1320" s="321"/>
      <c r="C1320" s="625">
        <v>0</v>
      </c>
      <c r="D1320" s="257">
        <v>0</v>
      </c>
      <c r="E1320" s="636"/>
      <c r="F1320" s="257"/>
      <c r="G1320" s="637"/>
      <c r="H1320" s="612"/>
    </row>
    <row r="1321" s="520" customFormat="1" spans="1:222">
      <c r="A1321" s="382" t="s">
        <v>1055</v>
      </c>
      <c r="B1321" s="321"/>
      <c r="C1321" s="625">
        <v>0</v>
      </c>
      <c r="D1321" s="257">
        <v>0</v>
      </c>
      <c r="E1321" s="636"/>
      <c r="F1321" s="257"/>
      <c r="G1321" s="637"/>
      <c r="H1321" s="638"/>
      <c r="I1321" s="606"/>
      <c r="J1321" s="613"/>
      <c r="K1321" s="613"/>
      <c r="GI1321" s="613"/>
      <c r="GJ1321" s="613"/>
      <c r="GK1321" s="613"/>
      <c r="GL1321" s="613"/>
      <c r="GM1321" s="613"/>
      <c r="GN1321" s="613"/>
      <c r="GO1321" s="613"/>
      <c r="GP1321" s="613"/>
      <c r="GQ1321" s="613"/>
      <c r="GR1321" s="613"/>
      <c r="GS1321" s="613"/>
      <c r="GT1321" s="613"/>
      <c r="GU1321" s="613"/>
      <c r="GV1321" s="613"/>
      <c r="GW1321" s="613"/>
      <c r="GX1321" s="613"/>
      <c r="GY1321" s="613"/>
      <c r="GZ1321" s="613"/>
      <c r="HA1321" s="613"/>
      <c r="HB1321" s="613"/>
      <c r="HC1321" s="613"/>
      <c r="HD1321" s="613"/>
      <c r="HE1321" s="613"/>
      <c r="HF1321" s="613"/>
      <c r="HG1321" s="613"/>
      <c r="HH1321" s="613"/>
      <c r="HI1321" s="613"/>
      <c r="HJ1321" s="613"/>
      <c r="HK1321" s="613"/>
      <c r="HL1321" s="613"/>
      <c r="HM1321" s="613"/>
      <c r="HN1321" s="613"/>
    </row>
    <row r="1322" s="607" customFormat="1" spans="1:222">
      <c r="A1322" s="382" t="s">
        <v>1056</v>
      </c>
      <c r="B1322" s="321"/>
      <c r="C1322" s="625">
        <v>0</v>
      </c>
      <c r="D1322" s="257">
        <v>0</v>
      </c>
      <c r="E1322" s="636"/>
      <c r="F1322" s="257"/>
      <c r="G1322" s="637"/>
      <c r="H1322" s="612"/>
      <c r="I1322" s="606"/>
      <c r="J1322" s="613"/>
      <c r="K1322" s="613"/>
      <c r="GI1322" s="613"/>
      <c r="GJ1322" s="613"/>
      <c r="GK1322" s="613"/>
      <c r="GL1322" s="613"/>
      <c r="GM1322" s="613"/>
      <c r="GN1322" s="613"/>
      <c r="GO1322" s="613"/>
      <c r="GP1322" s="613"/>
      <c r="GQ1322" s="613"/>
      <c r="GR1322" s="613"/>
      <c r="GS1322" s="613"/>
      <c r="GT1322" s="613"/>
      <c r="GU1322" s="613"/>
      <c r="GV1322" s="613"/>
      <c r="GW1322" s="613"/>
      <c r="GX1322" s="613"/>
      <c r="GY1322" s="613"/>
      <c r="GZ1322" s="613"/>
      <c r="HA1322" s="613"/>
      <c r="HB1322" s="613"/>
      <c r="HC1322" s="613"/>
      <c r="HD1322" s="613"/>
      <c r="HE1322" s="613"/>
      <c r="HF1322" s="613"/>
      <c r="HG1322" s="613"/>
      <c r="HH1322" s="613"/>
      <c r="HI1322" s="613"/>
      <c r="HJ1322" s="613"/>
      <c r="HK1322" s="613"/>
      <c r="HL1322" s="613"/>
      <c r="HM1322" s="613"/>
      <c r="HN1322" s="613"/>
    </row>
    <row r="1323" spans="1:9">
      <c r="A1323" s="382" t="s">
        <v>1057</v>
      </c>
      <c r="B1323" s="321"/>
      <c r="C1323" s="625">
        <v>0</v>
      </c>
      <c r="D1323" s="257">
        <v>0</v>
      </c>
      <c r="E1323" s="636"/>
      <c r="F1323" s="257"/>
      <c r="G1323" s="637"/>
      <c r="I1323" s="606"/>
    </row>
    <row r="1324" s="606" customFormat="1" ht="18" customHeight="1" spans="1:8">
      <c r="A1324" s="382" t="s">
        <v>1058</v>
      </c>
      <c r="B1324" s="321"/>
      <c r="C1324" s="625">
        <v>0</v>
      </c>
      <c r="D1324" s="257">
        <v>0</v>
      </c>
      <c r="E1324" s="636"/>
      <c r="F1324" s="257"/>
      <c r="G1324" s="637"/>
      <c r="H1324" s="612"/>
    </row>
    <row r="1325" spans="1:9">
      <c r="A1325" s="383" t="s">
        <v>1059</v>
      </c>
      <c r="B1325" s="321"/>
      <c r="C1325" s="624">
        <f t="shared" ref="C1325:H1325" si="237">SUM(C1326:C1328)</f>
        <v>128</v>
      </c>
      <c r="D1325" s="355">
        <v>0</v>
      </c>
      <c r="E1325" s="622">
        <f t="shared" ref="E1325:E1329" si="238">D1325/C1325</f>
        <v>0</v>
      </c>
      <c r="F1325" s="355">
        <f t="shared" si="237"/>
        <v>0</v>
      </c>
      <c r="G1325" s="637"/>
      <c r="H1325" s="624">
        <f t="shared" si="237"/>
        <v>128</v>
      </c>
      <c r="I1325" s="606"/>
    </row>
    <row r="1326" s="606" customFormat="1" spans="1:8">
      <c r="A1326" s="382" t="s">
        <v>1060</v>
      </c>
      <c r="B1326" s="321"/>
      <c r="C1326" s="625">
        <v>0</v>
      </c>
      <c r="D1326" s="257">
        <v>0</v>
      </c>
      <c r="E1326" s="636"/>
      <c r="F1326" s="257"/>
      <c r="G1326" s="637"/>
      <c r="H1326" s="612"/>
    </row>
    <row r="1327" spans="1:9">
      <c r="A1327" s="382" t="s">
        <v>1061</v>
      </c>
      <c r="B1327" s="321"/>
      <c r="C1327" s="625">
        <v>128</v>
      </c>
      <c r="D1327" s="257">
        <v>0</v>
      </c>
      <c r="E1327" s="636">
        <f t="shared" si="238"/>
        <v>0</v>
      </c>
      <c r="F1327" s="257"/>
      <c r="G1327" s="637"/>
      <c r="H1327" s="638">
        <v>128</v>
      </c>
      <c r="I1327" s="606"/>
    </row>
    <row r="1328" s="606" customFormat="1" ht="18" customHeight="1" spans="1:8">
      <c r="A1328" s="382" t="s">
        <v>1062</v>
      </c>
      <c r="B1328" s="321"/>
      <c r="C1328" s="625">
        <v>0</v>
      </c>
      <c r="D1328" s="257">
        <v>0</v>
      </c>
      <c r="E1328" s="636"/>
      <c r="F1328" s="257"/>
      <c r="G1328" s="637"/>
      <c r="H1328" s="612"/>
    </row>
    <row r="1329" s="606" customFormat="1" spans="1:8">
      <c r="A1329" s="383" t="s">
        <v>1063</v>
      </c>
      <c r="B1329" s="321"/>
      <c r="C1329" s="624">
        <f>SUM(C1330:C1334)</f>
        <v>3</v>
      </c>
      <c r="D1329" s="355">
        <f>SUM(D1332:D1334)</f>
        <v>2</v>
      </c>
      <c r="E1329" s="622">
        <f t="shared" si="238"/>
        <v>0.666666666666667</v>
      </c>
      <c r="F1329" s="355">
        <f>SUM(F1332:F1334)</f>
        <v>8</v>
      </c>
      <c r="G1329" s="635">
        <f>D1329/F1329-1</f>
        <v>-0.75</v>
      </c>
      <c r="H1329" s="624">
        <f>SUM(H1330:H1334)</f>
        <v>1</v>
      </c>
    </row>
    <row r="1330" s="520" customFormat="1" spans="1:222">
      <c r="A1330" s="382" t="s">
        <v>1064</v>
      </c>
      <c r="B1330" s="321"/>
      <c r="C1330" s="625">
        <v>0</v>
      </c>
      <c r="D1330" s="355"/>
      <c r="E1330" s="636"/>
      <c r="F1330" s="355"/>
      <c r="G1330" s="637"/>
      <c r="H1330" s="638"/>
      <c r="I1330" s="606"/>
      <c r="J1330" s="613"/>
      <c r="K1330" s="613"/>
      <c r="GI1330" s="613"/>
      <c r="GJ1330" s="613"/>
      <c r="GK1330" s="613"/>
      <c r="GL1330" s="613"/>
      <c r="GM1330" s="613"/>
      <c r="GN1330" s="613"/>
      <c r="GO1330" s="613"/>
      <c r="GP1330" s="613"/>
      <c r="GQ1330" s="613"/>
      <c r="GR1330" s="613"/>
      <c r="GS1330" s="613"/>
      <c r="GT1330" s="613"/>
      <c r="GU1330" s="613"/>
      <c r="GV1330" s="613"/>
      <c r="GW1330" s="613"/>
      <c r="GX1330" s="613"/>
      <c r="GY1330" s="613"/>
      <c r="GZ1330" s="613"/>
      <c r="HA1330" s="613"/>
      <c r="HB1330" s="613"/>
      <c r="HC1330" s="613"/>
      <c r="HD1330" s="613"/>
      <c r="HE1330" s="613"/>
      <c r="HF1330" s="613"/>
      <c r="HG1330" s="613"/>
      <c r="HH1330" s="613"/>
      <c r="HI1330" s="613"/>
      <c r="HJ1330" s="613"/>
      <c r="HK1330" s="613"/>
      <c r="HL1330" s="613"/>
      <c r="HM1330" s="613"/>
      <c r="HN1330" s="613"/>
    </row>
    <row r="1331" s="520" customFormat="1" spans="1:222">
      <c r="A1331" s="382" t="s">
        <v>1065</v>
      </c>
      <c r="B1331" s="321"/>
      <c r="C1331" s="625">
        <v>0</v>
      </c>
      <c r="D1331" s="355"/>
      <c r="E1331" s="636"/>
      <c r="F1331" s="355"/>
      <c r="G1331" s="637"/>
      <c r="H1331" s="612"/>
      <c r="I1331" s="606"/>
      <c r="J1331" s="613"/>
      <c r="K1331" s="613"/>
      <c r="GI1331" s="613"/>
      <c r="GJ1331" s="613"/>
      <c r="GK1331" s="613"/>
      <c r="GL1331" s="613"/>
      <c r="GM1331" s="613"/>
      <c r="GN1331" s="613"/>
      <c r="GO1331" s="613"/>
      <c r="GP1331" s="613"/>
      <c r="GQ1331" s="613"/>
      <c r="GR1331" s="613"/>
      <c r="GS1331" s="613"/>
      <c r="GT1331" s="613"/>
      <c r="GU1331" s="613"/>
      <c r="GV1331" s="613"/>
      <c r="GW1331" s="613"/>
      <c r="GX1331" s="613"/>
      <c r="GY1331" s="613"/>
      <c r="GZ1331" s="613"/>
      <c r="HA1331" s="613"/>
      <c r="HB1331" s="613"/>
      <c r="HC1331" s="613"/>
      <c r="HD1331" s="613"/>
      <c r="HE1331" s="613"/>
      <c r="HF1331" s="613"/>
      <c r="HG1331" s="613"/>
      <c r="HH1331" s="613"/>
      <c r="HI1331" s="613"/>
      <c r="HJ1331" s="613"/>
      <c r="HK1331" s="613"/>
      <c r="HL1331" s="613"/>
      <c r="HM1331" s="613"/>
      <c r="HN1331" s="613"/>
    </row>
    <row r="1332" s="520" customFormat="1" spans="1:222">
      <c r="A1332" s="382" t="s">
        <v>1066</v>
      </c>
      <c r="B1332" s="321"/>
      <c r="C1332" s="625">
        <v>3</v>
      </c>
      <c r="D1332" s="257">
        <v>2</v>
      </c>
      <c r="E1332" s="636">
        <f>D1332/C1332</f>
        <v>0.666666666666667</v>
      </c>
      <c r="F1332" s="257">
        <v>8</v>
      </c>
      <c r="G1332" s="637">
        <f>D1332/F1332-1</f>
        <v>-0.75</v>
      </c>
      <c r="H1332" s="612">
        <v>1</v>
      </c>
      <c r="I1332" s="606"/>
      <c r="J1332" s="613"/>
      <c r="K1332" s="613"/>
      <c r="GI1332" s="613"/>
      <c r="GJ1332" s="613"/>
      <c r="GK1332" s="613"/>
      <c r="GL1332" s="613"/>
      <c r="GM1332" s="613"/>
      <c r="GN1332" s="613"/>
      <c r="GO1332" s="613"/>
      <c r="GP1332" s="613"/>
      <c r="GQ1332" s="613"/>
      <c r="GR1332" s="613"/>
      <c r="GS1332" s="613"/>
      <c r="GT1332" s="613"/>
      <c r="GU1332" s="613"/>
      <c r="GV1332" s="613"/>
      <c r="GW1332" s="613"/>
      <c r="GX1332" s="613"/>
      <c r="GY1332" s="613"/>
      <c r="GZ1332" s="613"/>
      <c r="HA1332" s="613"/>
      <c r="HB1332" s="613"/>
      <c r="HC1332" s="613"/>
      <c r="HD1332" s="613"/>
      <c r="HE1332" s="613"/>
      <c r="HF1332" s="613"/>
      <c r="HG1332" s="613"/>
      <c r="HH1332" s="613"/>
      <c r="HI1332" s="613"/>
      <c r="HJ1332" s="613"/>
      <c r="HK1332" s="613"/>
      <c r="HL1332" s="613"/>
      <c r="HM1332" s="613"/>
      <c r="HN1332" s="613"/>
    </row>
    <row r="1333" s="520" customFormat="1" spans="1:222">
      <c r="A1333" s="382" t="s">
        <v>1067</v>
      </c>
      <c r="B1333" s="321"/>
      <c r="C1333" s="625">
        <v>0</v>
      </c>
      <c r="D1333" s="257">
        <v>0</v>
      </c>
      <c r="E1333" s="636"/>
      <c r="F1333" s="257"/>
      <c r="G1333" s="637"/>
      <c r="H1333" s="612"/>
      <c r="I1333" s="606"/>
      <c r="J1333" s="613"/>
      <c r="K1333" s="613"/>
      <c r="GI1333" s="613"/>
      <c r="GJ1333" s="613"/>
      <c r="GK1333" s="613"/>
      <c r="GL1333" s="613"/>
      <c r="GM1333" s="613"/>
      <c r="GN1333" s="613"/>
      <c r="GO1333" s="613"/>
      <c r="GP1333" s="613"/>
      <c r="GQ1333" s="613"/>
      <c r="GR1333" s="613"/>
      <c r="GS1333" s="613"/>
      <c r="GT1333" s="613"/>
      <c r="GU1333" s="613"/>
      <c r="GV1333" s="613"/>
      <c r="GW1333" s="613"/>
      <c r="GX1333" s="613"/>
      <c r="GY1333" s="613"/>
      <c r="GZ1333" s="613"/>
      <c r="HA1333" s="613"/>
      <c r="HB1333" s="613"/>
      <c r="HC1333" s="613"/>
      <c r="HD1333" s="613"/>
      <c r="HE1333" s="613"/>
      <c r="HF1333" s="613"/>
      <c r="HG1333" s="613"/>
      <c r="HH1333" s="613"/>
      <c r="HI1333" s="613"/>
      <c r="HJ1333" s="613"/>
      <c r="HK1333" s="613"/>
      <c r="HL1333" s="613"/>
      <c r="HM1333" s="613"/>
      <c r="HN1333" s="613"/>
    </row>
    <row r="1334" s="606" customFormat="1" ht="18" customHeight="1" spans="1:8">
      <c r="A1334" s="382" t="s">
        <v>1068</v>
      </c>
      <c r="B1334" s="321"/>
      <c r="C1334" s="625">
        <v>0</v>
      </c>
      <c r="D1334" s="257">
        <v>0</v>
      </c>
      <c r="E1334" s="636"/>
      <c r="F1334" s="257"/>
      <c r="G1334" s="637"/>
      <c r="H1334" s="612"/>
    </row>
    <row r="1335" s="606" customFormat="1" ht="18" customHeight="1" spans="1:8">
      <c r="A1335" s="383" t="s">
        <v>1069</v>
      </c>
      <c r="B1335" s="321"/>
      <c r="C1335" s="624">
        <v>0</v>
      </c>
      <c r="D1335" s="355">
        <v>0</v>
      </c>
      <c r="E1335" s="622"/>
      <c r="F1335" s="355">
        <v>31</v>
      </c>
      <c r="G1335" s="635"/>
      <c r="H1335" s="624"/>
    </row>
    <row r="1336" s="606" customFormat="1" ht="18" customHeight="1" spans="1:8">
      <c r="A1336" s="383" t="s">
        <v>1070</v>
      </c>
      <c r="B1336" s="321">
        <v>800</v>
      </c>
      <c r="C1336" s="624">
        <v>0</v>
      </c>
      <c r="D1336" s="355"/>
      <c r="E1336" s="622"/>
      <c r="F1336" s="355"/>
      <c r="G1336" s="637"/>
      <c r="H1336" s="624"/>
    </row>
    <row r="1337" s="606" customFormat="1" ht="18" customHeight="1" spans="1:8">
      <c r="A1337" s="383" t="s">
        <v>1071</v>
      </c>
      <c r="B1337" s="321"/>
      <c r="C1337" s="624">
        <v>548</v>
      </c>
      <c r="D1337" s="355">
        <v>193</v>
      </c>
      <c r="E1337" s="622"/>
      <c r="F1337" s="355">
        <f>F1338</f>
        <v>4</v>
      </c>
      <c r="G1337" s="635">
        <f t="shared" ref="G1337:G1340" si="239">D1337/F1337-1</f>
        <v>47.25</v>
      </c>
      <c r="H1337" s="624">
        <f>H1338</f>
        <v>355</v>
      </c>
    </row>
    <row r="1338" s="520" customFormat="1" ht="18" customHeight="1" spans="1:222">
      <c r="A1338" s="383" t="s">
        <v>1072</v>
      </c>
      <c r="B1338" s="321"/>
      <c r="C1338" s="624">
        <f>C1339</f>
        <v>548</v>
      </c>
      <c r="D1338" s="355">
        <v>193</v>
      </c>
      <c r="E1338" s="622"/>
      <c r="F1338" s="355">
        <f>SUM(F1339)</f>
        <v>4</v>
      </c>
      <c r="G1338" s="635">
        <f t="shared" si="239"/>
        <v>47.25</v>
      </c>
      <c r="H1338" s="624">
        <f>SUM(H1339)</f>
        <v>355</v>
      </c>
      <c r="I1338" s="606"/>
      <c r="J1338" s="613"/>
      <c r="K1338" s="613"/>
      <c r="GI1338" s="613"/>
      <c r="GJ1338" s="613"/>
      <c r="GK1338" s="613"/>
      <c r="GL1338" s="613"/>
      <c r="GM1338" s="613"/>
      <c r="GN1338" s="613"/>
      <c r="GO1338" s="613"/>
      <c r="GP1338" s="613"/>
      <c r="GQ1338" s="613"/>
      <c r="GR1338" s="613"/>
      <c r="GS1338" s="613"/>
      <c r="GT1338" s="613"/>
      <c r="GU1338" s="613"/>
      <c r="GV1338" s="613"/>
      <c r="GW1338" s="613"/>
      <c r="GX1338" s="613"/>
      <c r="GY1338" s="613"/>
      <c r="GZ1338" s="613"/>
      <c r="HA1338" s="613"/>
      <c r="HB1338" s="613"/>
      <c r="HC1338" s="613"/>
      <c r="HD1338" s="613"/>
      <c r="HE1338" s="613"/>
      <c r="HF1338" s="613"/>
      <c r="HG1338" s="613"/>
      <c r="HH1338" s="613"/>
      <c r="HI1338" s="613"/>
      <c r="HJ1338" s="613"/>
      <c r="HK1338" s="613"/>
      <c r="HL1338" s="613"/>
      <c r="HM1338" s="613"/>
      <c r="HN1338" s="613"/>
    </row>
    <row r="1339" s="606" customFormat="1" ht="18" customHeight="1" spans="1:8">
      <c r="A1339" s="382" t="s">
        <v>211</v>
      </c>
      <c r="B1339" s="321"/>
      <c r="C1339" s="625">
        <v>548</v>
      </c>
      <c r="D1339" s="257">
        <v>193</v>
      </c>
      <c r="E1339" s="636"/>
      <c r="F1339" s="257">
        <v>4</v>
      </c>
      <c r="G1339" s="637">
        <f t="shared" si="239"/>
        <v>47.25</v>
      </c>
      <c r="H1339" s="612">
        <v>355</v>
      </c>
    </row>
    <row r="1340" s="606" customFormat="1" ht="18" customHeight="1" spans="1:8">
      <c r="A1340" s="383" t="s">
        <v>1073</v>
      </c>
      <c r="B1340" s="321">
        <v>2300</v>
      </c>
      <c r="C1340" s="624">
        <f t="shared" ref="C1340:H1340" si="240">SUM(C1341:C1343)</f>
        <v>4333</v>
      </c>
      <c r="D1340" s="355">
        <v>4333</v>
      </c>
      <c r="E1340" s="622">
        <f t="shared" ref="E1340:E1344" si="241">D1340/C1340</f>
        <v>1</v>
      </c>
      <c r="F1340" s="355">
        <f t="shared" si="240"/>
        <v>4553</v>
      </c>
      <c r="G1340" s="635">
        <f t="shared" si="239"/>
        <v>-0.048319789150011</v>
      </c>
      <c r="H1340" s="624">
        <f t="shared" si="240"/>
        <v>0</v>
      </c>
    </row>
    <row r="1341" s="606" customFormat="1" ht="18" customHeight="1" spans="1:8">
      <c r="A1341" s="383" t="s">
        <v>1074</v>
      </c>
      <c r="B1341" s="321"/>
      <c r="C1341" s="624">
        <v>0</v>
      </c>
      <c r="D1341" s="355">
        <v>0</v>
      </c>
      <c r="E1341" s="622"/>
      <c r="F1341" s="355">
        <v>0</v>
      </c>
      <c r="G1341" s="637"/>
      <c r="H1341" s="624"/>
    </row>
    <row r="1342" s="606" customFormat="1" ht="18" customHeight="1" spans="1:8">
      <c r="A1342" s="383" t="s">
        <v>1075</v>
      </c>
      <c r="B1342" s="321"/>
      <c r="C1342" s="624">
        <v>0</v>
      </c>
      <c r="D1342" s="355"/>
      <c r="E1342" s="622"/>
      <c r="F1342" s="355">
        <v>0</v>
      </c>
      <c r="G1342" s="637"/>
      <c r="H1342" s="624"/>
    </row>
    <row r="1343" ht="18" customHeight="1" spans="1:9">
      <c r="A1343" s="383" t="s">
        <v>1076</v>
      </c>
      <c r="B1343" s="321">
        <v>2300</v>
      </c>
      <c r="C1343" s="624">
        <f>SUM(C1344:C1347)</f>
        <v>4333</v>
      </c>
      <c r="D1343" s="355">
        <v>4333</v>
      </c>
      <c r="E1343" s="622">
        <f t="shared" si="241"/>
        <v>1</v>
      </c>
      <c r="F1343" s="355">
        <f>SUM(F1344:F1347)</f>
        <v>4553</v>
      </c>
      <c r="G1343" s="635">
        <f t="shared" ref="G1343:G1348" si="242">D1343/F1343-1</f>
        <v>-0.048319789150011</v>
      </c>
      <c r="H1343" s="624"/>
      <c r="I1343" s="606"/>
    </row>
    <row r="1344" s="606" customFormat="1" ht="18" customHeight="1" spans="1:8">
      <c r="A1344" s="382" t="s">
        <v>1077</v>
      </c>
      <c r="B1344" s="320">
        <v>2300</v>
      </c>
      <c r="C1344" s="625">
        <v>4333</v>
      </c>
      <c r="D1344" s="257">
        <v>4333</v>
      </c>
      <c r="E1344" s="636">
        <f t="shared" si="241"/>
        <v>1</v>
      </c>
      <c r="F1344" s="257">
        <v>4553</v>
      </c>
      <c r="G1344" s="637">
        <f t="shared" si="242"/>
        <v>-0.048319789150011</v>
      </c>
      <c r="H1344" s="612"/>
    </row>
    <row r="1345" ht="18" customHeight="1" spans="1:9">
      <c r="A1345" s="382" t="s">
        <v>1078</v>
      </c>
      <c r="B1345" s="321"/>
      <c r="C1345" s="625">
        <v>0</v>
      </c>
      <c r="D1345" s="257">
        <v>0</v>
      </c>
      <c r="E1345" s="636"/>
      <c r="F1345" s="257"/>
      <c r="G1345" s="637"/>
      <c r="H1345" s="638"/>
      <c r="I1345" s="606"/>
    </row>
    <row r="1346" ht="18" customHeight="1" spans="1:9">
      <c r="A1346" s="382" t="s">
        <v>1079</v>
      </c>
      <c r="B1346" s="321"/>
      <c r="C1346" s="625">
        <v>0</v>
      </c>
      <c r="D1346" s="384">
        <v>0</v>
      </c>
      <c r="E1346" s="636"/>
      <c r="F1346" s="384"/>
      <c r="G1346" s="637"/>
      <c r="I1346" s="606"/>
    </row>
    <row r="1347" s="606" customFormat="1" ht="18" customHeight="1" spans="1:8">
      <c r="A1347" s="382" t="s">
        <v>1080</v>
      </c>
      <c r="B1347" s="321"/>
      <c r="C1347" s="625">
        <v>0</v>
      </c>
      <c r="D1347" s="384">
        <v>0</v>
      </c>
      <c r="E1347" s="636"/>
      <c r="F1347" s="384"/>
      <c r="G1347" s="637"/>
      <c r="H1347" s="612"/>
    </row>
    <row r="1348" s="606" customFormat="1" ht="18" customHeight="1" spans="1:8">
      <c r="A1348" s="383" t="s">
        <v>1081</v>
      </c>
      <c r="B1348" s="321"/>
      <c r="C1348" s="624">
        <f>SUM(C1349:C1351)</f>
        <v>16</v>
      </c>
      <c r="D1348" s="355">
        <v>16</v>
      </c>
      <c r="E1348" s="622">
        <f t="shared" ref="E1348:E1352" si="243">D1348/C1348</f>
        <v>1</v>
      </c>
      <c r="F1348" s="355">
        <f>SUM(F1349:F1351)</f>
        <v>15</v>
      </c>
      <c r="G1348" s="635">
        <f t="shared" si="242"/>
        <v>0.0666666666666667</v>
      </c>
      <c r="H1348" s="624"/>
    </row>
    <row r="1349" s="606" customFormat="1" ht="18" customHeight="1" spans="1:8">
      <c r="A1349" s="383" t="s">
        <v>1082</v>
      </c>
      <c r="B1349" s="321"/>
      <c r="C1349" s="624">
        <v>0</v>
      </c>
      <c r="D1349" s="355">
        <v>0</v>
      </c>
      <c r="E1349" s="622"/>
      <c r="F1349" s="355">
        <v>0</v>
      </c>
      <c r="G1349" s="637"/>
      <c r="H1349" s="624"/>
    </row>
    <row r="1350" s="606" customFormat="1" ht="18" customHeight="1" spans="1:8">
      <c r="A1350" s="383" t="s">
        <v>1083</v>
      </c>
      <c r="B1350" s="321"/>
      <c r="C1350" s="624">
        <v>0</v>
      </c>
      <c r="D1350" s="355">
        <v>0</v>
      </c>
      <c r="E1350" s="622"/>
      <c r="F1350" s="355">
        <v>0</v>
      </c>
      <c r="G1350" s="637"/>
      <c r="H1350" s="624"/>
    </row>
    <row r="1351" s="606" customFormat="1" ht="18" customHeight="1" spans="1:8">
      <c r="A1351" s="383" t="s">
        <v>1084</v>
      </c>
      <c r="B1351" s="321"/>
      <c r="C1351" s="624">
        <v>16</v>
      </c>
      <c r="D1351" s="355">
        <v>16</v>
      </c>
      <c r="E1351" s="622">
        <f t="shared" si="243"/>
        <v>1</v>
      </c>
      <c r="F1351" s="355">
        <v>15</v>
      </c>
      <c r="G1351" s="635">
        <f>D1351/F1351-1</f>
        <v>0.0666666666666667</v>
      </c>
      <c r="H1351" s="624"/>
    </row>
    <row r="1352" ht="18" customHeight="1" spans="1:9">
      <c r="A1352" s="383" t="s">
        <v>1085</v>
      </c>
      <c r="B1352" s="645">
        <v>64468</v>
      </c>
      <c r="C1352" s="624">
        <f>C5+C249++C289+C308+C400+C454+C508+C565+C687+C759+C837+C860+C971+C1035++C1101+C1121+C1160+C1205+C1225+C1278+C1336+C1337+C1340+C1348</f>
        <v>130943</v>
      </c>
      <c r="D1352" s="386">
        <f t="shared" ref="D1352:H1352" si="244">D5+D250+D290+D308+D400+D454+D508+D565+D687+D759+D837+D860+D971+D1035+D1101+D1121+D1150+D1160+D1205+D1225+D1278+D1336+D1337+D1340+D1348</f>
        <v>93848</v>
      </c>
      <c r="E1352" s="622">
        <f t="shared" si="243"/>
        <v>0.716708796957455</v>
      </c>
      <c r="F1352" s="386">
        <f t="shared" si="244"/>
        <v>90201</v>
      </c>
      <c r="G1352" s="635">
        <f>D1352/F1352-1</f>
        <v>0.040431924258046</v>
      </c>
      <c r="H1352" s="624">
        <f t="shared" si="244"/>
        <v>36729</v>
      </c>
      <c r="I1352" s="606"/>
    </row>
    <row r="1353" s="607" customFormat="1" spans="1:222">
      <c r="A1353" s="609"/>
      <c r="B1353" s="4"/>
      <c r="C1353" s="610"/>
      <c r="D1353" s="520"/>
      <c r="E1353" s="611"/>
      <c r="F1353" s="520"/>
      <c r="G1353" s="612"/>
      <c r="H1353" s="612"/>
      <c r="I1353" s="613"/>
      <c r="J1353" s="613"/>
      <c r="K1353" s="613"/>
      <c r="GI1353" s="613"/>
      <c r="GJ1353" s="613"/>
      <c r="GK1353" s="613"/>
      <c r="GL1353" s="613"/>
      <c r="GM1353" s="613"/>
      <c r="GN1353" s="613"/>
      <c r="GO1353" s="613"/>
      <c r="GP1353" s="613"/>
      <c r="GQ1353" s="613"/>
      <c r="GR1353" s="613"/>
      <c r="GS1353" s="613"/>
      <c r="GT1353" s="613"/>
      <c r="GU1353" s="613"/>
      <c r="GV1353" s="613"/>
      <c r="GW1353" s="613"/>
      <c r="GX1353" s="613"/>
      <c r="GY1353" s="613"/>
      <c r="GZ1353" s="613"/>
      <c r="HA1353" s="613"/>
      <c r="HB1353" s="613"/>
      <c r="HC1353" s="613"/>
      <c r="HD1353" s="613"/>
      <c r="HE1353" s="613"/>
      <c r="HF1353" s="613"/>
      <c r="HG1353" s="613"/>
      <c r="HH1353" s="613"/>
      <c r="HI1353" s="613"/>
      <c r="HJ1353" s="613"/>
      <c r="HK1353" s="613"/>
      <c r="HL1353" s="613"/>
      <c r="HM1353" s="613"/>
      <c r="HN1353" s="613"/>
    </row>
    <row r="1354" s="607" customFormat="1" spans="1:222">
      <c r="A1354" s="609"/>
      <c r="B1354" s="4"/>
      <c r="C1354" s="610"/>
      <c r="D1354" s="520"/>
      <c r="E1354" s="611"/>
      <c r="F1354" s="520"/>
      <c r="G1354" s="612"/>
      <c r="H1354" s="612"/>
      <c r="I1354" s="613"/>
      <c r="J1354" s="613"/>
      <c r="K1354" s="613"/>
      <c r="GI1354" s="613"/>
      <c r="GJ1354" s="613"/>
      <c r="GK1354" s="613"/>
      <c r="GL1354" s="613"/>
      <c r="GM1354" s="613"/>
      <c r="GN1354" s="613"/>
      <c r="GO1354" s="613"/>
      <c r="GP1354" s="613"/>
      <c r="GQ1354" s="613"/>
      <c r="GR1354" s="613"/>
      <c r="GS1354" s="613"/>
      <c r="GT1354" s="613"/>
      <c r="GU1354" s="613"/>
      <c r="GV1354" s="613"/>
      <c r="GW1354" s="613"/>
      <c r="GX1354" s="613"/>
      <c r="GY1354" s="613"/>
      <c r="GZ1354" s="613"/>
      <c r="HA1354" s="613"/>
      <c r="HB1354" s="613"/>
      <c r="HC1354" s="613"/>
      <c r="HD1354" s="613"/>
      <c r="HE1354" s="613"/>
      <c r="HF1354" s="613"/>
      <c r="HG1354" s="613"/>
      <c r="HH1354" s="613"/>
      <c r="HI1354" s="613"/>
      <c r="HJ1354" s="613"/>
      <c r="HK1354" s="613"/>
      <c r="HL1354" s="613"/>
      <c r="HM1354" s="613"/>
      <c r="HN1354" s="613"/>
    </row>
    <row r="1355" s="608" customFormat="1" ht="15" spans="1:222">
      <c r="A1355" s="609"/>
      <c r="B1355" s="4"/>
      <c r="C1355" s="610"/>
      <c r="D1355" s="520"/>
      <c r="E1355" s="611"/>
      <c r="F1355" s="520"/>
      <c r="G1355" s="612"/>
      <c r="H1355" s="612"/>
      <c r="I1355" s="613"/>
      <c r="J1355" s="613"/>
      <c r="K1355" s="613"/>
      <c r="GI1355" s="613"/>
      <c r="GJ1355" s="613"/>
      <c r="GK1355" s="613"/>
      <c r="GL1355" s="613"/>
      <c r="GM1355" s="613"/>
      <c r="GN1355" s="613"/>
      <c r="GO1355" s="613"/>
      <c r="GP1355" s="613"/>
      <c r="GQ1355" s="613"/>
      <c r="GR1355" s="613"/>
      <c r="GS1355" s="613"/>
      <c r="GT1355" s="613"/>
      <c r="GU1355" s="613"/>
      <c r="GV1355" s="613"/>
      <c r="GW1355" s="613"/>
      <c r="GX1355" s="613"/>
      <c r="GY1355" s="613"/>
      <c r="GZ1355" s="613"/>
      <c r="HA1355" s="613"/>
      <c r="HB1355" s="613"/>
      <c r="HC1355" s="613"/>
      <c r="HD1355" s="613"/>
      <c r="HE1355" s="613"/>
      <c r="HF1355" s="613"/>
      <c r="HG1355" s="613"/>
      <c r="HH1355" s="613"/>
      <c r="HI1355" s="613"/>
      <c r="HJ1355" s="613"/>
      <c r="HK1355" s="613"/>
      <c r="HL1355" s="613"/>
      <c r="HM1355" s="613"/>
      <c r="HN1355" s="613"/>
    </row>
    <row r="1356" spans="4:4">
      <c r="D1356" s="607"/>
    </row>
    <row r="1357" spans="4:4">
      <c r="D1357" s="607"/>
    </row>
    <row r="1358" spans="4:4">
      <c r="D1358" s="607"/>
    </row>
    <row r="1359" spans="4:4">
      <c r="D1359" s="607"/>
    </row>
    <row r="1360" ht="15" spans="4:4">
      <c r="D1360" s="608"/>
    </row>
  </sheetData>
  <mergeCells count="2">
    <mergeCell ref="A2:G2"/>
    <mergeCell ref="E3:G3"/>
  </mergeCells>
  <pageMargins left="0.707638888888889" right="0.707638888888889" top="0.747916666666667" bottom="0.747916666666667" header="0.313888888888889" footer="0.313888888888889"/>
  <pageSetup paperSize="9" orientation="portrait" horizontalDpi="600" verticalDpi="600"/>
  <headerFooter>
    <oddFooter>&amp;C- &amp;P -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workbookViewId="0">
      <selection activeCell="D11" sqref="D11"/>
    </sheetView>
  </sheetViews>
  <sheetFormatPr defaultColWidth="39.25" defaultRowHeight="15" outlineLevelCol="2"/>
  <cols>
    <col min="1" max="1" width="53.1333333333333" style="216" customWidth="1"/>
    <col min="2" max="2" width="32.8833333333333" style="216" customWidth="1"/>
    <col min="3" max="3" width="12.75" style="216" customWidth="1"/>
    <col min="4" max="16384" width="39.25" style="216"/>
  </cols>
  <sheetData>
    <row r="1" ht="18" customHeight="1" spans="1:1">
      <c r="A1" s="217" t="s">
        <v>2181</v>
      </c>
    </row>
    <row r="2" s="215" customFormat="1" ht="45" customHeight="1" spans="1:2">
      <c r="A2" s="218" t="s">
        <v>2182</v>
      </c>
      <c r="B2" s="218"/>
    </row>
    <row r="3" spans="1:2">
      <c r="A3" s="219"/>
      <c r="B3" s="220" t="s">
        <v>1634</v>
      </c>
    </row>
    <row r="4" ht="30" customHeight="1" spans="1:3">
      <c r="A4" s="221" t="s">
        <v>1180</v>
      </c>
      <c r="B4" s="221" t="s">
        <v>1181</v>
      </c>
      <c r="C4" s="219"/>
    </row>
    <row r="5" ht="18.95" customHeight="1" spans="1:2">
      <c r="A5" s="222" t="s">
        <v>1182</v>
      </c>
      <c r="B5" s="223"/>
    </row>
    <row r="6" ht="18.95" customHeight="1" spans="1:2">
      <c r="A6" s="224" t="s">
        <v>2183</v>
      </c>
      <c r="B6" s="225"/>
    </row>
    <row r="7" ht="18.95" customHeight="1" spans="1:2">
      <c r="A7" s="224" t="s">
        <v>2184</v>
      </c>
      <c r="B7" s="226"/>
    </row>
    <row r="8" ht="18.95" customHeight="1" spans="1:2">
      <c r="A8" s="224" t="s">
        <v>2185</v>
      </c>
      <c r="B8" s="226"/>
    </row>
    <row r="9" ht="18.95" customHeight="1" spans="1:2">
      <c r="A9" s="224" t="s">
        <v>2186</v>
      </c>
      <c r="B9" s="225"/>
    </row>
    <row r="10" ht="18.95" customHeight="1" spans="1:2">
      <c r="A10" s="224" t="s">
        <v>2187</v>
      </c>
      <c r="B10" s="225"/>
    </row>
    <row r="11" ht="18.95" customHeight="1" spans="1:2">
      <c r="A11" s="224" t="s">
        <v>2188</v>
      </c>
      <c r="B11" s="225"/>
    </row>
    <row r="12" ht="18.95" customHeight="1" spans="1:2">
      <c r="A12" s="224" t="s">
        <v>2189</v>
      </c>
      <c r="B12" s="225"/>
    </row>
    <row r="13" ht="18.95" customHeight="1" spans="1:2">
      <c r="A13" s="224" t="s">
        <v>2190</v>
      </c>
      <c r="B13" s="225"/>
    </row>
    <row r="14" ht="18.95" customHeight="1" spans="1:2">
      <c r="A14" s="224" t="s">
        <v>2191</v>
      </c>
      <c r="B14" s="226"/>
    </row>
    <row r="15" ht="18.95" customHeight="1" spans="1:2">
      <c r="A15" s="224" t="s">
        <v>2192</v>
      </c>
      <c r="B15" s="226"/>
    </row>
    <row r="16" ht="18.95" customHeight="1" spans="1:2">
      <c r="A16" s="224" t="s">
        <v>2193</v>
      </c>
      <c r="B16" s="227"/>
    </row>
    <row r="17" ht="18.95" customHeight="1" spans="1:2">
      <c r="A17" s="224" t="s">
        <v>2194</v>
      </c>
      <c r="B17" s="226"/>
    </row>
    <row r="18" ht="18.95" customHeight="1" spans="1:2">
      <c r="A18" s="224" t="s">
        <v>2195</v>
      </c>
      <c r="B18" s="226"/>
    </row>
    <row r="19" ht="18.95" customHeight="1" spans="1:2">
      <c r="A19" s="224" t="s">
        <v>2196</v>
      </c>
      <c r="B19" s="225"/>
    </row>
    <row r="20" ht="18.95" customHeight="1" spans="1:2">
      <c r="A20" s="224" t="s">
        <v>2197</v>
      </c>
      <c r="B20" s="226"/>
    </row>
    <row r="21" ht="18.95" customHeight="1" spans="1:2">
      <c r="A21" s="224" t="s">
        <v>2198</v>
      </c>
      <c r="B21" s="225"/>
    </row>
    <row r="22" ht="18.95" customHeight="1" spans="1:2">
      <c r="A22" s="224" t="s">
        <v>2199</v>
      </c>
      <c r="B22" s="225"/>
    </row>
    <row r="23" spans="1:1">
      <c r="A23" s="186" t="s">
        <v>2180</v>
      </c>
    </row>
  </sheetData>
  <mergeCells count="1">
    <mergeCell ref="A2:B2"/>
  </mergeCells>
  <pageMargins left="0.75" right="0.75" top="1" bottom="1" header="0.5" footer="0.5"/>
  <pageSetup paperSize="9" orientation="portrait"/>
  <headerFooter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opLeftCell="A4" workbookViewId="0">
      <selection activeCell="D11" sqref="D11"/>
    </sheetView>
  </sheetViews>
  <sheetFormatPr defaultColWidth="8.88333333333333" defaultRowHeight="15" outlineLevelCol="3"/>
  <cols>
    <col min="1" max="1" width="46.1333333333333" style="190" customWidth="1"/>
    <col min="2" max="4" width="16.25" style="190" customWidth="1"/>
    <col min="5" max="16384" width="8.88333333333333" style="190"/>
  </cols>
  <sheetData>
    <row r="1" s="125" customFormat="1" ht="14.25" customHeight="1" spans="1:1">
      <c r="A1" s="128" t="s">
        <v>2200</v>
      </c>
    </row>
    <row r="2" s="188" customFormat="1" ht="30.75" customHeight="1" spans="1:4">
      <c r="A2" s="192" t="s">
        <v>2201</v>
      </c>
      <c r="B2" s="192"/>
      <c r="C2" s="192"/>
      <c r="D2" s="192"/>
    </row>
    <row r="3" ht="18" customHeight="1" spans="1:4">
      <c r="A3" s="193"/>
      <c r="B3" s="163"/>
      <c r="C3" s="163"/>
      <c r="D3" s="194" t="s">
        <v>1494</v>
      </c>
    </row>
    <row r="4" ht="29.25" customHeight="1" spans="1:4">
      <c r="A4" s="195" t="s">
        <v>2202</v>
      </c>
      <c r="B4" s="196" t="s">
        <v>2203</v>
      </c>
      <c r="C4" s="196" t="s">
        <v>2204</v>
      </c>
      <c r="D4" s="196" t="s">
        <v>2205</v>
      </c>
    </row>
    <row r="5" ht="22.9" customHeight="1" spans="1:4">
      <c r="A5" s="177" t="s">
        <v>2206</v>
      </c>
      <c r="B5" s="184"/>
      <c r="C5" s="202"/>
      <c r="D5" s="202"/>
    </row>
    <row r="6" s="190" customFormat="1" ht="22.9" customHeight="1" spans="1:4">
      <c r="A6" s="178" t="s">
        <v>2207</v>
      </c>
      <c r="B6" s="179"/>
      <c r="C6" s="202"/>
      <c r="D6" s="202"/>
    </row>
    <row r="7" s="191" customFormat="1" ht="22.9" customHeight="1" spans="1:4">
      <c r="A7" s="178" t="s">
        <v>2208</v>
      </c>
      <c r="B7" s="179"/>
      <c r="C7" s="203"/>
      <c r="D7" s="203"/>
    </row>
    <row r="8" s="191" customFormat="1" ht="22.9" customHeight="1" spans="1:4">
      <c r="A8" s="178" t="s">
        <v>2209</v>
      </c>
      <c r="B8" s="179"/>
      <c r="C8" s="203"/>
      <c r="D8" s="203"/>
    </row>
    <row r="9" s="190" customFormat="1" ht="22.9" customHeight="1" spans="1:4">
      <c r="A9" s="178" t="s">
        <v>2210</v>
      </c>
      <c r="B9" s="179"/>
      <c r="C9" s="202"/>
      <c r="D9" s="202"/>
    </row>
    <row r="10" s="190" customFormat="1" ht="22.9" customHeight="1" spans="1:4">
      <c r="A10" s="178" t="s">
        <v>2211</v>
      </c>
      <c r="B10" s="179"/>
      <c r="C10" s="202"/>
      <c r="D10" s="202"/>
    </row>
    <row r="11" s="190" customFormat="1" ht="22.9" customHeight="1" spans="1:4">
      <c r="A11" s="178" t="s">
        <v>2212</v>
      </c>
      <c r="B11" s="179"/>
      <c r="C11" s="202"/>
      <c r="D11" s="202"/>
    </row>
    <row r="12" s="190" customFormat="1" ht="22.9" customHeight="1" spans="1:4">
      <c r="A12" s="178" t="s">
        <v>2213</v>
      </c>
      <c r="B12" s="179"/>
      <c r="C12" s="202"/>
      <c r="D12" s="202"/>
    </row>
    <row r="13" s="190" customFormat="1" ht="22.9" customHeight="1" spans="1:4">
      <c r="A13" s="178" t="s">
        <v>2214</v>
      </c>
      <c r="B13" s="179"/>
      <c r="C13" s="202"/>
      <c r="D13" s="202"/>
    </row>
    <row r="14" s="190" customFormat="1" ht="22.9" customHeight="1" spans="1:4">
      <c r="A14" s="178" t="s">
        <v>2215</v>
      </c>
      <c r="B14" s="179"/>
      <c r="C14" s="202"/>
      <c r="D14" s="202"/>
    </row>
    <row r="15" s="190" customFormat="1" ht="22.9" hidden="1" customHeight="1" spans="1:4">
      <c r="A15" s="178" t="s">
        <v>2216</v>
      </c>
      <c r="B15" s="179"/>
      <c r="C15" s="202"/>
      <c r="D15" s="202"/>
    </row>
    <row r="16" ht="22.9" hidden="1" customHeight="1" spans="1:4">
      <c r="A16" s="178" t="s">
        <v>2217</v>
      </c>
      <c r="B16" s="179"/>
      <c r="C16" s="202"/>
      <c r="D16" s="202"/>
    </row>
    <row r="17" ht="22.9" hidden="1" customHeight="1" spans="1:4">
      <c r="A17" s="178" t="s">
        <v>2218</v>
      </c>
      <c r="B17" s="179"/>
      <c r="C17" s="202"/>
      <c r="D17" s="202"/>
    </row>
    <row r="18" ht="22.9" hidden="1" customHeight="1" spans="1:4">
      <c r="A18" s="178" t="s">
        <v>2219</v>
      </c>
      <c r="B18" s="179"/>
      <c r="C18" s="202"/>
      <c r="D18" s="202"/>
    </row>
    <row r="19" ht="22.9" hidden="1" customHeight="1" spans="1:4">
      <c r="A19" s="178" t="s">
        <v>2220</v>
      </c>
      <c r="B19" s="179"/>
      <c r="C19" s="202"/>
      <c r="D19" s="202"/>
    </row>
    <row r="20" ht="22.9" hidden="1" customHeight="1" spans="1:4">
      <c r="A20" s="178" t="s">
        <v>2221</v>
      </c>
      <c r="B20" s="179"/>
      <c r="C20" s="202"/>
      <c r="D20" s="202"/>
    </row>
    <row r="21" ht="22.9" hidden="1" customHeight="1" spans="1:4">
      <c r="A21" s="178" t="s">
        <v>2222</v>
      </c>
      <c r="B21" s="179"/>
      <c r="C21" s="202"/>
      <c r="D21" s="202"/>
    </row>
    <row r="22" ht="22.9" customHeight="1" spans="1:4">
      <c r="A22" s="178" t="s">
        <v>2223</v>
      </c>
      <c r="B22" s="179"/>
      <c r="C22" s="202"/>
      <c r="D22" s="202"/>
    </row>
    <row r="23" ht="22.9" customHeight="1" spans="1:4">
      <c r="A23" s="177" t="s">
        <v>2224</v>
      </c>
      <c r="B23" s="184"/>
      <c r="C23" s="202"/>
      <c r="D23" s="202"/>
    </row>
    <row r="24" ht="22.9" customHeight="1" spans="1:4">
      <c r="A24" s="178" t="s">
        <v>2225</v>
      </c>
      <c r="B24" s="179"/>
      <c r="C24" s="202"/>
      <c r="D24" s="202"/>
    </row>
    <row r="25" ht="22.9" customHeight="1" spans="1:4">
      <c r="A25" s="178" t="s">
        <v>2226</v>
      </c>
      <c r="B25" s="179"/>
      <c r="C25" s="202"/>
      <c r="D25" s="202"/>
    </row>
    <row r="26" ht="22.9" customHeight="1" spans="1:4">
      <c r="A26" s="178" t="s">
        <v>2227</v>
      </c>
      <c r="B26" s="179"/>
      <c r="C26" s="202"/>
      <c r="D26" s="202"/>
    </row>
    <row r="27" ht="22.9" customHeight="1" spans="1:4">
      <c r="A27" s="178" t="s">
        <v>2228</v>
      </c>
      <c r="B27" s="179"/>
      <c r="C27" s="202"/>
      <c r="D27" s="202"/>
    </row>
    <row r="28" ht="22.9" customHeight="1" spans="1:4">
      <c r="A28" s="177" t="s">
        <v>2229</v>
      </c>
      <c r="B28" s="184"/>
      <c r="C28" s="202"/>
      <c r="D28" s="202"/>
    </row>
    <row r="29" ht="22.9" customHeight="1" spans="1:4">
      <c r="A29" s="178" t="s">
        <v>2230</v>
      </c>
      <c r="B29" s="179"/>
      <c r="C29" s="202"/>
      <c r="D29" s="202"/>
    </row>
    <row r="30" ht="22.9" customHeight="1" spans="1:4">
      <c r="A30" s="178" t="s">
        <v>2231</v>
      </c>
      <c r="B30" s="179"/>
      <c r="C30" s="202"/>
      <c r="D30" s="202"/>
    </row>
    <row r="31" ht="22.9" customHeight="1" spans="1:4">
      <c r="A31" s="178" t="s">
        <v>2232</v>
      </c>
      <c r="B31" s="179"/>
      <c r="C31" s="202"/>
      <c r="D31" s="202"/>
    </row>
    <row r="32" ht="22.9" customHeight="1" spans="1:4">
      <c r="A32" s="177" t="s">
        <v>2233</v>
      </c>
      <c r="B32" s="184"/>
      <c r="C32" s="202"/>
      <c r="D32" s="202"/>
    </row>
    <row r="33" ht="22.9" customHeight="1" spans="1:4">
      <c r="A33" s="178" t="s">
        <v>2234</v>
      </c>
      <c r="B33" s="184"/>
      <c r="C33" s="202"/>
      <c r="D33" s="202"/>
    </row>
    <row r="34" ht="22.9" customHeight="1" spans="1:4">
      <c r="A34" s="178" t="s">
        <v>2235</v>
      </c>
      <c r="B34" s="179"/>
      <c r="C34" s="202"/>
      <c r="D34" s="202"/>
    </row>
    <row r="35" ht="22.9" customHeight="1" spans="1:4">
      <c r="A35" s="177" t="s">
        <v>2236</v>
      </c>
      <c r="B35" s="209"/>
      <c r="C35" s="209"/>
      <c r="D35" s="202"/>
    </row>
    <row r="36" ht="22.9" customHeight="1" spans="1:4">
      <c r="A36" s="178" t="s">
        <v>2237</v>
      </c>
      <c r="B36" s="179"/>
      <c r="C36" s="179"/>
      <c r="D36" s="210"/>
    </row>
    <row r="37" s="189" customFormat="1" ht="22.9" customHeight="1" spans="1:4">
      <c r="A37" s="211" t="s">
        <v>2238</v>
      </c>
      <c r="B37" s="212"/>
      <c r="C37" s="212"/>
      <c r="D37" s="213"/>
    </row>
    <row r="38" spans="1:1">
      <c r="A38" s="186" t="s">
        <v>2180</v>
      </c>
    </row>
    <row r="39" ht="14.25" spans="1:1">
      <c r="A39" s="214"/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workbookViewId="0">
      <selection activeCell="G9" sqref="G9"/>
    </sheetView>
  </sheetViews>
  <sheetFormatPr defaultColWidth="8.88333333333333" defaultRowHeight="15" outlineLevelCol="3"/>
  <cols>
    <col min="1" max="1" width="52.75" style="190" customWidth="1"/>
    <col min="2" max="4" width="16.25" style="190" customWidth="1"/>
    <col min="5" max="16384" width="8.88333333333333" style="190"/>
  </cols>
  <sheetData>
    <row r="1" s="125" customFormat="1" ht="14.25" customHeight="1" spans="1:1">
      <c r="A1" s="128" t="s">
        <v>2239</v>
      </c>
    </row>
    <row r="2" s="188" customFormat="1" ht="24.75" customHeight="1" spans="1:4">
      <c r="A2" s="192" t="s">
        <v>2240</v>
      </c>
      <c r="B2" s="192"/>
      <c r="C2" s="192"/>
      <c r="D2" s="192"/>
    </row>
    <row r="3" customHeight="1" spans="1:4">
      <c r="A3" s="193"/>
      <c r="B3" s="163"/>
      <c r="C3" s="163"/>
      <c r="D3" s="194" t="s">
        <v>1494</v>
      </c>
    </row>
    <row r="4" ht="34.9" customHeight="1" spans="1:4">
      <c r="A4" s="195" t="s">
        <v>2202</v>
      </c>
      <c r="B4" s="196" t="s">
        <v>2203</v>
      </c>
      <c r="C4" s="196" t="s">
        <v>2204</v>
      </c>
      <c r="D4" s="196" t="s">
        <v>2205</v>
      </c>
    </row>
    <row r="5" s="189" customFormat="1" ht="23.25" customHeight="1" spans="1:4">
      <c r="A5" s="197" t="s">
        <v>2241</v>
      </c>
      <c r="B5" s="198">
        <f>B6</f>
        <v>201</v>
      </c>
      <c r="C5" s="199"/>
      <c r="D5" s="200"/>
    </row>
    <row r="6" s="190" customFormat="1" ht="23.25" customHeight="1" spans="1:4">
      <c r="A6" s="180" t="s">
        <v>2242</v>
      </c>
      <c r="B6" s="201">
        <f>SUM(B7:B12)</f>
        <v>201</v>
      </c>
      <c r="C6" s="202"/>
      <c r="D6" s="202"/>
    </row>
    <row r="7" s="191" customFormat="1" ht="23.25" customHeight="1" spans="1:4">
      <c r="A7" s="180" t="s">
        <v>2243</v>
      </c>
      <c r="B7" s="201"/>
      <c r="C7" s="203"/>
      <c r="D7" s="203"/>
    </row>
    <row r="8" s="191" customFormat="1" ht="23.25" customHeight="1" spans="1:4">
      <c r="A8" s="180" t="s">
        <v>2244</v>
      </c>
      <c r="B8" s="201"/>
      <c r="C8" s="203"/>
      <c r="D8" s="203"/>
    </row>
    <row r="9" s="191" customFormat="1" ht="23.25" customHeight="1" spans="1:4">
      <c r="A9" s="180" t="s">
        <v>2245</v>
      </c>
      <c r="B9" s="201">
        <v>201</v>
      </c>
      <c r="C9" s="203"/>
      <c r="D9" s="203"/>
    </row>
    <row r="10" s="190" customFormat="1" ht="23.25" customHeight="1" spans="1:4">
      <c r="A10" s="180" t="s">
        <v>2246</v>
      </c>
      <c r="B10" s="201"/>
      <c r="C10" s="202"/>
      <c r="D10" s="202"/>
    </row>
    <row r="11" s="190" customFormat="1" ht="23.25" customHeight="1" spans="1:4">
      <c r="A11" s="180" t="s">
        <v>2247</v>
      </c>
      <c r="B11" s="201"/>
      <c r="C11" s="202"/>
      <c r="D11" s="202"/>
    </row>
    <row r="12" s="190" customFormat="1" ht="23.25" customHeight="1" spans="1:4">
      <c r="A12" s="180" t="s">
        <v>2248</v>
      </c>
      <c r="B12" s="201"/>
      <c r="C12" s="202"/>
      <c r="D12" s="202"/>
    </row>
    <row r="13" s="190" customFormat="1" ht="23.25" customHeight="1" spans="1:4">
      <c r="A13" s="180" t="s">
        <v>2249</v>
      </c>
      <c r="B13" s="179"/>
      <c r="C13" s="202"/>
      <c r="D13" s="202"/>
    </row>
    <row r="14" s="190" customFormat="1" ht="23.25" customHeight="1" spans="1:4">
      <c r="A14" s="180" t="s">
        <v>2250</v>
      </c>
      <c r="B14" s="179"/>
      <c r="C14" s="202"/>
      <c r="D14" s="202"/>
    </row>
    <row r="15" s="190" customFormat="1" ht="23.25" customHeight="1" spans="1:4">
      <c r="A15" s="180" t="s">
        <v>2251</v>
      </c>
      <c r="B15" s="179"/>
      <c r="C15" s="202"/>
      <c r="D15" s="202"/>
    </row>
    <row r="16" s="190" customFormat="1" ht="23.25" customHeight="1" spans="1:4">
      <c r="A16" s="180" t="s">
        <v>2252</v>
      </c>
      <c r="B16" s="179"/>
      <c r="C16" s="202"/>
      <c r="D16" s="202"/>
    </row>
    <row r="17" ht="23.25" customHeight="1" spans="1:4">
      <c r="A17" s="180" t="s">
        <v>2253</v>
      </c>
      <c r="B17" s="179"/>
      <c r="C17" s="202"/>
      <c r="D17" s="202"/>
    </row>
    <row r="18" ht="23.25" customHeight="1" spans="1:4">
      <c r="A18" s="180" t="s">
        <v>2254</v>
      </c>
      <c r="B18" s="179"/>
      <c r="C18" s="202"/>
      <c r="D18" s="202"/>
    </row>
    <row r="19" ht="23.25" customHeight="1" spans="1:4">
      <c r="A19" s="180" t="s">
        <v>2255</v>
      </c>
      <c r="B19" s="179"/>
      <c r="C19" s="202"/>
      <c r="D19" s="202"/>
    </row>
    <row r="20" ht="23.25" customHeight="1" spans="1:4">
      <c r="A20" s="180" t="s">
        <v>2256</v>
      </c>
      <c r="B20" s="179"/>
      <c r="C20" s="202"/>
      <c r="D20" s="202"/>
    </row>
    <row r="21" ht="23.25" customHeight="1" spans="1:4">
      <c r="A21" s="180" t="s">
        <v>2257</v>
      </c>
      <c r="B21" s="179"/>
      <c r="C21" s="202"/>
      <c r="D21" s="202"/>
    </row>
    <row r="22" ht="23.25" customHeight="1" spans="1:4">
      <c r="A22" s="180" t="s">
        <v>2258</v>
      </c>
      <c r="B22" s="179"/>
      <c r="C22" s="202"/>
      <c r="D22" s="202"/>
    </row>
    <row r="23" ht="23.25" customHeight="1" spans="1:4">
      <c r="A23" s="180" t="s">
        <v>2259</v>
      </c>
      <c r="B23" s="179"/>
      <c r="C23" s="202"/>
      <c r="D23" s="202"/>
    </row>
    <row r="24" ht="23.25" customHeight="1" spans="1:4">
      <c r="A24" s="204" t="s">
        <v>2260</v>
      </c>
      <c r="B24" s="184"/>
      <c r="C24" s="202"/>
      <c r="D24" s="202"/>
    </row>
    <row r="25" ht="23.25" customHeight="1" spans="1:4">
      <c r="A25" s="180" t="s">
        <v>2261</v>
      </c>
      <c r="B25" s="179"/>
      <c r="C25" s="202"/>
      <c r="D25" s="202"/>
    </row>
    <row r="26" ht="23.25" customHeight="1" spans="1:4">
      <c r="A26" s="180" t="s">
        <v>2262</v>
      </c>
      <c r="B26" s="179"/>
      <c r="C26" s="205"/>
      <c r="D26" s="206"/>
    </row>
    <row r="27" ht="23.25" customHeight="1" spans="1:4">
      <c r="A27" s="207" t="s">
        <v>2263</v>
      </c>
      <c r="B27" s="179"/>
      <c r="C27" s="202"/>
      <c r="D27" s="202"/>
    </row>
    <row r="28" ht="23.25" customHeight="1" spans="1:4">
      <c r="A28" s="180" t="s">
        <v>2264</v>
      </c>
      <c r="B28" s="179"/>
      <c r="C28" s="202"/>
      <c r="D28" s="202"/>
    </row>
    <row r="29" ht="23.25" customHeight="1" spans="1:4">
      <c r="A29" s="180" t="s">
        <v>2265</v>
      </c>
      <c r="B29" s="184"/>
      <c r="C29" s="202"/>
      <c r="D29" s="202"/>
    </row>
    <row r="30" ht="23.25" customHeight="1" spans="1:4">
      <c r="A30" s="208" t="s">
        <v>2266</v>
      </c>
      <c r="B30" s="179">
        <f>B5+B27</f>
        <v>201</v>
      </c>
      <c r="C30" s="199"/>
      <c r="D30" s="200"/>
    </row>
    <row r="31" ht="14.25" spans="1:1">
      <c r="A31" s="186"/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1"/>
  <sheetViews>
    <sheetView workbookViewId="0">
      <selection activeCell="D13" sqref="D13"/>
    </sheetView>
  </sheetViews>
  <sheetFormatPr defaultColWidth="9" defaultRowHeight="15"/>
  <cols>
    <col min="1" max="1" width="30.6333333333333" style="168" customWidth="1"/>
    <col min="2" max="2" width="13.6333333333333" style="168" customWidth="1"/>
    <col min="3" max="3" width="30.6333333333333" style="168" customWidth="1"/>
    <col min="4" max="4" width="13.6333333333333" style="168" customWidth="1"/>
    <col min="5" max="16384" width="9" style="168"/>
  </cols>
  <sheetData>
    <row r="1" s="125" customFormat="1" ht="14.25" customHeight="1" spans="1:4">
      <c r="A1" s="150" t="s">
        <v>2267</v>
      </c>
      <c r="B1" s="101"/>
      <c r="C1" s="101"/>
      <c r="D1" s="101"/>
    </row>
    <row r="2" s="101" customFormat="1" ht="24" customHeight="1" spans="1:4">
      <c r="A2" s="169" t="s">
        <v>2268</v>
      </c>
      <c r="B2" s="170"/>
      <c r="C2" s="170"/>
      <c r="D2" s="170"/>
    </row>
    <row r="3" s="164" customFormat="1" ht="22.5" customHeight="1" spans="1:4">
      <c r="A3" s="171"/>
      <c r="B3" s="172"/>
      <c r="C3" s="172" t="s">
        <v>1634</v>
      </c>
      <c r="D3" s="172"/>
    </row>
    <row r="4" s="165" customFormat="1" ht="18" customHeight="1" spans="1:4">
      <c r="A4" s="113" t="s">
        <v>1778</v>
      </c>
      <c r="B4" s="173" t="s">
        <v>1971</v>
      </c>
      <c r="C4" s="113" t="s">
        <v>1779</v>
      </c>
      <c r="D4" s="173" t="s">
        <v>1971</v>
      </c>
    </row>
    <row r="5" s="166" customFormat="1" ht="28.5" customHeight="1" spans="1:4">
      <c r="A5" s="174" t="s">
        <v>2269</v>
      </c>
      <c r="B5" s="175"/>
      <c r="C5" s="176" t="s">
        <v>2270</v>
      </c>
      <c r="D5" s="175"/>
    </row>
    <row r="6" s="167" customFormat="1" ht="24" customHeight="1" spans="1:4">
      <c r="A6" s="177" t="s">
        <v>1782</v>
      </c>
      <c r="B6" s="175"/>
      <c r="C6" s="177" t="s">
        <v>1783</v>
      </c>
      <c r="D6" s="175"/>
    </row>
    <row r="7" s="167" customFormat="1" ht="24" customHeight="1" spans="1:4">
      <c r="A7" s="178" t="s">
        <v>2271</v>
      </c>
      <c r="B7" s="179"/>
      <c r="C7" s="180" t="s">
        <v>2272</v>
      </c>
      <c r="D7" s="181"/>
    </row>
    <row r="8" s="167" customFormat="1" ht="24" customHeight="1" spans="1:14">
      <c r="A8" s="178" t="s">
        <v>2273</v>
      </c>
      <c r="B8" s="179"/>
      <c r="C8" s="180"/>
      <c r="D8" s="175"/>
      <c r="N8" s="187"/>
    </row>
    <row r="9" s="167" customFormat="1" ht="24" customHeight="1" spans="1:4">
      <c r="A9" s="182"/>
      <c r="B9" s="183"/>
      <c r="C9" s="176"/>
      <c r="D9" s="183"/>
    </row>
    <row r="10" s="8" customFormat="1" ht="24" customHeight="1" spans="1:5">
      <c r="A10" s="120" t="s">
        <v>1801</v>
      </c>
      <c r="B10" s="184"/>
      <c r="C10" s="185" t="s">
        <v>1802</v>
      </c>
      <c r="D10" s="184"/>
      <c r="E10" s="167"/>
    </row>
    <row r="11" s="167" customFormat="1" ht="24" customHeight="1" spans="1:1">
      <c r="A11" s="186" t="s">
        <v>2180</v>
      </c>
    </row>
    <row r="12" s="167" customFormat="1" ht="24" customHeight="1"/>
    <row r="13" s="167" customFormat="1" ht="24" customHeight="1" spans="4:10">
      <c r="D13" s="166"/>
      <c r="J13" s="187"/>
    </row>
    <row r="14" s="167" customFormat="1" ht="24" customHeight="1"/>
    <row r="15" s="167" customFormat="1" ht="24" customHeight="1"/>
    <row r="16" s="167" customFormat="1" ht="24" customHeight="1"/>
    <row r="17" s="167" customFormat="1" ht="24" customHeight="1"/>
    <row r="18" s="167" customFormat="1" ht="24" customHeight="1"/>
    <row r="19" s="167" customFormat="1" ht="24" customHeight="1"/>
    <row r="20" s="167" customFormat="1" ht="24" customHeight="1"/>
    <row r="21" s="167" customFormat="1" ht="24" customHeight="1"/>
    <row r="22" s="167" customFormat="1" ht="24" customHeight="1"/>
    <row r="23" s="167" customFormat="1" ht="24" customHeight="1"/>
    <row r="24" s="167" customFormat="1" ht="24" customHeight="1"/>
    <row r="25" s="167" customFormat="1" ht="24" customHeight="1"/>
    <row r="26" s="167" customFormat="1" ht="24" customHeight="1"/>
    <row r="27" s="167" customFormat="1" ht="24" customHeight="1"/>
    <row r="28" s="167" customFormat="1" ht="24" customHeight="1"/>
    <row r="29" s="167" customFormat="1" ht="24" customHeight="1"/>
    <row r="30" s="167" customFormat="1" ht="24" customHeight="1"/>
    <row r="31" s="167" customFormat="1" ht="24" customHeight="1"/>
    <row r="32" s="167" customFormat="1" ht="24" customHeight="1"/>
    <row r="33" s="167" customFormat="1" ht="24" customHeight="1"/>
    <row r="34" s="167" customFormat="1" ht="24" customHeight="1"/>
    <row r="35" s="167" customFormat="1" ht="24" customHeight="1"/>
    <row r="36" s="167" customFormat="1" ht="24" customHeight="1"/>
    <row r="37" s="167" customFormat="1" ht="24" customHeight="1"/>
    <row r="38" s="167" customFormat="1" ht="24" customHeight="1"/>
    <row r="39" s="167" customFormat="1" ht="24" customHeight="1"/>
    <row r="40" s="167" customFormat="1" ht="24" customHeight="1"/>
    <row r="41" s="167" customFormat="1" ht="24" customHeight="1"/>
    <row r="42" s="167" customFormat="1" ht="24" customHeight="1"/>
    <row r="43" s="167" customFormat="1" ht="24" customHeight="1"/>
    <row r="44" s="167" customFormat="1" ht="24" customHeight="1"/>
    <row r="45" s="167" customFormat="1" ht="24" customHeight="1"/>
    <row r="46" s="167" customFormat="1" ht="24" customHeight="1"/>
    <row r="47" s="167" customFormat="1" ht="24" customHeight="1"/>
    <row r="48" s="167" customFormat="1" ht="24" customHeight="1"/>
    <row r="49" s="167" customFormat="1" ht="24" customHeight="1"/>
    <row r="50" s="167" customFormat="1" ht="24" customHeight="1"/>
    <row r="51" s="167" customFormat="1" ht="24" customHeight="1"/>
    <row r="52" s="167" customFormat="1" ht="24" customHeight="1"/>
    <row r="53" s="167" customFormat="1" ht="24" customHeight="1"/>
    <row r="54" s="167" customFormat="1" ht="24" customHeight="1"/>
    <row r="55" s="167" customFormat="1" ht="24" customHeight="1"/>
    <row r="56" s="167" customFormat="1" ht="24" customHeight="1"/>
    <row r="57" s="167" customFormat="1" ht="24" customHeight="1"/>
    <row r="58" s="167" customFormat="1" ht="24" customHeight="1"/>
    <row r="59" s="167" customFormat="1" ht="24" customHeight="1"/>
    <row r="60" s="167" customFormat="1" ht="24" customHeight="1"/>
    <row r="61" s="167" customFormat="1" ht="24" customHeight="1"/>
    <row r="62" s="167" customFormat="1" ht="24" customHeight="1"/>
    <row r="63" s="167" customFormat="1" ht="24" customHeight="1"/>
    <row r="64" s="167" customFormat="1" ht="24" customHeight="1"/>
    <row r="65" s="167" customFormat="1" ht="24" customHeight="1"/>
    <row r="66" s="167" customFormat="1" ht="24" customHeight="1"/>
    <row r="67" s="167" customFormat="1" ht="24" customHeight="1"/>
    <row r="68" s="167" customFormat="1" ht="24" customHeight="1"/>
    <row r="69" s="167" customFormat="1" ht="24" customHeight="1"/>
    <row r="70" s="167" customFormat="1" ht="24" customHeight="1"/>
    <row r="71" s="167" customFormat="1" ht="24" customHeight="1"/>
    <row r="72" s="167" customFormat="1" ht="24" customHeight="1"/>
    <row r="73" s="167" customFormat="1" ht="24" customHeight="1"/>
    <row r="74" s="167" customFormat="1" ht="24" customHeight="1"/>
    <row r="75" s="167" customFormat="1" ht="24" customHeight="1"/>
    <row r="76" s="167" customFormat="1" ht="24" customHeight="1"/>
    <row r="77" s="167" customFormat="1" ht="24" customHeight="1"/>
    <row r="78" s="167" customFormat="1" ht="24" customHeight="1"/>
    <row r="79" s="167" customFormat="1" ht="24" customHeight="1"/>
    <row r="80" s="167" customFormat="1" ht="24" customHeight="1"/>
    <row r="81" s="167" customFormat="1" ht="24" customHeight="1" spans="1:4">
      <c r="A81" s="168"/>
      <c r="B81" s="168"/>
      <c r="C81" s="168"/>
      <c r="D81" s="168"/>
    </row>
  </sheetData>
  <mergeCells count="2">
    <mergeCell ref="A2:D2"/>
    <mergeCell ref="C3:D3"/>
  </mergeCells>
  <pageMargins left="0.75" right="0.75" top="1" bottom="1" header="0.5" footer="0.5"/>
  <pageSetup paperSize="9" orientation="portrait"/>
  <headerFooter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opLeftCell="A31" workbookViewId="0">
      <selection activeCell="D11" sqref="D11"/>
    </sheetView>
  </sheetViews>
  <sheetFormatPr defaultColWidth="8.88333333333333" defaultRowHeight="15" outlineLevelCol="3"/>
  <cols>
    <col min="1" max="1" width="46.1333333333333" style="190" customWidth="1"/>
    <col min="2" max="4" width="16.25" style="190" customWidth="1"/>
    <col min="5" max="16384" width="8.88333333333333" style="190"/>
  </cols>
  <sheetData>
    <row r="1" s="125" customFormat="1" ht="14.25" customHeight="1" spans="1:1">
      <c r="A1" s="128" t="s">
        <v>2274</v>
      </c>
    </row>
    <row r="2" s="188" customFormat="1" ht="30.75" customHeight="1" spans="1:4">
      <c r="A2" s="192" t="s">
        <v>2275</v>
      </c>
      <c r="B2" s="192"/>
      <c r="C2" s="192"/>
      <c r="D2" s="192"/>
    </row>
    <row r="3" ht="18" customHeight="1" spans="1:4">
      <c r="A3" s="193"/>
      <c r="B3" s="163"/>
      <c r="C3" s="163"/>
      <c r="D3" s="194" t="s">
        <v>1494</v>
      </c>
    </row>
    <row r="4" ht="29.25" customHeight="1" spans="1:4">
      <c r="A4" s="195" t="s">
        <v>2202</v>
      </c>
      <c r="B4" s="196" t="s">
        <v>2203</v>
      </c>
      <c r="C4" s="196" t="s">
        <v>2204</v>
      </c>
      <c r="D4" s="196" t="s">
        <v>2205</v>
      </c>
    </row>
    <row r="5" ht="22.9" customHeight="1" spans="1:4">
      <c r="A5" s="177" t="s">
        <v>2206</v>
      </c>
      <c r="B5" s="184"/>
      <c r="C5" s="202"/>
      <c r="D5" s="202"/>
    </row>
    <row r="6" s="190" customFormat="1" ht="22.9" customHeight="1" spans="1:4">
      <c r="A6" s="178" t="s">
        <v>2207</v>
      </c>
      <c r="B6" s="179"/>
      <c r="C6" s="202"/>
      <c r="D6" s="202"/>
    </row>
    <row r="7" s="191" customFormat="1" ht="22.9" customHeight="1" spans="1:4">
      <c r="A7" s="178" t="s">
        <v>2208</v>
      </c>
      <c r="B7" s="179"/>
      <c r="C7" s="203"/>
      <c r="D7" s="203"/>
    </row>
    <row r="8" s="191" customFormat="1" ht="22.9" customHeight="1" spans="1:4">
      <c r="A8" s="178" t="s">
        <v>2209</v>
      </c>
      <c r="B8" s="179"/>
      <c r="C8" s="203"/>
      <c r="D8" s="203"/>
    </row>
    <row r="9" s="190" customFormat="1" ht="22.9" customHeight="1" spans="1:4">
      <c r="A9" s="178" t="s">
        <v>2210</v>
      </c>
      <c r="B9" s="179"/>
      <c r="C9" s="202"/>
      <c r="D9" s="202"/>
    </row>
    <row r="10" s="190" customFormat="1" ht="22.9" customHeight="1" spans="1:4">
      <c r="A10" s="178" t="s">
        <v>2211</v>
      </c>
      <c r="B10" s="179"/>
      <c r="C10" s="202"/>
      <c r="D10" s="202"/>
    </row>
    <row r="11" s="190" customFormat="1" ht="22.9" customHeight="1" spans="1:4">
      <c r="A11" s="178" t="s">
        <v>2212</v>
      </c>
      <c r="B11" s="179"/>
      <c r="C11" s="202"/>
      <c r="D11" s="202"/>
    </row>
    <row r="12" s="190" customFormat="1" ht="22.9" customHeight="1" spans="1:4">
      <c r="A12" s="178" t="s">
        <v>2213</v>
      </c>
      <c r="B12" s="179"/>
      <c r="C12" s="202"/>
      <c r="D12" s="202"/>
    </row>
    <row r="13" s="190" customFormat="1" ht="22.9" customHeight="1" spans="1:4">
      <c r="A13" s="178" t="s">
        <v>2214</v>
      </c>
      <c r="B13" s="179"/>
      <c r="C13" s="202"/>
      <c r="D13" s="202"/>
    </row>
    <row r="14" s="190" customFormat="1" ht="22.9" customHeight="1" spans="1:4">
      <c r="A14" s="178" t="s">
        <v>2215</v>
      </c>
      <c r="B14" s="179"/>
      <c r="C14" s="202"/>
      <c r="D14" s="202"/>
    </row>
    <row r="15" s="190" customFormat="1" ht="22.9" hidden="1" customHeight="1" spans="1:4">
      <c r="A15" s="178" t="s">
        <v>2216</v>
      </c>
      <c r="B15" s="179"/>
      <c r="C15" s="202"/>
      <c r="D15" s="202"/>
    </row>
    <row r="16" ht="22.9" hidden="1" customHeight="1" spans="1:4">
      <c r="A16" s="178" t="s">
        <v>2217</v>
      </c>
      <c r="B16" s="179"/>
      <c r="C16" s="202"/>
      <c r="D16" s="202"/>
    </row>
    <row r="17" ht="22.9" hidden="1" customHeight="1" spans="1:4">
      <c r="A17" s="178" t="s">
        <v>2218</v>
      </c>
      <c r="B17" s="179"/>
      <c r="C17" s="202"/>
      <c r="D17" s="202"/>
    </row>
    <row r="18" ht="22.9" hidden="1" customHeight="1" spans="1:4">
      <c r="A18" s="178" t="s">
        <v>2219</v>
      </c>
      <c r="B18" s="179"/>
      <c r="C18" s="202"/>
      <c r="D18" s="202"/>
    </row>
    <row r="19" ht="22.9" hidden="1" customHeight="1" spans="1:4">
      <c r="A19" s="178" t="s">
        <v>2220</v>
      </c>
      <c r="B19" s="179"/>
      <c r="C19" s="202"/>
      <c r="D19" s="202"/>
    </row>
    <row r="20" ht="22.9" hidden="1" customHeight="1" spans="1:4">
      <c r="A20" s="178" t="s">
        <v>2221</v>
      </c>
      <c r="B20" s="179"/>
      <c r="C20" s="202"/>
      <c r="D20" s="202"/>
    </row>
    <row r="21" ht="22.9" hidden="1" customHeight="1" spans="1:4">
      <c r="A21" s="178" t="s">
        <v>2222</v>
      </c>
      <c r="B21" s="179"/>
      <c r="C21" s="202"/>
      <c r="D21" s="202"/>
    </row>
    <row r="22" ht="22.9" customHeight="1" spans="1:4">
      <c r="A22" s="178" t="s">
        <v>2223</v>
      </c>
      <c r="B22" s="179"/>
      <c r="C22" s="202"/>
      <c r="D22" s="202"/>
    </row>
    <row r="23" ht="22.9" customHeight="1" spans="1:4">
      <c r="A23" s="177" t="s">
        <v>2224</v>
      </c>
      <c r="B23" s="184"/>
      <c r="C23" s="202"/>
      <c r="D23" s="202"/>
    </row>
    <row r="24" ht="22.9" customHeight="1" spans="1:4">
      <c r="A24" s="178" t="s">
        <v>2225</v>
      </c>
      <c r="B24" s="179"/>
      <c r="C24" s="202"/>
      <c r="D24" s="202"/>
    </row>
    <row r="25" ht="22.9" customHeight="1" spans="1:4">
      <c r="A25" s="178" t="s">
        <v>2226</v>
      </c>
      <c r="B25" s="179"/>
      <c r="C25" s="202"/>
      <c r="D25" s="202"/>
    </row>
    <row r="26" ht="22.9" customHeight="1" spans="1:4">
      <c r="A26" s="178" t="s">
        <v>2227</v>
      </c>
      <c r="B26" s="179"/>
      <c r="C26" s="202"/>
      <c r="D26" s="202"/>
    </row>
    <row r="27" ht="22.9" customHeight="1" spans="1:4">
      <c r="A27" s="178" t="s">
        <v>2228</v>
      </c>
      <c r="B27" s="179"/>
      <c r="C27" s="202"/>
      <c r="D27" s="202"/>
    </row>
    <row r="28" ht="22.9" customHeight="1" spans="1:4">
      <c r="A28" s="177" t="s">
        <v>2229</v>
      </c>
      <c r="B28" s="184"/>
      <c r="C28" s="202"/>
      <c r="D28" s="202"/>
    </row>
    <row r="29" ht="22.9" customHeight="1" spans="1:4">
      <c r="A29" s="178" t="s">
        <v>2230</v>
      </c>
      <c r="B29" s="179"/>
      <c r="C29" s="202"/>
      <c r="D29" s="202"/>
    </row>
    <row r="30" ht="22.9" customHeight="1" spans="1:4">
      <c r="A30" s="178" t="s">
        <v>2231</v>
      </c>
      <c r="B30" s="179"/>
      <c r="C30" s="202"/>
      <c r="D30" s="202"/>
    </row>
    <row r="31" ht="22.9" customHeight="1" spans="1:4">
      <c r="A31" s="178" t="s">
        <v>2232</v>
      </c>
      <c r="B31" s="179"/>
      <c r="C31" s="202"/>
      <c r="D31" s="202"/>
    </row>
    <row r="32" ht="22.9" customHeight="1" spans="1:4">
      <c r="A32" s="177" t="s">
        <v>2233</v>
      </c>
      <c r="B32" s="184"/>
      <c r="C32" s="202"/>
      <c r="D32" s="202"/>
    </row>
    <row r="33" ht="22.9" customHeight="1" spans="1:4">
      <c r="A33" s="178" t="s">
        <v>2234</v>
      </c>
      <c r="B33" s="184"/>
      <c r="C33" s="202"/>
      <c r="D33" s="202"/>
    </row>
    <row r="34" ht="22.9" customHeight="1" spans="1:4">
      <c r="A34" s="178" t="s">
        <v>2235</v>
      </c>
      <c r="B34" s="179"/>
      <c r="C34" s="202"/>
      <c r="D34" s="202"/>
    </row>
    <row r="35" ht="22.9" customHeight="1" spans="1:4">
      <c r="A35" s="177" t="s">
        <v>2236</v>
      </c>
      <c r="B35" s="209"/>
      <c r="C35" s="209"/>
      <c r="D35" s="202"/>
    </row>
    <row r="36" ht="22.9" customHeight="1" spans="1:4">
      <c r="A36" s="178" t="s">
        <v>2237</v>
      </c>
      <c r="B36" s="179"/>
      <c r="C36" s="179"/>
      <c r="D36" s="210"/>
    </row>
    <row r="37" s="189" customFormat="1" ht="22.9" customHeight="1" spans="1:4">
      <c r="A37" s="211" t="s">
        <v>2238</v>
      </c>
      <c r="B37" s="212"/>
      <c r="C37" s="212"/>
      <c r="D37" s="213"/>
    </row>
    <row r="38" spans="1:1">
      <c r="A38" s="186" t="s">
        <v>2180</v>
      </c>
    </row>
    <row r="39" ht="14.25" spans="1:1">
      <c r="A39" s="214"/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opLeftCell="A13" workbookViewId="0">
      <selection activeCell="D35" sqref="D35"/>
    </sheetView>
  </sheetViews>
  <sheetFormatPr defaultColWidth="8.88333333333333" defaultRowHeight="15" outlineLevelCol="3"/>
  <cols>
    <col min="1" max="1" width="52.75" style="190" customWidth="1"/>
    <col min="2" max="4" width="16.25" style="190" customWidth="1"/>
    <col min="5" max="16384" width="8.88333333333333" style="190"/>
  </cols>
  <sheetData>
    <row r="1" s="125" customFormat="1" ht="14.25" customHeight="1" spans="1:1">
      <c r="A1" s="128" t="s">
        <v>2276</v>
      </c>
    </row>
    <row r="2" s="188" customFormat="1" ht="24.75" customHeight="1" spans="1:4">
      <c r="A2" s="192" t="s">
        <v>2277</v>
      </c>
      <c r="B2" s="192"/>
      <c r="C2" s="192"/>
      <c r="D2" s="192"/>
    </row>
    <row r="3" customHeight="1" spans="1:4">
      <c r="A3" s="193"/>
      <c r="B3" s="163"/>
      <c r="C3" s="163"/>
      <c r="D3" s="194" t="s">
        <v>1494</v>
      </c>
    </row>
    <row r="4" ht="34.9" customHeight="1" spans="1:4">
      <c r="A4" s="195" t="s">
        <v>2202</v>
      </c>
      <c r="B4" s="196" t="s">
        <v>2203</v>
      </c>
      <c r="C4" s="196" t="s">
        <v>2204</v>
      </c>
      <c r="D4" s="196" t="s">
        <v>2205</v>
      </c>
    </row>
    <row r="5" s="189" customFormat="1" ht="23.25" customHeight="1" spans="1:4">
      <c r="A5" s="197" t="s">
        <v>2241</v>
      </c>
      <c r="B5" s="198">
        <v>201</v>
      </c>
      <c r="C5" s="199"/>
      <c r="D5" s="200"/>
    </row>
    <row r="6" s="190" customFormat="1" ht="23.25" customHeight="1" spans="1:4">
      <c r="A6" s="180" t="s">
        <v>2242</v>
      </c>
      <c r="B6" s="201">
        <v>201</v>
      </c>
      <c r="C6" s="202"/>
      <c r="D6" s="202"/>
    </row>
    <row r="7" s="191" customFormat="1" ht="23.25" customHeight="1" spans="1:4">
      <c r="A7" s="180" t="s">
        <v>2243</v>
      </c>
      <c r="B7" s="201"/>
      <c r="C7" s="203"/>
      <c r="D7" s="203"/>
    </row>
    <row r="8" s="191" customFormat="1" ht="23.25" customHeight="1" spans="1:4">
      <c r="A8" s="180" t="s">
        <v>2244</v>
      </c>
      <c r="B8" s="201"/>
      <c r="C8" s="203"/>
      <c r="D8" s="203"/>
    </row>
    <row r="9" s="190" customFormat="1" ht="23.25" customHeight="1" spans="1:4">
      <c r="A9" s="180" t="s">
        <v>2245</v>
      </c>
      <c r="B9" s="201">
        <v>201</v>
      </c>
      <c r="C9" s="203"/>
      <c r="D9" s="203"/>
    </row>
    <row r="10" s="190" customFormat="1" ht="23.25" customHeight="1" spans="1:4">
      <c r="A10" s="180" t="s">
        <v>2246</v>
      </c>
      <c r="B10" s="201"/>
      <c r="C10" s="202"/>
      <c r="D10" s="202"/>
    </row>
    <row r="11" s="190" customFormat="1" ht="23.25" customHeight="1" spans="1:4">
      <c r="A11" s="180" t="s">
        <v>2247</v>
      </c>
      <c r="B11" s="201"/>
      <c r="C11" s="202"/>
      <c r="D11" s="202"/>
    </row>
    <row r="12" s="190" customFormat="1" ht="23.25" customHeight="1" spans="1:4">
      <c r="A12" s="180" t="s">
        <v>2248</v>
      </c>
      <c r="B12" s="201"/>
      <c r="C12" s="202"/>
      <c r="D12" s="202"/>
    </row>
    <row r="13" s="190" customFormat="1" ht="23.25" customHeight="1" spans="1:4">
      <c r="A13" s="180" t="s">
        <v>2249</v>
      </c>
      <c r="B13" s="179"/>
      <c r="C13" s="202"/>
      <c r="D13" s="202"/>
    </row>
    <row r="14" s="190" customFormat="1" ht="23.25" customHeight="1" spans="1:4">
      <c r="A14" s="180" t="s">
        <v>2250</v>
      </c>
      <c r="B14" s="179"/>
      <c r="C14" s="202"/>
      <c r="D14" s="202"/>
    </row>
    <row r="15" s="190" customFormat="1" ht="23.25" customHeight="1" spans="1:4">
      <c r="A15" s="180" t="s">
        <v>2251</v>
      </c>
      <c r="B15" s="179"/>
      <c r="C15" s="202"/>
      <c r="D15" s="202"/>
    </row>
    <row r="16" ht="23.25" customHeight="1" spans="1:4">
      <c r="A16" s="180" t="s">
        <v>2252</v>
      </c>
      <c r="B16" s="179"/>
      <c r="C16" s="202"/>
      <c r="D16" s="202"/>
    </row>
    <row r="17" ht="23.25" customHeight="1" spans="1:4">
      <c r="A17" s="180" t="s">
        <v>2253</v>
      </c>
      <c r="B17" s="179"/>
      <c r="C17" s="202"/>
      <c r="D17" s="202"/>
    </row>
    <row r="18" ht="23.25" customHeight="1" spans="1:4">
      <c r="A18" s="180" t="s">
        <v>2254</v>
      </c>
      <c r="B18" s="179"/>
      <c r="C18" s="202"/>
      <c r="D18" s="202"/>
    </row>
    <row r="19" ht="23.25" customHeight="1" spans="1:4">
      <c r="A19" s="180" t="s">
        <v>2255</v>
      </c>
      <c r="B19" s="179"/>
      <c r="C19" s="202"/>
      <c r="D19" s="202"/>
    </row>
    <row r="20" ht="23.25" customHeight="1" spans="1:4">
      <c r="A20" s="180" t="s">
        <v>2256</v>
      </c>
      <c r="B20" s="179"/>
      <c r="C20" s="202"/>
      <c r="D20" s="202"/>
    </row>
    <row r="21" ht="23.25" customHeight="1" spans="1:4">
      <c r="A21" s="180" t="s">
        <v>2257</v>
      </c>
      <c r="B21" s="179"/>
      <c r="C21" s="202"/>
      <c r="D21" s="202"/>
    </row>
    <row r="22" ht="23.25" customHeight="1" spans="1:4">
      <c r="A22" s="180" t="s">
        <v>2258</v>
      </c>
      <c r="B22" s="179"/>
      <c r="C22" s="202"/>
      <c r="D22" s="202"/>
    </row>
    <row r="23" ht="23.25" customHeight="1" spans="1:4">
      <c r="A23" s="180" t="s">
        <v>2259</v>
      </c>
      <c r="B23" s="179"/>
      <c r="C23" s="202"/>
      <c r="D23" s="202"/>
    </row>
    <row r="24" ht="23.25" customHeight="1" spans="1:4">
      <c r="A24" s="204" t="s">
        <v>2260</v>
      </c>
      <c r="B24" s="184"/>
      <c r="C24" s="202"/>
      <c r="D24" s="202"/>
    </row>
    <row r="25" ht="23.25" customHeight="1" spans="1:4">
      <c r="A25" s="180" t="s">
        <v>2261</v>
      </c>
      <c r="B25" s="179"/>
      <c r="C25" s="202"/>
      <c r="D25" s="202"/>
    </row>
    <row r="26" ht="23.25" customHeight="1" spans="1:4">
      <c r="A26" s="180" t="s">
        <v>2262</v>
      </c>
      <c r="B26" s="179"/>
      <c r="C26" s="205"/>
      <c r="D26" s="206"/>
    </row>
    <row r="27" ht="23.25" customHeight="1" spans="1:4">
      <c r="A27" s="207" t="s">
        <v>2263</v>
      </c>
      <c r="B27" s="179"/>
      <c r="C27" s="202"/>
      <c r="D27" s="202"/>
    </row>
    <row r="28" ht="23.25" customHeight="1" spans="1:4">
      <c r="A28" s="180" t="s">
        <v>2264</v>
      </c>
      <c r="B28" s="179"/>
      <c r="C28" s="202"/>
      <c r="D28" s="202"/>
    </row>
    <row r="29" ht="23.25" customHeight="1" spans="1:4">
      <c r="A29" s="180" t="s">
        <v>2265</v>
      </c>
      <c r="B29" s="184"/>
      <c r="C29" s="202"/>
      <c r="D29" s="202"/>
    </row>
    <row r="30" spans="1:4">
      <c r="A30" s="208" t="s">
        <v>2266</v>
      </c>
      <c r="B30" s="179">
        <v>201</v>
      </c>
      <c r="C30" s="199"/>
      <c r="D30" s="200"/>
    </row>
    <row r="31" ht="14.25" spans="1:1">
      <c r="A31" s="186"/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0"/>
  <sheetViews>
    <sheetView workbookViewId="0">
      <selection activeCell="D11" sqref="D11"/>
    </sheetView>
  </sheetViews>
  <sheetFormatPr defaultColWidth="9" defaultRowHeight="15"/>
  <cols>
    <col min="1" max="1" width="30.6333333333333" style="168" customWidth="1"/>
    <col min="2" max="2" width="13.6333333333333" style="168" customWidth="1"/>
    <col min="3" max="3" width="30.6333333333333" style="168" customWidth="1"/>
    <col min="4" max="4" width="13.6333333333333" style="168" customWidth="1"/>
    <col min="5" max="16384" width="9" style="168"/>
  </cols>
  <sheetData>
    <row r="1" s="101" customFormat="1" ht="14.25" customHeight="1" spans="1:1">
      <c r="A1" s="150" t="s">
        <v>2278</v>
      </c>
    </row>
    <row r="2" s="164" customFormat="1" ht="22.5" customHeight="1" spans="1:4">
      <c r="A2" s="169" t="s">
        <v>2279</v>
      </c>
      <c r="B2" s="170"/>
      <c r="C2" s="170"/>
      <c r="D2" s="170"/>
    </row>
    <row r="3" s="165" customFormat="1" ht="18" customHeight="1" spans="1:4">
      <c r="A3" s="171"/>
      <c r="B3" s="172"/>
      <c r="C3" s="172" t="s">
        <v>1634</v>
      </c>
      <c r="D3" s="172"/>
    </row>
    <row r="4" s="166" customFormat="1" ht="28.5" customHeight="1" spans="1:4">
      <c r="A4" s="113" t="s">
        <v>1778</v>
      </c>
      <c r="B4" s="173" t="s">
        <v>1971</v>
      </c>
      <c r="C4" s="113" t="s">
        <v>1779</v>
      </c>
      <c r="D4" s="173" t="s">
        <v>1971</v>
      </c>
    </row>
    <row r="5" s="167" customFormat="1" ht="24" customHeight="1" spans="1:4">
      <c r="A5" s="174" t="s">
        <v>2269</v>
      </c>
      <c r="B5" s="175"/>
      <c r="C5" s="176" t="s">
        <v>2270</v>
      </c>
      <c r="D5" s="175"/>
    </row>
    <row r="6" s="167" customFormat="1" ht="24" customHeight="1" spans="1:4">
      <c r="A6" s="177" t="s">
        <v>1782</v>
      </c>
      <c r="B6" s="175"/>
      <c r="C6" s="177" t="s">
        <v>1783</v>
      </c>
      <c r="D6" s="175"/>
    </row>
    <row r="7" s="167" customFormat="1" ht="24" customHeight="1" spans="1:14">
      <c r="A7" s="178" t="s">
        <v>2271</v>
      </c>
      <c r="B7" s="179"/>
      <c r="C7" s="180" t="s">
        <v>2272</v>
      </c>
      <c r="D7" s="181"/>
      <c r="N7" s="187"/>
    </row>
    <row r="8" s="167" customFormat="1" ht="24" customHeight="1" spans="1:4">
      <c r="A8" s="178" t="s">
        <v>2273</v>
      </c>
      <c r="B8" s="179"/>
      <c r="C8" s="180"/>
      <c r="D8" s="175"/>
    </row>
    <row r="9" s="8" customFormat="1" ht="24" customHeight="1" spans="1:5">
      <c r="A9" s="182"/>
      <c r="B9" s="183"/>
      <c r="C9" s="176"/>
      <c r="D9" s="183"/>
      <c r="E9" s="167"/>
    </row>
    <row r="10" s="167" customFormat="1" ht="24" customHeight="1" spans="1:4">
      <c r="A10" s="120" t="s">
        <v>1801</v>
      </c>
      <c r="B10" s="184"/>
      <c r="C10" s="185" t="s">
        <v>1802</v>
      </c>
      <c r="D10" s="184"/>
    </row>
    <row r="11" s="167" customFormat="1" ht="24" customHeight="1" spans="1:1">
      <c r="A11" s="186" t="s">
        <v>2180</v>
      </c>
    </row>
    <row r="12" s="167" customFormat="1" ht="24" customHeight="1" spans="10:10">
      <c r="J12" s="187"/>
    </row>
    <row r="13" s="167" customFormat="1" ht="24" customHeight="1" spans="4:4">
      <c r="D13" s="166"/>
    </row>
    <row r="14" s="167" customFormat="1" ht="24" customHeight="1"/>
    <row r="15" s="167" customFormat="1" ht="24" customHeight="1"/>
    <row r="16" s="167" customFormat="1" ht="24" customHeight="1"/>
    <row r="17" s="167" customFormat="1" ht="24" customHeight="1"/>
    <row r="18" s="167" customFormat="1" ht="24" customHeight="1"/>
    <row r="19" s="167" customFormat="1" ht="24" customHeight="1"/>
    <row r="20" s="167" customFormat="1" ht="24" customHeight="1"/>
    <row r="21" s="167" customFormat="1" ht="24" customHeight="1"/>
    <row r="22" s="167" customFormat="1" ht="24" customHeight="1"/>
    <row r="23" s="167" customFormat="1" ht="24" customHeight="1"/>
    <row r="24" s="167" customFormat="1" ht="24" customHeight="1"/>
    <row r="25" s="167" customFormat="1" ht="24" customHeight="1"/>
    <row r="26" s="167" customFormat="1" ht="24" customHeight="1"/>
    <row r="27" s="167" customFormat="1" ht="24" customHeight="1"/>
    <row r="28" s="167" customFormat="1" ht="24" customHeight="1"/>
    <row r="29" s="167" customFormat="1" ht="24" customHeight="1"/>
    <row r="30" s="167" customFormat="1" ht="24" customHeight="1"/>
    <row r="31" s="167" customFormat="1" ht="24" customHeight="1"/>
    <row r="32" s="167" customFormat="1" ht="24" customHeight="1"/>
    <row r="33" s="167" customFormat="1" ht="24" customHeight="1"/>
    <row r="34" s="167" customFormat="1" ht="24" customHeight="1"/>
    <row r="35" s="167" customFormat="1" ht="24" customHeight="1"/>
    <row r="36" s="167" customFormat="1" ht="24" customHeight="1"/>
    <row r="37" s="167" customFormat="1" ht="24" customHeight="1"/>
    <row r="38" s="167" customFormat="1" ht="24" customHeight="1"/>
    <row r="39" s="167" customFormat="1" ht="24" customHeight="1"/>
    <row r="40" s="167" customFormat="1" ht="24" customHeight="1"/>
    <row r="41" s="167" customFormat="1" ht="24" customHeight="1"/>
    <row r="42" s="167" customFormat="1" ht="24" customHeight="1"/>
    <row r="43" s="167" customFormat="1" ht="24" customHeight="1"/>
    <row r="44" s="167" customFormat="1" ht="24" customHeight="1"/>
    <row r="45" s="167" customFormat="1" ht="24" customHeight="1"/>
    <row r="46" s="167" customFormat="1" ht="24" customHeight="1"/>
    <row r="47" s="167" customFormat="1" ht="24" customHeight="1"/>
    <row r="48" s="167" customFormat="1" ht="24" customHeight="1"/>
    <row r="49" s="167" customFormat="1" ht="24" customHeight="1"/>
    <row r="50" s="167" customFormat="1" ht="24" customHeight="1"/>
    <row r="51" s="167" customFormat="1" ht="24" customHeight="1"/>
    <row r="52" s="167" customFormat="1" ht="24" customHeight="1"/>
    <row r="53" s="167" customFormat="1" ht="24" customHeight="1"/>
    <row r="54" s="167" customFormat="1" ht="24" customHeight="1"/>
    <row r="55" s="167" customFormat="1" ht="24" customHeight="1"/>
    <row r="56" s="167" customFormat="1" ht="24" customHeight="1"/>
    <row r="57" s="167" customFormat="1" ht="24" customHeight="1"/>
    <row r="58" s="167" customFormat="1" ht="24" customHeight="1"/>
    <row r="59" s="167" customFormat="1" ht="24" customHeight="1"/>
    <row r="60" s="167" customFormat="1" ht="24" customHeight="1"/>
    <row r="61" s="167" customFormat="1" ht="24" customHeight="1"/>
    <row r="62" s="167" customFormat="1" ht="24" customHeight="1"/>
    <row r="63" s="167" customFormat="1" ht="24" customHeight="1"/>
    <row r="64" s="167" customFormat="1" ht="24" customHeight="1"/>
    <row r="65" s="167" customFormat="1" ht="24" customHeight="1"/>
    <row r="66" s="167" customFormat="1" ht="24" customHeight="1"/>
    <row r="67" s="167" customFormat="1" ht="24" customHeight="1"/>
    <row r="68" s="167" customFormat="1" ht="24" customHeight="1"/>
    <row r="69" s="167" customFormat="1" ht="24" customHeight="1"/>
    <row r="70" s="167" customFormat="1" ht="24" customHeight="1"/>
    <row r="71" s="167" customFormat="1" ht="24" customHeight="1"/>
    <row r="72" s="167" customFormat="1" ht="24" customHeight="1"/>
    <row r="73" s="167" customFormat="1" ht="24" customHeight="1"/>
    <row r="74" s="167" customFormat="1" ht="24" customHeight="1"/>
    <row r="75" s="167" customFormat="1" ht="24" customHeight="1"/>
    <row r="76" s="167" customFormat="1" ht="24" customHeight="1"/>
    <row r="77" s="167" customFormat="1" ht="24" customHeight="1"/>
    <row r="78" s="167" customFormat="1" ht="24" customHeight="1"/>
    <row r="79" s="167" customFormat="1" ht="24" customHeight="1"/>
    <row r="80" s="167" customFormat="1" ht="24" customHeight="1"/>
  </sheetData>
  <mergeCells count="2">
    <mergeCell ref="A2:D2"/>
    <mergeCell ref="C3:D3"/>
  </mergeCells>
  <pageMargins left="0.75" right="0.75" top="1" bottom="1" header="0.5" footer="0.5"/>
  <pageSetup paperSize="9" orientation="portrait"/>
  <headerFooter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7"/>
  <sheetViews>
    <sheetView workbookViewId="0">
      <selection activeCell="D11" sqref="D11"/>
    </sheetView>
  </sheetViews>
  <sheetFormatPr defaultColWidth="9" defaultRowHeight="14.25" outlineLevelCol="3"/>
  <cols>
    <col min="1" max="1" width="47.6333333333333" style="149" customWidth="1"/>
    <col min="2" max="4" width="14.25" style="149" customWidth="1"/>
    <col min="5" max="16384" width="9" style="149"/>
  </cols>
  <sheetData>
    <row r="1" s="101" customFormat="1" customHeight="1" spans="1:1">
      <c r="A1" s="150" t="s">
        <v>2280</v>
      </c>
    </row>
    <row r="2" s="145" customFormat="1" ht="22.5" customHeight="1" spans="1:4">
      <c r="A2" s="151" t="s">
        <v>2281</v>
      </c>
      <c r="B2" s="152"/>
      <c r="C2" s="152"/>
      <c r="D2" s="152"/>
    </row>
    <row r="3" s="146" customFormat="1" ht="18" customHeight="1" spans="4:4">
      <c r="D3" s="153" t="s">
        <v>2282</v>
      </c>
    </row>
    <row r="4" s="147" customFormat="1" ht="28.5" customHeight="1" spans="1:4">
      <c r="A4" s="154" t="s">
        <v>1709</v>
      </c>
      <c r="B4" s="155" t="s">
        <v>2283</v>
      </c>
      <c r="C4" s="155" t="s">
        <v>1710</v>
      </c>
      <c r="D4" s="154" t="s">
        <v>2284</v>
      </c>
    </row>
    <row r="5" s="148" customFormat="1" ht="24" customHeight="1" spans="1:4">
      <c r="A5" s="156" t="s">
        <v>1713</v>
      </c>
      <c r="B5" s="157"/>
      <c r="C5" s="157"/>
      <c r="D5" s="157"/>
    </row>
    <row r="6" s="148" customFormat="1" ht="24" customHeight="1" spans="1:4">
      <c r="A6" s="158" t="s">
        <v>2285</v>
      </c>
      <c r="B6" s="157"/>
      <c r="C6" s="157"/>
      <c r="D6" s="157"/>
    </row>
    <row r="7" s="148" customFormat="1" ht="24" customHeight="1" spans="1:4">
      <c r="A7" s="159" t="s">
        <v>2286</v>
      </c>
      <c r="B7" s="157"/>
      <c r="C7" s="157"/>
      <c r="D7" s="157"/>
    </row>
    <row r="8" s="148" customFormat="1" ht="24" customHeight="1" spans="1:4">
      <c r="A8" s="159" t="s">
        <v>2287</v>
      </c>
      <c r="B8" s="157"/>
      <c r="C8" s="157"/>
      <c r="D8" s="157"/>
    </row>
    <row r="9" s="148" customFormat="1" ht="24" customHeight="1" spans="1:4">
      <c r="A9" s="159" t="s">
        <v>1715</v>
      </c>
      <c r="B9" s="157"/>
      <c r="C9" s="157"/>
      <c r="D9" s="157"/>
    </row>
    <row r="10" s="148" customFormat="1" ht="24" customHeight="1" spans="1:4">
      <c r="A10" s="160" t="s">
        <v>1716</v>
      </c>
      <c r="B10" s="161"/>
      <c r="C10" s="161"/>
      <c r="D10" s="162"/>
    </row>
    <row r="11" s="148" customFormat="1" ht="24" customHeight="1" spans="1:1">
      <c r="A11" s="163" t="s">
        <v>2180</v>
      </c>
    </row>
    <row r="12" s="148" customFormat="1" ht="24" customHeight="1"/>
    <row r="13" s="148" customFormat="1" ht="24" customHeight="1"/>
    <row r="14" s="148" customFormat="1" ht="24" customHeight="1"/>
    <row r="15" s="148" customFormat="1" ht="24" customHeight="1"/>
    <row r="16" s="148" customFormat="1" ht="24" customHeight="1"/>
    <row r="17" s="148" customFormat="1" ht="24" customHeight="1"/>
    <row r="18" s="148" customFormat="1" ht="24" customHeight="1"/>
    <row r="19" s="148" customFormat="1" ht="24" customHeight="1"/>
    <row r="20" s="148" customFormat="1" ht="24" customHeight="1"/>
    <row r="21" s="148" customFormat="1" ht="24" customHeight="1"/>
    <row r="22" s="148" customFormat="1" ht="24" customHeight="1"/>
    <row r="23" s="148" customFormat="1" ht="24" customHeight="1"/>
    <row r="24" s="148" customFormat="1" ht="24" customHeight="1"/>
    <row r="25" s="148" customFormat="1" ht="24" customHeight="1"/>
    <row r="26" s="148" customFormat="1" ht="24" customHeight="1"/>
    <row r="27" s="148" customFormat="1" ht="24" customHeight="1"/>
    <row r="28" s="148" customFormat="1" ht="24" customHeight="1"/>
    <row r="29" s="148" customFormat="1" ht="24" customHeight="1"/>
    <row r="30" s="148" customFormat="1" ht="24" customHeight="1"/>
    <row r="31" s="148" customFormat="1" ht="24" customHeight="1"/>
    <row r="32" s="148" customFormat="1" ht="24" customHeight="1"/>
    <row r="33" s="148" customFormat="1" ht="24" customHeight="1"/>
    <row r="34" s="148" customFormat="1" ht="24" customHeight="1"/>
    <row r="35" s="148" customFormat="1" ht="24" customHeight="1"/>
    <row r="36" s="148" customFormat="1" ht="24" customHeight="1"/>
    <row r="37" s="148" customFormat="1" ht="24" customHeight="1"/>
    <row r="38" s="148" customFormat="1" ht="24" customHeight="1"/>
    <row r="39" s="148" customFormat="1" ht="24" customHeight="1"/>
    <row r="40" s="148" customFormat="1" ht="24" customHeight="1"/>
    <row r="41" s="148" customFormat="1" ht="24" customHeight="1"/>
    <row r="42" s="148" customFormat="1" ht="24" customHeight="1"/>
    <row r="43" s="148" customFormat="1" ht="24" customHeight="1"/>
    <row r="44" s="148" customFormat="1" ht="24" customHeight="1"/>
    <row r="45" s="148" customFormat="1" ht="24" customHeight="1"/>
    <row r="46" s="148" customFormat="1" ht="24" customHeight="1"/>
    <row r="47" s="148" customFormat="1" ht="24" customHeight="1"/>
    <row r="48" s="148" customFormat="1" ht="24" customHeight="1"/>
    <row r="49" s="148" customFormat="1" ht="24" customHeight="1"/>
    <row r="50" s="148" customFormat="1" ht="24" customHeight="1"/>
    <row r="51" s="148" customFormat="1" ht="24" customHeight="1"/>
    <row r="52" s="148" customFormat="1" ht="24" customHeight="1"/>
    <row r="53" s="148" customFormat="1" ht="24" customHeight="1"/>
    <row r="54" s="148" customFormat="1" ht="24" customHeight="1"/>
    <row r="55" s="148" customFormat="1" ht="24" customHeight="1"/>
    <row r="56" s="148" customFormat="1" ht="24" customHeight="1"/>
    <row r="57" s="148" customFormat="1" ht="24" customHeight="1"/>
    <row r="58" s="148" customFormat="1" ht="24" customHeight="1"/>
    <row r="59" s="148" customFormat="1" ht="24" customHeight="1"/>
    <row r="60" s="148" customFormat="1" ht="24" customHeight="1"/>
    <row r="61" s="148" customFormat="1" ht="24" customHeight="1"/>
    <row r="62" s="148" customFormat="1" ht="24" customHeight="1"/>
    <row r="63" s="148" customFormat="1" ht="24" customHeight="1"/>
    <row r="64" s="148" customFormat="1" ht="24" customHeight="1"/>
    <row r="65" s="148" customFormat="1" ht="24" customHeight="1"/>
    <row r="66" s="148" customFormat="1" ht="24" customHeight="1"/>
    <row r="67" s="148" customFormat="1" ht="24" customHeight="1"/>
    <row r="68" s="148" customFormat="1" ht="24" customHeight="1"/>
    <row r="69" s="148" customFormat="1" ht="24" customHeight="1"/>
    <row r="70" s="148" customFormat="1" ht="24" customHeight="1"/>
    <row r="71" s="148" customFormat="1" ht="24" customHeight="1"/>
    <row r="72" s="148" customFormat="1" ht="24" customHeight="1"/>
    <row r="73" s="148" customFormat="1" ht="24" customHeight="1"/>
    <row r="74" s="148" customFormat="1" ht="24" customHeight="1"/>
    <row r="75" s="148" customFormat="1" ht="24" customHeight="1"/>
    <row r="76" s="148" customFormat="1" ht="24" customHeight="1"/>
    <row r="77" s="148" customFormat="1" ht="24" customHeight="1"/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"/>
  <sheetViews>
    <sheetView topLeftCell="A22" workbookViewId="0">
      <selection activeCell="D11" sqref="D11"/>
    </sheetView>
  </sheetViews>
  <sheetFormatPr defaultColWidth="10" defaultRowHeight="15" outlineLevelCol="1"/>
  <cols>
    <col min="1" max="1" width="45.1333333333333" style="127" customWidth="1"/>
    <col min="2" max="2" width="27.75" style="127" customWidth="1"/>
    <col min="3" max="16384" width="10" style="127"/>
  </cols>
  <sheetData>
    <row r="1" s="125" customFormat="1" customHeight="1" spans="1:1">
      <c r="A1" s="128" t="s">
        <v>2288</v>
      </c>
    </row>
    <row r="2" s="126" customFormat="1" ht="24.75" customHeight="1" spans="1:2">
      <c r="A2" s="129" t="s">
        <v>2289</v>
      </c>
      <c r="B2" s="129"/>
    </row>
    <row r="3" ht="15.75" customHeight="1" spans="1:2">
      <c r="A3" s="130"/>
      <c r="B3" s="131" t="s">
        <v>1634</v>
      </c>
    </row>
    <row r="4" ht="27.75" customHeight="1" spans="1:2">
      <c r="A4" s="141" t="s">
        <v>1720</v>
      </c>
      <c r="B4" s="133" t="s">
        <v>1971</v>
      </c>
    </row>
    <row r="5" ht="21" customHeight="1" spans="1:2">
      <c r="A5" s="135" t="s">
        <v>1724</v>
      </c>
      <c r="B5" s="142"/>
    </row>
    <row r="6" ht="21" customHeight="1" spans="1:2">
      <c r="A6" s="138" t="s">
        <v>1725</v>
      </c>
      <c r="B6" s="143"/>
    </row>
    <row r="7" ht="21" customHeight="1" spans="1:2">
      <c r="A7" s="138" t="s">
        <v>1726</v>
      </c>
      <c r="B7" s="143"/>
    </row>
    <row r="8" ht="21" customHeight="1" spans="1:2">
      <c r="A8" s="138" t="s">
        <v>1727</v>
      </c>
      <c r="B8" s="143"/>
    </row>
    <row r="9" ht="21" customHeight="1" spans="1:2">
      <c r="A9" s="135" t="s">
        <v>1728</v>
      </c>
      <c r="B9" s="142"/>
    </row>
    <row r="10" ht="21" customHeight="1" spans="1:2">
      <c r="A10" s="138" t="s">
        <v>1725</v>
      </c>
      <c r="B10" s="143"/>
    </row>
    <row r="11" ht="21" customHeight="1" spans="1:2">
      <c r="A11" s="138" t="s">
        <v>1726</v>
      </c>
      <c r="B11" s="143"/>
    </row>
    <row r="12" ht="21" customHeight="1" spans="1:2">
      <c r="A12" s="138" t="s">
        <v>1727</v>
      </c>
      <c r="B12" s="143"/>
    </row>
    <row r="13" ht="21" customHeight="1" spans="1:2">
      <c r="A13" s="135" t="s">
        <v>1729</v>
      </c>
      <c r="B13" s="142"/>
    </row>
    <row r="14" ht="21" customHeight="1" spans="1:2">
      <c r="A14" s="138" t="s">
        <v>1730</v>
      </c>
      <c r="B14" s="143"/>
    </row>
    <row r="15" ht="21" customHeight="1" spans="1:2">
      <c r="A15" s="138" t="s">
        <v>1731</v>
      </c>
      <c r="B15" s="143"/>
    </row>
    <row r="16" ht="21" customHeight="1" spans="1:2">
      <c r="A16" s="138" t="s">
        <v>1732</v>
      </c>
      <c r="B16" s="143"/>
    </row>
    <row r="17" ht="21" customHeight="1" spans="1:2">
      <c r="A17" s="135" t="s">
        <v>1733</v>
      </c>
      <c r="B17" s="142"/>
    </row>
    <row r="18" ht="21" customHeight="1" spans="1:2">
      <c r="A18" s="138" t="s">
        <v>1734</v>
      </c>
      <c r="B18" s="143"/>
    </row>
    <row r="19" ht="21" customHeight="1" spans="1:2">
      <c r="A19" s="138" t="s">
        <v>1735</v>
      </c>
      <c r="B19" s="143"/>
    </row>
    <row r="20" ht="21" customHeight="1" spans="1:2">
      <c r="A20" s="138" t="s">
        <v>1736</v>
      </c>
      <c r="B20" s="143"/>
    </row>
    <row r="21" ht="21" customHeight="1" spans="1:2">
      <c r="A21" s="135" t="s">
        <v>1737</v>
      </c>
      <c r="B21" s="142"/>
    </row>
    <row r="22" ht="21" customHeight="1" spans="1:2">
      <c r="A22" s="138" t="s">
        <v>1738</v>
      </c>
      <c r="B22" s="143"/>
    </row>
    <row r="23" ht="21" customHeight="1" spans="1:2">
      <c r="A23" s="138" t="s">
        <v>1739</v>
      </c>
      <c r="B23" s="143"/>
    </row>
    <row r="24" ht="21" customHeight="1" spans="1:2">
      <c r="A24" s="138" t="s">
        <v>1740</v>
      </c>
      <c r="B24" s="143"/>
    </row>
    <row r="25" ht="21" customHeight="1" spans="1:2">
      <c r="A25" s="135" t="s">
        <v>1741</v>
      </c>
      <c r="B25" s="142"/>
    </row>
    <row r="26" ht="21" customHeight="1" spans="1:2">
      <c r="A26" s="138" t="s">
        <v>1742</v>
      </c>
      <c r="B26" s="143"/>
    </row>
    <row r="27" ht="21" customHeight="1" spans="1:2">
      <c r="A27" s="138" t="s">
        <v>1743</v>
      </c>
      <c r="B27" s="143"/>
    </row>
    <row r="28" ht="21" customHeight="1" spans="1:2">
      <c r="A28" s="138" t="s">
        <v>1744</v>
      </c>
      <c r="B28" s="143"/>
    </row>
    <row r="29" ht="21" customHeight="1" spans="1:2">
      <c r="A29" s="135" t="s">
        <v>1745</v>
      </c>
      <c r="B29" s="144"/>
    </row>
    <row r="30" ht="21" customHeight="1" spans="1:2">
      <c r="A30" s="135" t="s">
        <v>1746</v>
      </c>
      <c r="B30" s="144"/>
    </row>
    <row r="31" ht="21" customHeight="1" spans="1:2">
      <c r="A31" s="140" t="s">
        <v>1747</v>
      </c>
      <c r="B31" s="144"/>
    </row>
    <row r="32" ht="21" customHeight="1" spans="1:1">
      <c r="A32" s="122" t="s">
        <v>2290</v>
      </c>
    </row>
  </sheetData>
  <mergeCells count="1">
    <mergeCell ref="A2:B2"/>
  </mergeCells>
  <pageMargins left="0.75" right="0.75" top="1" bottom="1" header="0.5" footer="0.5"/>
  <pageSetup paperSize="9" orientation="portrait"/>
  <headerFooter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opLeftCell="A11" workbookViewId="0">
      <selection activeCell="D11" sqref="D11"/>
    </sheetView>
  </sheetViews>
  <sheetFormatPr defaultColWidth="10" defaultRowHeight="15" outlineLevelCol="2"/>
  <cols>
    <col min="1" max="1" width="41.75" style="127" customWidth="1"/>
    <col min="2" max="2" width="30.75" style="127" customWidth="1"/>
    <col min="3" max="3" width="22.5" style="127" hidden="1" customWidth="1"/>
    <col min="4" max="16384" width="10" style="127"/>
  </cols>
  <sheetData>
    <row r="1" s="125" customFormat="1" ht="12" customHeight="1" spans="1:1">
      <c r="A1" s="128" t="s">
        <v>2291</v>
      </c>
    </row>
    <row r="2" s="126" customFormat="1" ht="27.75" customHeight="1" spans="1:3">
      <c r="A2" s="129" t="s">
        <v>2292</v>
      </c>
      <c r="B2" s="129"/>
      <c r="C2" s="129"/>
    </row>
    <row r="3" ht="14.25" customHeight="1" spans="1:3">
      <c r="A3" s="130"/>
      <c r="B3" s="131" t="s">
        <v>1634</v>
      </c>
      <c r="C3" s="131"/>
    </row>
    <row r="4" ht="30" customHeight="1" spans="1:3">
      <c r="A4" s="132" t="s">
        <v>1720</v>
      </c>
      <c r="B4" s="133" t="s">
        <v>1971</v>
      </c>
      <c r="C4" s="134" t="s">
        <v>1751</v>
      </c>
    </row>
    <row r="5" ht="22.5" customHeight="1" spans="1:3">
      <c r="A5" s="135" t="s">
        <v>1752</v>
      </c>
      <c r="B5" s="136"/>
      <c r="C5" s="137"/>
    </row>
    <row r="6" ht="22.5" customHeight="1" spans="1:3">
      <c r="A6" s="138" t="s">
        <v>1753</v>
      </c>
      <c r="B6" s="139"/>
      <c r="C6" s="137"/>
    </row>
    <row r="7" ht="22.5" customHeight="1" spans="1:3">
      <c r="A7" s="138" t="s">
        <v>1754</v>
      </c>
      <c r="B7" s="139"/>
      <c r="C7" s="137"/>
    </row>
    <row r="8" ht="22.5" customHeight="1" spans="1:3">
      <c r="A8" s="138" t="s">
        <v>1755</v>
      </c>
      <c r="B8" s="139"/>
      <c r="C8" s="137"/>
    </row>
    <row r="9" ht="22.5" customHeight="1" spans="1:3">
      <c r="A9" s="138" t="s">
        <v>1756</v>
      </c>
      <c r="B9" s="139"/>
      <c r="C9" s="137"/>
    </row>
    <row r="10" ht="22.5" customHeight="1" spans="1:3">
      <c r="A10" s="135" t="s">
        <v>1757</v>
      </c>
      <c r="B10" s="136"/>
      <c r="C10" s="137"/>
    </row>
    <row r="11" ht="22.5" customHeight="1" spans="1:3">
      <c r="A11" s="138" t="s">
        <v>1753</v>
      </c>
      <c r="B11" s="139"/>
      <c r="C11" s="137"/>
    </row>
    <row r="12" ht="22.5" customHeight="1" spans="1:3">
      <c r="A12" s="138" t="s">
        <v>1756</v>
      </c>
      <c r="B12" s="139"/>
      <c r="C12" s="137"/>
    </row>
    <row r="13" ht="22.5" customHeight="1" spans="1:3">
      <c r="A13" s="135" t="s">
        <v>1758</v>
      </c>
      <c r="B13" s="136"/>
      <c r="C13" s="137"/>
    </row>
    <row r="14" ht="22.5" customHeight="1" spans="1:3">
      <c r="A14" s="138" t="s">
        <v>1759</v>
      </c>
      <c r="B14" s="139"/>
      <c r="C14" s="137"/>
    </row>
    <row r="15" ht="22.5" customHeight="1" spans="1:3">
      <c r="A15" s="138" t="s">
        <v>1760</v>
      </c>
      <c r="B15" s="139"/>
      <c r="C15" s="137"/>
    </row>
    <row r="16" ht="22.5" customHeight="1" spans="1:3">
      <c r="A16" s="138" t="s">
        <v>1755</v>
      </c>
      <c r="B16" s="139"/>
      <c r="C16" s="137"/>
    </row>
    <row r="17" ht="22.5" customHeight="1" spans="1:3">
      <c r="A17" s="138" t="s">
        <v>1761</v>
      </c>
      <c r="B17" s="139"/>
      <c r="C17" s="137"/>
    </row>
    <row r="18" ht="22.5" customHeight="1" spans="1:3">
      <c r="A18" s="138" t="s">
        <v>1762</v>
      </c>
      <c r="B18" s="139"/>
      <c r="C18" s="137"/>
    </row>
    <row r="19" ht="22.5" customHeight="1" spans="1:3">
      <c r="A19" s="135" t="s">
        <v>1763</v>
      </c>
      <c r="B19" s="136"/>
      <c r="C19" s="137"/>
    </row>
    <row r="20" ht="22.5" customHeight="1" spans="1:3">
      <c r="A20" s="138" t="s">
        <v>1764</v>
      </c>
      <c r="B20" s="139"/>
      <c r="C20" s="137"/>
    </row>
    <row r="21" ht="22.5" customHeight="1" spans="1:3">
      <c r="A21" s="138" t="s">
        <v>1765</v>
      </c>
      <c r="B21" s="139"/>
      <c r="C21" s="137"/>
    </row>
    <row r="22" ht="22.5" customHeight="1" spans="1:3">
      <c r="A22" s="138" t="s">
        <v>1766</v>
      </c>
      <c r="B22" s="139"/>
      <c r="C22" s="137"/>
    </row>
    <row r="23" ht="22.5" customHeight="1" spans="1:3">
      <c r="A23" s="135" t="s">
        <v>1767</v>
      </c>
      <c r="B23" s="136"/>
      <c r="C23" s="137"/>
    </row>
    <row r="24" ht="22.5" customHeight="1" spans="1:3">
      <c r="A24" s="138" t="s">
        <v>1768</v>
      </c>
      <c r="B24" s="139"/>
      <c r="C24" s="137"/>
    </row>
    <row r="25" ht="22.5" customHeight="1" spans="1:3">
      <c r="A25" s="138" t="s">
        <v>1769</v>
      </c>
      <c r="B25" s="139"/>
      <c r="C25" s="137"/>
    </row>
    <row r="26" ht="22.5" customHeight="1" spans="1:3">
      <c r="A26" s="135" t="s">
        <v>1770</v>
      </c>
      <c r="B26" s="136"/>
      <c r="C26" s="137"/>
    </row>
    <row r="27" ht="22.5" customHeight="1" spans="1:3">
      <c r="A27" s="138" t="s">
        <v>1771</v>
      </c>
      <c r="B27" s="139"/>
      <c r="C27" s="137"/>
    </row>
    <row r="28" ht="22.5" customHeight="1" spans="1:3">
      <c r="A28" s="138" t="s">
        <v>1772</v>
      </c>
      <c r="B28" s="139"/>
      <c r="C28" s="137"/>
    </row>
    <row r="29" ht="22.5" customHeight="1" spans="1:3">
      <c r="A29" s="135" t="s">
        <v>1773</v>
      </c>
      <c r="B29" s="136"/>
      <c r="C29" s="137"/>
    </row>
    <row r="30" ht="22.5" customHeight="1" spans="1:3">
      <c r="A30" s="135" t="s">
        <v>1774</v>
      </c>
      <c r="B30" s="136"/>
      <c r="C30" s="137"/>
    </row>
    <row r="31" ht="22.5" customHeight="1" spans="1:3">
      <c r="A31" s="140" t="s">
        <v>1775</v>
      </c>
      <c r="B31" s="136"/>
      <c r="C31" s="137"/>
    </row>
    <row r="32" ht="21.75" customHeight="1" spans="1:1">
      <c r="A32" s="122" t="s">
        <v>2290</v>
      </c>
    </row>
  </sheetData>
  <mergeCells count="2">
    <mergeCell ref="A2:C2"/>
    <mergeCell ref="B3:C3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selection activeCell="D11" sqref="D11"/>
    </sheetView>
  </sheetViews>
  <sheetFormatPr defaultColWidth="8.88333333333333" defaultRowHeight="14.25" outlineLevelCol="6"/>
  <cols>
    <col min="1" max="1" width="35.1333333333333" style="229" customWidth="1"/>
    <col min="2" max="2" width="9.63333333333333" style="229" customWidth="1"/>
    <col min="3" max="3" width="34.6333333333333" style="229" customWidth="1"/>
    <col min="4" max="4" width="9.63333333333333" style="229" customWidth="1"/>
    <col min="5" max="32" width="9" style="229"/>
    <col min="33" max="16384" width="8.88333333333333" style="229"/>
  </cols>
  <sheetData>
    <row r="1" s="426" customFormat="1" ht="15" customHeight="1" spans="1:1">
      <c r="A1" s="427" t="s">
        <v>1140</v>
      </c>
    </row>
    <row r="2" ht="27" customHeight="1" spans="1:5">
      <c r="A2" s="232" t="s">
        <v>1141</v>
      </c>
      <c r="B2" s="232"/>
      <c r="C2" s="232"/>
      <c r="D2" s="232"/>
      <c r="E2" s="245"/>
    </row>
    <row r="3" ht="21" customHeight="1" spans="1:4">
      <c r="A3" s="31" t="s">
        <v>1088</v>
      </c>
      <c r="B3" s="31"/>
      <c r="C3" s="31"/>
      <c r="D3" s="31"/>
    </row>
    <row r="4" ht="27.75" customHeight="1" spans="1:4">
      <c r="A4" s="236" t="s">
        <v>1089</v>
      </c>
      <c r="B4" s="120" t="s">
        <v>1090</v>
      </c>
      <c r="C4" s="120" t="s">
        <v>1091</v>
      </c>
      <c r="D4" s="120" t="s">
        <v>1090</v>
      </c>
    </row>
    <row r="5" s="352" customFormat="1" ht="21" customHeight="1" spans="1:6">
      <c r="A5" s="354" t="s">
        <v>1092</v>
      </c>
      <c r="B5" s="355">
        <v>28533</v>
      </c>
      <c r="C5" s="354" t="s">
        <v>1093</v>
      </c>
      <c r="D5" s="355">
        <v>93848</v>
      </c>
      <c r="F5" s="358"/>
    </row>
    <row r="6" s="352" customFormat="1" ht="21" customHeight="1" spans="1:4">
      <c r="A6" s="354" t="s">
        <v>1094</v>
      </c>
      <c r="B6" s="355">
        <f>B7+B8+B9</f>
        <v>86097</v>
      </c>
      <c r="C6" s="356" t="s">
        <v>1095</v>
      </c>
      <c r="D6" s="355"/>
    </row>
    <row r="7" s="352" customFormat="1" ht="21" customHeight="1" spans="1:4">
      <c r="A7" s="94" t="s">
        <v>1096</v>
      </c>
      <c r="B7" s="257">
        <v>2504</v>
      </c>
      <c r="C7" s="357" t="s">
        <v>1097</v>
      </c>
      <c r="D7" s="355"/>
    </row>
    <row r="8" s="352" customFormat="1" ht="21" customHeight="1" spans="1:4">
      <c r="A8" s="94" t="s">
        <v>1098</v>
      </c>
      <c r="B8" s="257">
        <v>73940</v>
      </c>
      <c r="C8" s="357" t="s">
        <v>1099</v>
      </c>
      <c r="D8" s="355"/>
    </row>
    <row r="9" s="352" customFormat="1" ht="21" customHeight="1" spans="1:4">
      <c r="A9" s="94" t="s">
        <v>1100</v>
      </c>
      <c r="B9" s="257">
        <v>9653</v>
      </c>
      <c r="C9" s="357" t="s">
        <v>1101</v>
      </c>
      <c r="D9" s="355"/>
    </row>
    <row r="10" s="352" customFormat="1" ht="21" customHeight="1" spans="1:4">
      <c r="A10" s="354" t="s">
        <v>1102</v>
      </c>
      <c r="B10" s="355"/>
      <c r="C10" s="356" t="s">
        <v>1103</v>
      </c>
      <c r="D10" s="355">
        <v>9401</v>
      </c>
    </row>
    <row r="11" s="353" customFormat="1" ht="21" customHeight="1" spans="1:4">
      <c r="A11" s="94" t="s">
        <v>1104</v>
      </c>
      <c r="B11" s="257"/>
      <c r="C11" s="357" t="s">
        <v>1105</v>
      </c>
      <c r="D11" s="257"/>
    </row>
    <row r="12" s="353" customFormat="1" ht="21" customHeight="1" spans="1:4">
      <c r="A12" s="94" t="s">
        <v>1106</v>
      </c>
      <c r="B12" s="257"/>
      <c r="C12" s="357" t="s">
        <v>1107</v>
      </c>
      <c r="D12" s="257">
        <v>9401</v>
      </c>
    </row>
    <row r="13" s="352" customFormat="1" ht="21" customHeight="1" spans="1:7">
      <c r="A13" s="354" t="s">
        <v>1108</v>
      </c>
      <c r="B13" s="596">
        <v>20440</v>
      </c>
      <c r="C13" s="356"/>
      <c r="D13" s="596"/>
      <c r="G13" s="359"/>
    </row>
    <row r="14" s="352" customFormat="1" ht="21" customHeight="1" spans="1:4">
      <c r="A14" s="597" t="s">
        <v>1109</v>
      </c>
      <c r="B14" s="355"/>
      <c r="C14" s="598" t="s">
        <v>1110</v>
      </c>
      <c r="D14" s="355"/>
    </row>
    <row r="15" s="352" customFormat="1" ht="21" customHeight="1" spans="1:4">
      <c r="A15" s="354" t="s">
        <v>1111</v>
      </c>
      <c r="B15" s="596"/>
      <c r="C15" s="356" t="s">
        <v>1112</v>
      </c>
      <c r="D15" s="355">
        <f>D16</f>
        <v>16665</v>
      </c>
    </row>
    <row r="16" s="352" customFormat="1" ht="21" customHeight="1" spans="1:4">
      <c r="A16" s="597" t="s">
        <v>1113</v>
      </c>
      <c r="B16" s="355"/>
      <c r="C16" s="599" t="s">
        <v>1114</v>
      </c>
      <c r="D16" s="372">
        <f>SUM(D17:D20)</f>
        <v>16665</v>
      </c>
    </row>
    <row r="17" s="353" customFormat="1" ht="21" customHeight="1" spans="1:4">
      <c r="A17" s="94" t="s">
        <v>1115</v>
      </c>
      <c r="B17" s="376"/>
      <c r="C17" s="357" t="s">
        <v>1116</v>
      </c>
      <c r="D17" s="257">
        <v>16665</v>
      </c>
    </row>
    <row r="18" s="353" customFormat="1" ht="21" customHeight="1" spans="1:4">
      <c r="A18" s="94" t="s">
        <v>1117</v>
      </c>
      <c r="B18" s="257"/>
      <c r="C18" s="357" t="s">
        <v>1118</v>
      </c>
      <c r="D18" s="257"/>
    </row>
    <row r="19" s="353" customFormat="1" ht="21" customHeight="1" spans="1:4">
      <c r="A19" s="94" t="s">
        <v>1119</v>
      </c>
      <c r="B19" s="257"/>
      <c r="C19" s="357" t="s">
        <v>1120</v>
      </c>
      <c r="D19" s="257"/>
    </row>
    <row r="20" s="353" customFormat="1" ht="21" customHeight="1" spans="1:4">
      <c r="A20" s="94" t="s">
        <v>1121</v>
      </c>
      <c r="B20" s="257"/>
      <c r="C20" s="357" t="s">
        <v>1122</v>
      </c>
      <c r="D20" s="257"/>
    </row>
    <row r="21" s="353" customFormat="1" ht="21" customHeight="1" spans="1:4">
      <c r="A21" s="94" t="s">
        <v>1123</v>
      </c>
      <c r="B21" s="257"/>
      <c r="C21" s="357"/>
      <c r="D21" s="257"/>
    </row>
    <row r="22" s="352" customFormat="1" ht="21" customHeight="1" spans="1:4">
      <c r="A22" s="354" t="s">
        <v>1124</v>
      </c>
      <c r="B22" s="355">
        <v>19425</v>
      </c>
      <c r="C22" s="356" t="s">
        <v>1125</v>
      </c>
      <c r="D22" s="372"/>
    </row>
    <row r="23" s="353" customFormat="1" ht="21" customHeight="1" spans="1:4">
      <c r="A23" s="94" t="s">
        <v>1126</v>
      </c>
      <c r="B23" s="257">
        <v>19425</v>
      </c>
      <c r="C23" s="600" t="s">
        <v>1127</v>
      </c>
      <c r="D23" s="257"/>
    </row>
    <row r="24" s="352" customFormat="1" ht="21" customHeight="1" spans="1:4">
      <c r="A24" s="354" t="s">
        <v>1128</v>
      </c>
      <c r="B24" s="355">
        <v>65</v>
      </c>
      <c r="C24" s="601" t="s">
        <v>1129</v>
      </c>
      <c r="D24" s="596">
        <v>33</v>
      </c>
    </row>
    <row r="25" s="352" customFormat="1" ht="21" customHeight="1" spans="1:4">
      <c r="A25" s="354" t="s">
        <v>1130</v>
      </c>
      <c r="B25" s="355"/>
      <c r="C25" s="601" t="s">
        <v>1131</v>
      </c>
      <c r="D25" s="355"/>
    </row>
    <row r="26" s="352" customFormat="1" ht="21" customHeight="1" spans="1:4">
      <c r="A26" s="597"/>
      <c r="B26" s="355"/>
      <c r="C26" s="356" t="s">
        <v>1132</v>
      </c>
      <c r="D26" s="355">
        <v>34613</v>
      </c>
    </row>
    <row r="27" s="352" customFormat="1" ht="21" customHeight="1" spans="1:4">
      <c r="A27" s="597"/>
      <c r="B27" s="355"/>
      <c r="C27" s="356" t="s">
        <v>1133</v>
      </c>
      <c r="D27" s="355">
        <v>34613</v>
      </c>
    </row>
    <row r="28" s="352" customFormat="1" ht="21" customHeight="1" spans="1:4">
      <c r="A28" s="597"/>
      <c r="B28" s="355"/>
      <c r="C28" s="356" t="s">
        <v>1134</v>
      </c>
      <c r="D28" s="596"/>
    </row>
    <row r="29" s="352" customFormat="1" ht="21" customHeight="1" spans="1:4">
      <c r="A29" s="602" t="s">
        <v>1135</v>
      </c>
      <c r="B29" s="355">
        <f>SUM(B5:B6,B10,B13:B14,B15,B22,B24:B25)</f>
        <v>154560</v>
      </c>
      <c r="C29" s="603" t="s">
        <v>1136</v>
      </c>
      <c r="D29" s="355">
        <f>SUM(D5:D6,D10,D14,D15,D22,D24:D25,D26:D26)</f>
        <v>154560</v>
      </c>
    </row>
  </sheetData>
  <mergeCells count="2">
    <mergeCell ref="A2:D2"/>
    <mergeCell ref="A3:D3"/>
  </mergeCells>
  <printOptions horizontalCentered="1"/>
  <pageMargins left="0.707638888888889" right="0.707638888888889" top="0.751388888888889" bottom="0.751388888888889" header="0.310416666666667" footer="0.310416666666667"/>
  <pageSetup paperSize="9" orientation="portrait" horizontalDpi="600" verticalDpi="600"/>
  <headerFooter>
    <oddFooter>&amp;C- &amp;P -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81"/>
  <sheetViews>
    <sheetView topLeftCell="A46" workbookViewId="0">
      <selection activeCell="D11" sqref="D11"/>
    </sheetView>
  </sheetViews>
  <sheetFormatPr defaultColWidth="8.88333333333333" defaultRowHeight="15"/>
  <cols>
    <col min="1" max="1" width="35.6333333333333" style="107" customWidth="1"/>
    <col min="2" max="2" width="12.6333333333333" style="107" customWidth="1"/>
    <col min="3" max="3" width="35.6333333333333" style="107" customWidth="1"/>
    <col min="4" max="4" width="12.6333333333333" style="107" customWidth="1"/>
    <col min="5" max="16384" width="8.88333333333333" style="107"/>
  </cols>
  <sheetData>
    <row r="1" s="101" customFormat="1" ht="24" customHeight="1" spans="1:1">
      <c r="A1" s="108" t="s">
        <v>2293</v>
      </c>
    </row>
    <row r="2" s="102" customFormat="1" ht="27.6" customHeight="1" spans="1:4">
      <c r="A2" s="109" t="s">
        <v>2294</v>
      </c>
      <c r="B2" s="109"/>
      <c r="C2" s="109"/>
      <c r="D2" s="109"/>
    </row>
    <row r="3" s="103" customFormat="1" ht="22.7" customHeight="1" spans="4:4">
      <c r="D3" s="110" t="s">
        <v>1922</v>
      </c>
    </row>
    <row r="4" s="104" customFormat="1" ht="24.95" customHeight="1" spans="1:4">
      <c r="A4" s="111" t="s">
        <v>1778</v>
      </c>
      <c r="B4" s="112" t="s">
        <v>1971</v>
      </c>
      <c r="C4" s="113" t="s">
        <v>1779</v>
      </c>
      <c r="D4" s="114" t="s">
        <v>1971</v>
      </c>
    </row>
    <row r="5" s="19" customFormat="1" ht="22.7" customHeight="1" spans="1:4">
      <c r="A5" s="115" t="s">
        <v>1780</v>
      </c>
      <c r="B5" s="115"/>
      <c r="C5" s="115" t="s">
        <v>1781</v>
      </c>
      <c r="D5" s="115"/>
    </row>
    <row r="6" s="39" customFormat="1" ht="22.7" customHeight="1" spans="1:4">
      <c r="A6" s="115" t="s">
        <v>1782</v>
      </c>
      <c r="B6" s="115"/>
      <c r="C6" s="115" t="s">
        <v>1783</v>
      </c>
      <c r="D6" s="115"/>
    </row>
    <row r="7" s="19" customFormat="1" ht="22.7" customHeight="1" spans="1:4">
      <c r="A7" s="116" t="s">
        <v>1784</v>
      </c>
      <c r="B7" s="34"/>
      <c r="C7" s="116" t="s">
        <v>1785</v>
      </c>
      <c r="D7" s="34"/>
    </row>
    <row r="8" s="39" customFormat="1" ht="22.7" customHeight="1" spans="1:4">
      <c r="A8" s="117" t="s">
        <v>1786</v>
      </c>
      <c r="B8" s="34"/>
      <c r="C8" s="118" t="s">
        <v>1787</v>
      </c>
      <c r="D8" s="34"/>
    </row>
    <row r="9" s="19" customFormat="1" ht="22.7" customHeight="1" spans="1:4">
      <c r="A9" s="117" t="s">
        <v>1788</v>
      </c>
      <c r="B9" s="34"/>
      <c r="C9" s="118" t="s">
        <v>1789</v>
      </c>
      <c r="D9" s="34"/>
    </row>
    <row r="10" s="39" customFormat="1" ht="22.7" customHeight="1" spans="1:14">
      <c r="A10" s="117" t="s">
        <v>1790</v>
      </c>
      <c r="B10" s="34"/>
      <c r="C10" s="118" t="s">
        <v>1791</v>
      </c>
      <c r="D10" s="34"/>
      <c r="N10" s="124"/>
    </row>
    <row r="11" s="19" customFormat="1" ht="22.7" customHeight="1" spans="1:4">
      <c r="A11" s="118" t="s">
        <v>1792</v>
      </c>
      <c r="B11" s="34"/>
      <c r="C11" s="118" t="s">
        <v>1793</v>
      </c>
      <c r="D11" s="34"/>
    </row>
    <row r="12" s="39" customFormat="1" ht="22.7" customHeight="1" spans="1:4">
      <c r="A12" s="118" t="s">
        <v>1793</v>
      </c>
      <c r="B12" s="34"/>
      <c r="C12" s="118" t="s">
        <v>1794</v>
      </c>
      <c r="D12" s="34"/>
    </row>
    <row r="13" s="19" customFormat="1" ht="22.7" customHeight="1" spans="1:4">
      <c r="A13" s="118" t="s">
        <v>1794</v>
      </c>
      <c r="B13" s="34"/>
      <c r="C13" s="116" t="s">
        <v>1795</v>
      </c>
      <c r="D13" s="34"/>
    </row>
    <row r="14" s="39" customFormat="1" ht="22.7" customHeight="1" spans="1:4">
      <c r="A14" s="118" t="s">
        <v>1796</v>
      </c>
      <c r="B14" s="34"/>
      <c r="C14" s="117" t="s">
        <v>1786</v>
      </c>
      <c r="D14" s="34"/>
    </row>
    <row r="15" s="19" customFormat="1" ht="22.7" customHeight="1" spans="1:4">
      <c r="A15" s="116" t="s">
        <v>1797</v>
      </c>
      <c r="B15" s="34"/>
      <c r="C15" s="117" t="s">
        <v>1788</v>
      </c>
      <c r="D15" s="34"/>
    </row>
    <row r="16" s="39" customFormat="1" ht="22.7" customHeight="1" spans="1:4">
      <c r="A16" s="118" t="s">
        <v>1787</v>
      </c>
      <c r="B16" s="34"/>
      <c r="C16" s="117" t="s">
        <v>1790</v>
      </c>
      <c r="D16" s="34"/>
    </row>
    <row r="17" s="19" customFormat="1" ht="22.7" customHeight="1" spans="1:4">
      <c r="A17" s="118" t="s">
        <v>1789</v>
      </c>
      <c r="B17" s="34"/>
      <c r="C17" s="118" t="s">
        <v>1792</v>
      </c>
      <c r="D17" s="34"/>
    </row>
    <row r="18" s="39" customFormat="1" ht="22.7" customHeight="1" spans="1:4">
      <c r="A18" s="118" t="s">
        <v>1791</v>
      </c>
      <c r="B18" s="34"/>
      <c r="C18" s="118" t="s">
        <v>1793</v>
      </c>
      <c r="D18" s="34"/>
    </row>
    <row r="19" s="19" customFormat="1" ht="22.7" customHeight="1" spans="1:4">
      <c r="A19" s="118" t="s">
        <v>1793</v>
      </c>
      <c r="B19" s="34"/>
      <c r="C19" s="118" t="s">
        <v>1794</v>
      </c>
      <c r="D19" s="34"/>
    </row>
    <row r="20" s="19" customFormat="1" ht="22.7" customHeight="1" spans="1:4">
      <c r="A20" s="118" t="s">
        <v>1794</v>
      </c>
      <c r="B20" s="34"/>
      <c r="C20" s="118" t="s">
        <v>1796</v>
      </c>
      <c r="D20" s="34"/>
    </row>
    <row r="21" s="39" customFormat="1" ht="22.7" customHeight="1" spans="1:4">
      <c r="A21" s="116" t="s">
        <v>1798</v>
      </c>
      <c r="B21" s="34"/>
      <c r="C21" s="116" t="s">
        <v>1799</v>
      </c>
      <c r="D21" s="34"/>
    </row>
    <row r="22" s="39" customFormat="1" ht="22.7" customHeight="1" spans="1:4">
      <c r="A22" s="117" t="s">
        <v>1786</v>
      </c>
      <c r="B22" s="34"/>
      <c r="C22" s="117" t="s">
        <v>1786</v>
      </c>
      <c r="D22" s="34"/>
    </row>
    <row r="23" s="39" customFormat="1" ht="22.7" customHeight="1" spans="1:4">
      <c r="A23" s="117" t="s">
        <v>1788</v>
      </c>
      <c r="B23" s="34"/>
      <c r="C23" s="117" t="s">
        <v>1788</v>
      </c>
      <c r="D23" s="34"/>
    </row>
    <row r="24" s="39" customFormat="1" ht="22.7" customHeight="1" spans="1:4">
      <c r="A24" s="117" t="s">
        <v>1790</v>
      </c>
      <c r="B24" s="34"/>
      <c r="C24" s="117" t="s">
        <v>1790</v>
      </c>
      <c r="D24" s="34"/>
    </row>
    <row r="25" s="39" customFormat="1" ht="22.7" customHeight="1" spans="1:4">
      <c r="A25" s="118" t="s">
        <v>1792</v>
      </c>
      <c r="B25" s="34"/>
      <c r="C25" s="118" t="s">
        <v>1792</v>
      </c>
      <c r="D25" s="34"/>
    </row>
    <row r="26" s="39" customFormat="1" ht="22.7" customHeight="1" spans="1:4">
      <c r="A26" s="118" t="s">
        <v>1793</v>
      </c>
      <c r="B26" s="34"/>
      <c r="C26" s="118" t="s">
        <v>1793</v>
      </c>
      <c r="D26" s="34"/>
    </row>
    <row r="27" s="39" customFormat="1" ht="22.7" customHeight="1" spans="1:4">
      <c r="A27" s="118" t="s">
        <v>1794</v>
      </c>
      <c r="B27" s="34"/>
      <c r="C27" s="118" t="s">
        <v>1794</v>
      </c>
      <c r="D27" s="34"/>
    </row>
    <row r="28" s="39" customFormat="1" ht="22.7" customHeight="1" spans="1:4">
      <c r="A28" s="118" t="s">
        <v>1796</v>
      </c>
      <c r="B28" s="34"/>
      <c r="C28" s="118" t="s">
        <v>1796</v>
      </c>
      <c r="D28" s="34"/>
    </row>
    <row r="29" s="39" customFormat="1" ht="22.7" customHeight="1" spans="1:4">
      <c r="A29" s="119" t="s">
        <v>1800</v>
      </c>
      <c r="B29" s="34"/>
      <c r="C29" s="116"/>
      <c r="D29" s="34"/>
    </row>
    <row r="30" s="39" customFormat="1" ht="22.7" customHeight="1" spans="1:4">
      <c r="A30" s="117" t="s">
        <v>1786</v>
      </c>
      <c r="B30" s="34"/>
      <c r="C30" s="117"/>
      <c r="D30" s="34"/>
    </row>
    <row r="31" s="39" customFormat="1" ht="22.7" customHeight="1" spans="1:4">
      <c r="A31" s="117" t="s">
        <v>1788</v>
      </c>
      <c r="B31" s="34"/>
      <c r="C31" s="117"/>
      <c r="D31" s="34"/>
    </row>
    <row r="32" s="39" customFormat="1" ht="22.7" customHeight="1" spans="1:4">
      <c r="A32" s="117" t="s">
        <v>1790</v>
      </c>
      <c r="B32" s="34"/>
      <c r="C32" s="117"/>
      <c r="D32" s="34"/>
    </row>
    <row r="33" s="39" customFormat="1" ht="22.7" customHeight="1" spans="1:4">
      <c r="A33" s="118" t="s">
        <v>1792</v>
      </c>
      <c r="B33" s="34"/>
      <c r="C33" s="117"/>
      <c r="D33" s="34"/>
    </row>
    <row r="34" s="39" customFormat="1" ht="22.7" customHeight="1" spans="1:4">
      <c r="A34" s="118" t="s">
        <v>1793</v>
      </c>
      <c r="B34" s="34"/>
      <c r="C34" s="117"/>
      <c r="D34" s="34"/>
    </row>
    <row r="35" s="39" customFormat="1" ht="22.7" customHeight="1" spans="1:4">
      <c r="A35" s="118" t="s">
        <v>1794</v>
      </c>
      <c r="B35" s="34"/>
      <c r="C35" s="117"/>
      <c r="D35" s="34"/>
    </row>
    <row r="36" s="39" customFormat="1" ht="22.7" customHeight="1" spans="1:4">
      <c r="A36" s="118" t="s">
        <v>1796</v>
      </c>
      <c r="B36" s="34"/>
      <c r="C36" s="117"/>
      <c r="D36" s="34"/>
    </row>
    <row r="37" s="39" customFormat="1" ht="22.7" customHeight="1" spans="1:4">
      <c r="A37" s="117"/>
      <c r="B37" s="34"/>
      <c r="C37" s="117"/>
      <c r="D37" s="34"/>
    </row>
    <row r="38" s="19" customFormat="1" ht="22.7" customHeight="1" spans="1:4">
      <c r="A38" s="120" t="s">
        <v>1801</v>
      </c>
      <c r="B38" s="115"/>
      <c r="C38" s="121" t="s">
        <v>1802</v>
      </c>
      <c r="D38" s="115"/>
    </row>
    <row r="39" s="19" customFormat="1" ht="22.7" customHeight="1" spans="1:4">
      <c r="A39" s="34"/>
      <c r="B39" s="34"/>
      <c r="C39" s="115" t="s">
        <v>1803</v>
      </c>
      <c r="D39" s="115"/>
    </row>
    <row r="40" s="19" customFormat="1" ht="22.7" customHeight="1" spans="1:4">
      <c r="A40" s="34"/>
      <c r="B40" s="34"/>
      <c r="C40" s="116" t="s">
        <v>1787</v>
      </c>
      <c r="D40" s="34"/>
    </row>
    <row r="41" s="19" customFormat="1" ht="22.7" customHeight="1" spans="1:4">
      <c r="A41" s="34"/>
      <c r="B41" s="34"/>
      <c r="C41" s="116" t="s">
        <v>1789</v>
      </c>
      <c r="D41" s="34"/>
    </row>
    <row r="42" s="19" customFormat="1" ht="22.7" customHeight="1" spans="1:4">
      <c r="A42" s="34"/>
      <c r="B42" s="34"/>
      <c r="C42" s="116" t="s">
        <v>1791</v>
      </c>
      <c r="D42" s="34"/>
    </row>
    <row r="43" s="19" customFormat="1" ht="22.7" customHeight="1" spans="1:4">
      <c r="A43" s="34"/>
      <c r="B43" s="34"/>
      <c r="C43" s="116" t="s">
        <v>1792</v>
      </c>
      <c r="D43" s="34"/>
    </row>
    <row r="44" s="19" customFormat="1" ht="22.7" customHeight="1" spans="1:4">
      <c r="A44" s="34"/>
      <c r="B44" s="34"/>
      <c r="C44" s="116" t="s">
        <v>1793</v>
      </c>
      <c r="D44" s="34"/>
    </row>
    <row r="45" s="19" customFormat="1" ht="22.7" customHeight="1" spans="1:4">
      <c r="A45" s="34"/>
      <c r="B45" s="34"/>
      <c r="C45" s="116" t="s">
        <v>1794</v>
      </c>
      <c r="D45" s="34"/>
    </row>
    <row r="46" s="19" customFormat="1" ht="22.7" customHeight="1" spans="1:4">
      <c r="A46" s="34"/>
      <c r="B46" s="34"/>
      <c r="C46" s="116" t="s">
        <v>1796</v>
      </c>
      <c r="D46" s="34"/>
    </row>
    <row r="47" s="105" customFormat="1" ht="22.7" customHeight="1" spans="1:254">
      <c r="A47" s="122" t="s">
        <v>2290</v>
      </c>
      <c r="B47" s="123"/>
      <c r="C47" s="123"/>
      <c r="D47" s="123"/>
      <c r="HU47" s="106"/>
      <c r="HV47" s="106"/>
      <c r="HW47" s="106"/>
      <c r="HX47" s="106"/>
      <c r="HY47" s="106"/>
      <c r="HZ47" s="106"/>
      <c r="IA47" s="106"/>
      <c r="IB47" s="106"/>
      <c r="IC47" s="106"/>
      <c r="ID47" s="106"/>
      <c r="IE47" s="106"/>
      <c r="IF47" s="106"/>
      <c r="IG47" s="106"/>
      <c r="IH47" s="106"/>
      <c r="II47" s="106"/>
      <c r="IJ47" s="106"/>
      <c r="IK47" s="106"/>
      <c r="IL47" s="106"/>
      <c r="IM47" s="106"/>
      <c r="IN47" s="106"/>
      <c r="IO47" s="106"/>
      <c r="IP47" s="106"/>
      <c r="IQ47" s="106"/>
      <c r="IR47" s="106"/>
      <c r="IS47" s="106"/>
      <c r="IT47" s="106"/>
    </row>
    <row r="48" s="106" customFormat="1" ht="24" customHeight="1"/>
    <row r="49" s="106" customFormat="1" ht="24" customHeight="1"/>
    <row r="50" s="106" customFormat="1" ht="24" customHeight="1"/>
    <row r="51" s="106" customFormat="1" ht="24" customHeight="1"/>
    <row r="52" s="106" customFormat="1" ht="24" customHeight="1"/>
    <row r="53" s="106" customFormat="1" ht="24" customHeight="1"/>
    <row r="54" s="106" customFormat="1" ht="24" customHeight="1"/>
    <row r="55" s="106" customFormat="1" ht="24" customHeight="1"/>
    <row r="56" s="106" customFormat="1" ht="24" customHeight="1"/>
    <row r="57" s="106" customFormat="1" ht="24" customHeight="1"/>
    <row r="58" s="106" customFormat="1" ht="24" customHeight="1"/>
    <row r="59" s="106" customFormat="1" ht="24" customHeight="1"/>
    <row r="60" s="106" customFormat="1" ht="24" customHeight="1"/>
    <row r="61" s="106" customFormat="1" ht="24" customHeight="1"/>
    <row r="62" s="106" customFormat="1" ht="24" customHeight="1"/>
    <row r="63" s="106" customFormat="1" ht="24" customHeight="1"/>
    <row r="64" s="106" customFormat="1" ht="24" customHeight="1"/>
    <row r="65" s="106" customFormat="1" ht="24" customHeight="1"/>
    <row r="66" s="106" customFormat="1" ht="24" customHeight="1"/>
    <row r="67" s="106" customFormat="1" ht="24" customHeight="1"/>
    <row r="68" s="106" customFormat="1" ht="24" customHeight="1"/>
    <row r="69" s="106" customFormat="1" ht="24" customHeight="1"/>
    <row r="70" s="106" customFormat="1" ht="24" customHeight="1"/>
    <row r="71" s="106" customFormat="1" ht="24" customHeight="1"/>
    <row r="72" s="106" customFormat="1" ht="24" customHeight="1"/>
    <row r="73" s="106" customFormat="1" ht="24" customHeight="1"/>
    <row r="74" s="106" customFormat="1" ht="24" customHeight="1"/>
    <row r="75" s="106" customFormat="1" ht="24" customHeight="1"/>
    <row r="76" s="106" customFormat="1" ht="24" customHeight="1"/>
    <row r="77" s="106" customFormat="1" ht="24" customHeight="1"/>
    <row r="78" s="106" customFormat="1" ht="24" customHeight="1"/>
    <row r="79" s="106" customFormat="1" ht="24" customHeight="1"/>
    <row r="80" s="106" customFormat="1" ht="24" customHeight="1"/>
    <row r="81" s="106" customFormat="1" ht="24" customHeight="1"/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"/>
  <sheetViews>
    <sheetView topLeftCell="A25" workbookViewId="0">
      <selection activeCell="D11" sqref="D11"/>
    </sheetView>
  </sheetViews>
  <sheetFormatPr defaultColWidth="10" defaultRowHeight="15" outlineLevelCol="1"/>
  <cols>
    <col min="1" max="1" width="45.1333333333333" style="127" customWidth="1"/>
    <col min="2" max="2" width="27.75" style="127" customWidth="1"/>
    <col min="3" max="16384" width="10" style="127"/>
  </cols>
  <sheetData>
    <row r="1" s="125" customFormat="1" customHeight="1" spans="1:1">
      <c r="A1" s="128" t="s">
        <v>2295</v>
      </c>
    </row>
    <row r="2" s="126" customFormat="1" ht="24.75" customHeight="1" spans="1:2">
      <c r="A2" s="129" t="s">
        <v>2296</v>
      </c>
      <c r="B2" s="129"/>
    </row>
    <row r="3" ht="15.75" customHeight="1" spans="1:2">
      <c r="A3" s="130"/>
      <c r="B3" s="131" t="s">
        <v>1634</v>
      </c>
    </row>
    <row r="4" ht="27.75" customHeight="1" spans="1:2">
      <c r="A4" s="141" t="s">
        <v>1720</v>
      </c>
      <c r="B4" s="133" t="s">
        <v>1971</v>
      </c>
    </row>
    <row r="5" ht="21" customHeight="1" spans="1:2">
      <c r="A5" s="135" t="s">
        <v>1724</v>
      </c>
      <c r="B5" s="142"/>
    </row>
    <row r="6" ht="21" customHeight="1" spans="1:2">
      <c r="A6" s="138" t="s">
        <v>1725</v>
      </c>
      <c r="B6" s="143"/>
    </row>
    <row r="7" ht="21" customHeight="1" spans="1:2">
      <c r="A7" s="138" t="s">
        <v>1726</v>
      </c>
      <c r="B7" s="143"/>
    </row>
    <row r="8" ht="21" customHeight="1" spans="1:2">
      <c r="A8" s="138" t="s">
        <v>1727</v>
      </c>
      <c r="B8" s="143"/>
    </row>
    <row r="9" ht="21" customHeight="1" spans="1:2">
      <c r="A9" s="135" t="s">
        <v>1728</v>
      </c>
      <c r="B9" s="142"/>
    </row>
    <row r="10" ht="21" customHeight="1" spans="1:2">
      <c r="A10" s="138" t="s">
        <v>1725</v>
      </c>
      <c r="B10" s="143"/>
    </row>
    <row r="11" ht="21" customHeight="1" spans="1:2">
      <c r="A11" s="138" t="s">
        <v>1726</v>
      </c>
      <c r="B11" s="143"/>
    </row>
    <row r="12" ht="21" customHeight="1" spans="1:2">
      <c r="A12" s="138" t="s">
        <v>1727</v>
      </c>
      <c r="B12" s="143"/>
    </row>
    <row r="13" ht="21" customHeight="1" spans="1:2">
      <c r="A13" s="135" t="s">
        <v>1729</v>
      </c>
      <c r="B13" s="142"/>
    </row>
    <row r="14" ht="21" customHeight="1" spans="1:2">
      <c r="A14" s="138" t="s">
        <v>1730</v>
      </c>
      <c r="B14" s="143"/>
    </row>
    <row r="15" ht="21" customHeight="1" spans="1:2">
      <c r="A15" s="138" t="s">
        <v>1731</v>
      </c>
      <c r="B15" s="143"/>
    </row>
    <row r="16" ht="21" customHeight="1" spans="1:2">
      <c r="A16" s="138" t="s">
        <v>1732</v>
      </c>
      <c r="B16" s="143"/>
    </row>
    <row r="17" ht="21" customHeight="1" spans="1:2">
      <c r="A17" s="135" t="s">
        <v>1733</v>
      </c>
      <c r="B17" s="142"/>
    </row>
    <row r="18" ht="21" customHeight="1" spans="1:2">
      <c r="A18" s="138" t="s">
        <v>1734</v>
      </c>
      <c r="B18" s="143"/>
    </row>
    <row r="19" ht="21" customHeight="1" spans="1:2">
      <c r="A19" s="138" t="s">
        <v>1735</v>
      </c>
      <c r="B19" s="143"/>
    </row>
    <row r="20" ht="21" customHeight="1" spans="1:2">
      <c r="A20" s="138" t="s">
        <v>1736</v>
      </c>
      <c r="B20" s="143"/>
    </row>
    <row r="21" ht="21" customHeight="1" spans="1:2">
      <c r="A21" s="135" t="s">
        <v>1737</v>
      </c>
      <c r="B21" s="142"/>
    </row>
    <row r="22" ht="21" customHeight="1" spans="1:2">
      <c r="A22" s="138" t="s">
        <v>1738</v>
      </c>
      <c r="B22" s="143"/>
    </row>
    <row r="23" ht="21" customHeight="1" spans="1:2">
      <c r="A23" s="138" t="s">
        <v>1739</v>
      </c>
      <c r="B23" s="143"/>
    </row>
    <row r="24" ht="21" customHeight="1" spans="1:2">
      <c r="A24" s="138" t="s">
        <v>1740</v>
      </c>
      <c r="B24" s="143"/>
    </row>
    <row r="25" ht="21" customHeight="1" spans="1:2">
      <c r="A25" s="135" t="s">
        <v>1741</v>
      </c>
      <c r="B25" s="142"/>
    </row>
    <row r="26" ht="21" customHeight="1" spans="1:2">
      <c r="A26" s="138" t="s">
        <v>1742</v>
      </c>
      <c r="B26" s="143"/>
    </row>
    <row r="27" ht="21" customHeight="1" spans="1:2">
      <c r="A27" s="138" t="s">
        <v>1743</v>
      </c>
      <c r="B27" s="143"/>
    </row>
    <row r="28" ht="21" customHeight="1" spans="1:2">
      <c r="A28" s="138" t="s">
        <v>1744</v>
      </c>
      <c r="B28" s="143"/>
    </row>
    <row r="29" ht="21" customHeight="1" spans="1:2">
      <c r="A29" s="135" t="s">
        <v>1745</v>
      </c>
      <c r="B29" s="144"/>
    </row>
    <row r="30" ht="21" customHeight="1" spans="1:2">
      <c r="A30" s="135" t="s">
        <v>1746</v>
      </c>
      <c r="B30" s="144"/>
    </row>
    <row r="31" ht="21" customHeight="1" spans="1:2">
      <c r="A31" s="140" t="s">
        <v>1747</v>
      </c>
      <c r="B31" s="144"/>
    </row>
    <row r="32" ht="21" customHeight="1" spans="1:1">
      <c r="A32" s="122" t="s">
        <v>2290</v>
      </c>
    </row>
  </sheetData>
  <mergeCells count="1">
    <mergeCell ref="A2:B2"/>
  </mergeCells>
  <pageMargins left="0.75" right="0.75" top="1" bottom="1" header="0.5" footer="0.5"/>
  <pageSetup paperSize="9" orientation="portrait"/>
  <headerFooter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opLeftCell="A25" workbookViewId="0">
      <selection activeCell="D11" sqref="D11"/>
    </sheetView>
  </sheetViews>
  <sheetFormatPr defaultColWidth="10" defaultRowHeight="15" outlineLevelCol="2"/>
  <cols>
    <col min="1" max="1" width="41.75" style="127" customWidth="1"/>
    <col min="2" max="2" width="30.75" style="127" customWidth="1"/>
    <col min="3" max="3" width="22.5" style="127" customWidth="1"/>
    <col min="4" max="16384" width="10" style="127"/>
  </cols>
  <sheetData>
    <row r="1" s="125" customFormat="1" ht="12" customHeight="1" spans="1:1">
      <c r="A1" s="128" t="s">
        <v>2297</v>
      </c>
    </row>
    <row r="2" s="126" customFormat="1" ht="27.75" customHeight="1" spans="1:3">
      <c r="A2" s="129" t="s">
        <v>2298</v>
      </c>
      <c r="B2" s="129"/>
      <c r="C2" s="129"/>
    </row>
    <row r="3" ht="14.25" customHeight="1" spans="1:3">
      <c r="A3" s="130"/>
      <c r="B3" s="131" t="s">
        <v>1634</v>
      </c>
      <c r="C3" s="131"/>
    </row>
    <row r="4" ht="30" customHeight="1" spans="1:3">
      <c r="A4" s="132" t="s">
        <v>1720</v>
      </c>
      <c r="B4" s="133" t="s">
        <v>1971</v>
      </c>
      <c r="C4" s="134" t="s">
        <v>1751</v>
      </c>
    </row>
    <row r="5" ht="22.5" customHeight="1" spans="1:3">
      <c r="A5" s="135" t="s">
        <v>1752</v>
      </c>
      <c r="B5" s="136"/>
      <c r="C5" s="137"/>
    </row>
    <row r="6" ht="22.5" customHeight="1" spans="1:3">
      <c r="A6" s="138" t="s">
        <v>1753</v>
      </c>
      <c r="B6" s="139"/>
      <c r="C6" s="137"/>
    </row>
    <row r="7" ht="22.5" customHeight="1" spans="1:3">
      <c r="A7" s="138" t="s">
        <v>1754</v>
      </c>
      <c r="B7" s="139"/>
      <c r="C7" s="137"/>
    </row>
    <row r="8" ht="22.5" customHeight="1" spans="1:3">
      <c r="A8" s="138" t="s">
        <v>1755</v>
      </c>
      <c r="B8" s="139"/>
      <c r="C8" s="137"/>
    </row>
    <row r="9" ht="22.5" customHeight="1" spans="1:3">
      <c r="A9" s="138" t="s">
        <v>1756</v>
      </c>
      <c r="B9" s="139"/>
      <c r="C9" s="137"/>
    </row>
    <row r="10" ht="22.5" customHeight="1" spans="1:3">
      <c r="A10" s="135" t="s">
        <v>1757</v>
      </c>
      <c r="B10" s="136"/>
      <c r="C10" s="137"/>
    </row>
    <row r="11" ht="22.5" customHeight="1" spans="1:3">
      <c r="A11" s="138" t="s">
        <v>1753</v>
      </c>
      <c r="B11" s="139"/>
      <c r="C11" s="137"/>
    </row>
    <row r="12" ht="22.5" customHeight="1" spans="1:3">
      <c r="A12" s="138" t="s">
        <v>1756</v>
      </c>
      <c r="B12" s="139"/>
      <c r="C12" s="137"/>
    </row>
    <row r="13" ht="22.5" customHeight="1" spans="1:3">
      <c r="A13" s="135" t="s">
        <v>1758</v>
      </c>
      <c r="B13" s="136"/>
      <c r="C13" s="137"/>
    </row>
    <row r="14" ht="22.5" customHeight="1" spans="1:3">
      <c r="A14" s="138" t="s">
        <v>1759</v>
      </c>
      <c r="B14" s="139"/>
      <c r="C14" s="137"/>
    </row>
    <row r="15" ht="22.5" customHeight="1" spans="1:3">
      <c r="A15" s="138" t="s">
        <v>1760</v>
      </c>
      <c r="B15" s="139"/>
      <c r="C15" s="137"/>
    </row>
    <row r="16" ht="22.5" customHeight="1" spans="1:3">
      <c r="A16" s="138" t="s">
        <v>1755</v>
      </c>
      <c r="B16" s="139"/>
      <c r="C16" s="137"/>
    </row>
    <row r="17" ht="22.5" customHeight="1" spans="1:3">
      <c r="A17" s="138" t="s">
        <v>1761</v>
      </c>
      <c r="B17" s="139"/>
      <c r="C17" s="137"/>
    </row>
    <row r="18" ht="22.5" customHeight="1" spans="1:3">
      <c r="A18" s="138" t="s">
        <v>1762</v>
      </c>
      <c r="B18" s="139"/>
      <c r="C18" s="137"/>
    </row>
    <row r="19" ht="22.5" customHeight="1" spans="1:3">
      <c r="A19" s="135" t="s">
        <v>1763</v>
      </c>
      <c r="B19" s="136"/>
      <c r="C19" s="137"/>
    </row>
    <row r="20" ht="22.5" customHeight="1" spans="1:3">
      <c r="A20" s="138" t="s">
        <v>1764</v>
      </c>
      <c r="B20" s="139"/>
      <c r="C20" s="137"/>
    </row>
    <row r="21" ht="22.5" customHeight="1" spans="1:3">
      <c r="A21" s="138" t="s">
        <v>1765</v>
      </c>
      <c r="B21" s="139"/>
      <c r="C21" s="137"/>
    </row>
    <row r="22" ht="22.5" customHeight="1" spans="1:3">
      <c r="A22" s="138" t="s">
        <v>1766</v>
      </c>
      <c r="B22" s="139"/>
      <c r="C22" s="137"/>
    </row>
    <row r="23" ht="22.5" customHeight="1" spans="1:3">
      <c r="A23" s="135" t="s">
        <v>1767</v>
      </c>
      <c r="B23" s="136"/>
      <c r="C23" s="137"/>
    </row>
    <row r="24" ht="22.5" customHeight="1" spans="1:3">
      <c r="A24" s="138" t="s">
        <v>1768</v>
      </c>
      <c r="B24" s="139"/>
      <c r="C24" s="137"/>
    </row>
    <row r="25" ht="22.5" customHeight="1" spans="1:3">
      <c r="A25" s="138" t="s">
        <v>1769</v>
      </c>
      <c r="B25" s="139"/>
      <c r="C25" s="137"/>
    </row>
    <row r="26" ht="22.5" customHeight="1" spans="1:3">
      <c r="A26" s="135" t="s">
        <v>1770</v>
      </c>
      <c r="B26" s="136"/>
      <c r="C26" s="137"/>
    </row>
    <row r="27" ht="22.5" customHeight="1" spans="1:3">
      <c r="A27" s="138" t="s">
        <v>1771</v>
      </c>
      <c r="B27" s="139"/>
      <c r="C27" s="137"/>
    </row>
    <row r="28" ht="22.5" customHeight="1" spans="1:3">
      <c r="A28" s="138" t="s">
        <v>1772</v>
      </c>
      <c r="B28" s="139"/>
      <c r="C28" s="137"/>
    </row>
    <row r="29" ht="22.5" customHeight="1" spans="1:3">
      <c r="A29" s="135" t="s">
        <v>1773</v>
      </c>
      <c r="B29" s="136"/>
      <c r="C29" s="137"/>
    </row>
    <row r="30" ht="22.5" customHeight="1" spans="1:3">
      <c r="A30" s="135" t="s">
        <v>1774</v>
      </c>
      <c r="B30" s="136"/>
      <c r="C30" s="137"/>
    </row>
    <row r="31" ht="22.5" customHeight="1" spans="1:3">
      <c r="A31" s="140" t="s">
        <v>1775</v>
      </c>
      <c r="B31" s="136"/>
      <c r="C31" s="137"/>
    </row>
    <row r="32" ht="21.75" customHeight="1" spans="1:1">
      <c r="A32" s="122" t="s">
        <v>2290</v>
      </c>
    </row>
  </sheetData>
  <mergeCells count="2">
    <mergeCell ref="A2:C2"/>
    <mergeCell ref="B3:C3"/>
  </mergeCells>
  <pageMargins left="0.75" right="0.75" top="1" bottom="1" header="0.5" footer="0.5"/>
  <pageSetup paperSize="9" orientation="portrait"/>
  <headerFooter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81"/>
  <sheetViews>
    <sheetView topLeftCell="A29" workbookViewId="0">
      <selection activeCell="D11" sqref="D11"/>
    </sheetView>
  </sheetViews>
  <sheetFormatPr defaultColWidth="8.88333333333333" defaultRowHeight="15"/>
  <cols>
    <col min="1" max="1" width="35.6333333333333" style="107" customWidth="1"/>
    <col min="2" max="2" width="12.6333333333333" style="107" customWidth="1"/>
    <col min="3" max="3" width="35.6333333333333" style="107" customWidth="1"/>
    <col min="4" max="4" width="12.6333333333333" style="107" customWidth="1"/>
    <col min="5" max="16384" width="8.88333333333333" style="107"/>
  </cols>
  <sheetData>
    <row r="1" s="101" customFormat="1" ht="24" customHeight="1" spans="1:1">
      <c r="A1" s="108" t="s">
        <v>2299</v>
      </c>
    </row>
    <row r="2" s="102" customFormat="1" ht="27.6" customHeight="1" spans="1:4">
      <c r="A2" s="109" t="s">
        <v>2300</v>
      </c>
      <c r="B2" s="109"/>
      <c r="C2" s="109"/>
      <c r="D2" s="109"/>
    </row>
    <row r="3" s="103" customFormat="1" ht="22.7" customHeight="1" spans="4:4">
      <c r="D3" s="110" t="s">
        <v>1922</v>
      </c>
    </row>
    <row r="4" s="104" customFormat="1" ht="24.95" customHeight="1" spans="1:4">
      <c r="A4" s="111" t="s">
        <v>1778</v>
      </c>
      <c r="B4" s="112" t="s">
        <v>1971</v>
      </c>
      <c r="C4" s="113" t="s">
        <v>1779</v>
      </c>
      <c r="D4" s="114" t="s">
        <v>1971</v>
      </c>
    </row>
    <row r="5" s="19" customFormat="1" ht="22.7" customHeight="1" spans="1:4">
      <c r="A5" s="115" t="s">
        <v>1780</v>
      </c>
      <c r="B5" s="115"/>
      <c r="C5" s="115" t="s">
        <v>1781</v>
      </c>
      <c r="D5" s="115"/>
    </row>
    <row r="6" s="39" customFormat="1" ht="22.7" customHeight="1" spans="1:4">
      <c r="A6" s="115" t="s">
        <v>1782</v>
      </c>
      <c r="B6" s="115"/>
      <c r="C6" s="115" t="s">
        <v>1783</v>
      </c>
      <c r="D6" s="115"/>
    </row>
    <row r="7" s="19" customFormat="1" ht="22.7" customHeight="1" spans="1:4">
      <c r="A7" s="116" t="s">
        <v>1784</v>
      </c>
      <c r="B7" s="34"/>
      <c r="C7" s="116" t="s">
        <v>1785</v>
      </c>
      <c r="D7" s="34"/>
    </row>
    <row r="8" s="39" customFormat="1" ht="22.7" customHeight="1" spans="1:4">
      <c r="A8" s="117" t="s">
        <v>1786</v>
      </c>
      <c r="B8" s="34"/>
      <c r="C8" s="118" t="s">
        <v>1787</v>
      </c>
      <c r="D8" s="34"/>
    </row>
    <row r="9" s="19" customFormat="1" ht="22.7" customHeight="1" spans="1:4">
      <c r="A9" s="117" t="s">
        <v>1788</v>
      </c>
      <c r="B9" s="34"/>
      <c r="C9" s="118" t="s">
        <v>1789</v>
      </c>
      <c r="D9" s="34"/>
    </row>
    <row r="10" s="39" customFormat="1" ht="22.7" customHeight="1" spans="1:14">
      <c r="A10" s="117" t="s">
        <v>1790</v>
      </c>
      <c r="B10" s="34"/>
      <c r="C10" s="118" t="s">
        <v>1791</v>
      </c>
      <c r="D10" s="34"/>
      <c r="N10" s="124"/>
    </row>
    <row r="11" s="19" customFormat="1" ht="22.7" customHeight="1" spans="1:4">
      <c r="A11" s="118" t="s">
        <v>1792</v>
      </c>
      <c r="B11" s="34"/>
      <c r="C11" s="118" t="s">
        <v>1793</v>
      </c>
      <c r="D11" s="34"/>
    </row>
    <row r="12" s="39" customFormat="1" ht="22.7" customHeight="1" spans="1:4">
      <c r="A12" s="118" t="s">
        <v>1793</v>
      </c>
      <c r="B12" s="34"/>
      <c r="C12" s="118" t="s">
        <v>1794</v>
      </c>
      <c r="D12" s="34"/>
    </row>
    <row r="13" s="19" customFormat="1" ht="22.7" customHeight="1" spans="1:4">
      <c r="A13" s="118" t="s">
        <v>1794</v>
      </c>
      <c r="B13" s="34"/>
      <c r="C13" s="116" t="s">
        <v>1795</v>
      </c>
      <c r="D13" s="34"/>
    </row>
    <row r="14" s="39" customFormat="1" ht="22.7" customHeight="1" spans="1:4">
      <c r="A14" s="118" t="s">
        <v>1796</v>
      </c>
      <c r="B14" s="34"/>
      <c r="C14" s="117" t="s">
        <v>1786</v>
      </c>
      <c r="D14" s="34"/>
    </row>
    <row r="15" s="19" customFormat="1" ht="22.7" customHeight="1" spans="1:4">
      <c r="A15" s="116" t="s">
        <v>1797</v>
      </c>
      <c r="B15" s="34"/>
      <c r="C15" s="117" t="s">
        <v>1788</v>
      </c>
      <c r="D15" s="34"/>
    </row>
    <row r="16" s="39" customFormat="1" ht="22.7" customHeight="1" spans="1:4">
      <c r="A16" s="118" t="s">
        <v>1787</v>
      </c>
      <c r="B16" s="34"/>
      <c r="C16" s="117" t="s">
        <v>1790</v>
      </c>
      <c r="D16" s="34"/>
    </row>
    <row r="17" s="19" customFormat="1" ht="22.7" customHeight="1" spans="1:4">
      <c r="A17" s="118" t="s">
        <v>1789</v>
      </c>
      <c r="B17" s="34"/>
      <c r="C17" s="118" t="s">
        <v>1792</v>
      </c>
      <c r="D17" s="34"/>
    </row>
    <row r="18" s="39" customFormat="1" ht="22.7" customHeight="1" spans="1:4">
      <c r="A18" s="118" t="s">
        <v>1791</v>
      </c>
      <c r="B18" s="34"/>
      <c r="C18" s="118" t="s">
        <v>1793</v>
      </c>
      <c r="D18" s="34"/>
    </row>
    <row r="19" s="19" customFormat="1" ht="22.7" customHeight="1" spans="1:4">
      <c r="A19" s="118" t="s">
        <v>1793</v>
      </c>
      <c r="B19" s="34"/>
      <c r="C19" s="118" t="s">
        <v>1794</v>
      </c>
      <c r="D19" s="34"/>
    </row>
    <row r="20" s="19" customFormat="1" ht="22.7" customHeight="1" spans="1:4">
      <c r="A20" s="118" t="s">
        <v>1794</v>
      </c>
      <c r="B20" s="34"/>
      <c r="C20" s="118" t="s">
        <v>1796</v>
      </c>
      <c r="D20" s="34"/>
    </row>
    <row r="21" s="39" customFormat="1" ht="22.7" customHeight="1" spans="1:4">
      <c r="A21" s="116" t="s">
        <v>1798</v>
      </c>
      <c r="B21" s="34"/>
      <c r="C21" s="116" t="s">
        <v>1799</v>
      </c>
      <c r="D21" s="34"/>
    </row>
    <row r="22" s="39" customFormat="1" ht="22.7" customHeight="1" spans="1:4">
      <c r="A22" s="117" t="s">
        <v>1786</v>
      </c>
      <c r="B22" s="34"/>
      <c r="C22" s="117" t="s">
        <v>1786</v>
      </c>
      <c r="D22" s="34"/>
    </row>
    <row r="23" s="39" customFormat="1" ht="22.7" customHeight="1" spans="1:4">
      <c r="A23" s="117" t="s">
        <v>1788</v>
      </c>
      <c r="B23" s="34"/>
      <c r="C23" s="117" t="s">
        <v>1788</v>
      </c>
      <c r="D23" s="34"/>
    </row>
    <row r="24" s="39" customFormat="1" ht="22.7" customHeight="1" spans="1:4">
      <c r="A24" s="117" t="s">
        <v>1790</v>
      </c>
      <c r="B24" s="34"/>
      <c r="C24" s="117" t="s">
        <v>1790</v>
      </c>
      <c r="D24" s="34"/>
    </row>
    <row r="25" s="39" customFormat="1" ht="22.7" customHeight="1" spans="1:4">
      <c r="A25" s="118" t="s">
        <v>1792</v>
      </c>
      <c r="B25" s="34"/>
      <c r="C25" s="118" t="s">
        <v>1792</v>
      </c>
      <c r="D25" s="34"/>
    </row>
    <row r="26" s="39" customFormat="1" ht="22.7" customHeight="1" spans="1:4">
      <c r="A26" s="118" t="s">
        <v>1793</v>
      </c>
      <c r="B26" s="34"/>
      <c r="C26" s="118" t="s">
        <v>1793</v>
      </c>
      <c r="D26" s="34"/>
    </row>
    <row r="27" s="39" customFormat="1" ht="22.7" customHeight="1" spans="1:4">
      <c r="A27" s="118" t="s">
        <v>1794</v>
      </c>
      <c r="B27" s="34"/>
      <c r="C27" s="118" t="s">
        <v>1794</v>
      </c>
      <c r="D27" s="34"/>
    </row>
    <row r="28" s="39" customFormat="1" ht="22.7" customHeight="1" spans="1:4">
      <c r="A28" s="118" t="s">
        <v>1796</v>
      </c>
      <c r="B28" s="34"/>
      <c r="C28" s="118" t="s">
        <v>1796</v>
      </c>
      <c r="D28" s="34"/>
    </row>
    <row r="29" s="39" customFormat="1" ht="22.7" customHeight="1" spans="1:4">
      <c r="A29" s="119" t="s">
        <v>1800</v>
      </c>
      <c r="B29" s="34"/>
      <c r="C29" s="116"/>
      <c r="D29" s="34"/>
    </row>
    <row r="30" s="39" customFormat="1" ht="22.7" customHeight="1" spans="1:4">
      <c r="A30" s="117" t="s">
        <v>1786</v>
      </c>
      <c r="B30" s="34"/>
      <c r="C30" s="117"/>
      <c r="D30" s="34"/>
    </row>
    <row r="31" s="39" customFormat="1" ht="22.7" customHeight="1" spans="1:4">
      <c r="A31" s="117" t="s">
        <v>1788</v>
      </c>
      <c r="B31" s="34"/>
      <c r="C31" s="117"/>
      <c r="D31" s="34"/>
    </row>
    <row r="32" s="39" customFormat="1" ht="22.7" customHeight="1" spans="1:4">
      <c r="A32" s="117" t="s">
        <v>1790</v>
      </c>
      <c r="B32" s="34"/>
      <c r="C32" s="117"/>
      <c r="D32" s="34"/>
    </row>
    <row r="33" s="39" customFormat="1" ht="22.7" customHeight="1" spans="1:4">
      <c r="A33" s="118" t="s">
        <v>1792</v>
      </c>
      <c r="B33" s="34"/>
      <c r="C33" s="117"/>
      <c r="D33" s="34"/>
    </row>
    <row r="34" s="39" customFormat="1" ht="22.7" customHeight="1" spans="1:4">
      <c r="A34" s="118" t="s">
        <v>1793</v>
      </c>
      <c r="B34" s="34"/>
      <c r="C34" s="117"/>
      <c r="D34" s="34"/>
    </row>
    <row r="35" s="39" customFormat="1" ht="22.7" customHeight="1" spans="1:4">
      <c r="A35" s="118" t="s">
        <v>1794</v>
      </c>
      <c r="B35" s="34"/>
      <c r="C35" s="117"/>
      <c r="D35" s="34"/>
    </row>
    <row r="36" s="39" customFormat="1" ht="22.7" customHeight="1" spans="1:4">
      <c r="A36" s="118" t="s">
        <v>1796</v>
      </c>
      <c r="B36" s="34"/>
      <c r="C36" s="117"/>
      <c r="D36" s="34"/>
    </row>
    <row r="37" s="39" customFormat="1" ht="22.7" customHeight="1" spans="1:4">
      <c r="A37" s="117"/>
      <c r="B37" s="34"/>
      <c r="C37" s="117"/>
      <c r="D37" s="34"/>
    </row>
    <row r="38" s="19" customFormat="1" ht="22.7" customHeight="1" spans="1:4">
      <c r="A38" s="120" t="s">
        <v>1801</v>
      </c>
      <c r="B38" s="115"/>
      <c r="C38" s="121" t="s">
        <v>1802</v>
      </c>
      <c r="D38" s="115"/>
    </row>
    <row r="39" s="19" customFormat="1" ht="22.7" customHeight="1" spans="1:4">
      <c r="A39" s="34"/>
      <c r="B39" s="34"/>
      <c r="C39" s="115" t="s">
        <v>1803</v>
      </c>
      <c r="D39" s="115"/>
    </row>
    <row r="40" s="19" customFormat="1" ht="22.7" customHeight="1" spans="1:4">
      <c r="A40" s="34"/>
      <c r="B40" s="34"/>
      <c r="C40" s="116" t="s">
        <v>1787</v>
      </c>
      <c r="D40" s="34"/>
    </row>
    <row r="41" s="19" customFormat="1" ht="22.7" customHeight="1" spans="1:4">
      <c r="A41" s="34"/>
      <c r="B41" s="34"/>
      <c r="C41" s="116" t="s">
        <v>1789</v>
      </c>
      <c r="D41" s="34"/>
    </row>
    <row r="42" s="19" customFormat="1" ht="22.7" customHeight="1" spans="1:4">
      <c r="A42" s="34"/>
      <c r="B42" s="34"/>
      <c r="C42" s="116" t="s">
        <v>1791</v>
      </c>
      <c r="D42" s="34"/>
    </row>
    <row r="43" s="19" customFormat="1" ht="22.7" customHeight="1" spans="1:4">
      <c r="A43" s="34"/>
      <c r="B43" s="34"/>
      <c r="C43" s="116" t="s">
        <v>1792</v>
      </c>
      <c r="D43" s="34"/>
    </row>
    <row r="44" s="19" customFormat="1" ht="22.7" customHeight="1" spans="1:4">
      <c r="A44" s="34"/>
      <c r="B44" s="34"/>
      <c r="C44" s="116" t="s">
        <v>1793</v>
      </c>
      <c r="D44" s="34"/>
    </row>
    <row r="45" s="19" customFormat="1" ht="22.7" customHeight="1" spans="1:4">
      <c r="A45" s="34"/>
      <c r="B45" s="34"/>
      <c r="C45" s="116" t="s">
        <v>1794</v>
      </c>
      <c r="D45" s="34"/>
    </row>
    <row r="46" s="19" customFormat="1" ht="22.7" customHeight="1" spans="1:4">
      <c r="A46" s="34"/>
      <c r="B46" s="34"/>
      <c r="C46" s="116" t="s">
        <v>1796</v>
      </c>
      <c r="D46" s="34"/>
    </row>
    <row r="47" s="105" customFormat="1" ht="22.7" customHeight="1" spans="1:254">
      <c r="A47" s="122" t="s">
        <v>2290</v>
      </c>
      <c r="B47" s="123"/>
      <c r="C47" s="123"/>
      <c r="D47" s="123"/>
      <c r="HU47" s="106"/>
      <c r="HV47" s="106"/>
      <c r="HW47" s="106"/>
      <c r="HX47" s="106"/>
      <c r="HY47" s="106"/>
      <c r="HZ47" s="106"/>
      <c r="IA47" s="106"/>
      <c r="IB47" s="106"/>
      <c r="IC47" s="106"/>
      <c r="ID47" s="106"/>
      <c r="IE47" s="106"/>
      <c r="IF47" s="106"/>
      <c r="IG47" s="106"/>
      <c r="IH47" s="106"/>
      <c r="II47" s="106"/>
      <c r="IJ47" s="106"/>
      <c r="IK47" s="106"/>
      <c r="IL47" s="106"/>
      <c r="IM47" s="106"/>
      <c r="IN47" s="106"/>
      <c r="IO47" s="106"/>
      <c r="IP47" s="106"/>
      <c r="IQ47" s="106"/>
      <c r="IR47" s="106"/>
      <c r="IS47" s="106"/>
      <c r="IT47" s="106"/>
    </row>
    <row r="48" s="106" customFormat="1" ht="24" customHeight="1"/>
    <row r="49" s="106" customFormat="1" ht="24" customHeight="1"/>
    <row r="50" s="106" customFormat="1" ht="24" customHeight="1"/>
    <row r="51" s="106" customFormat="1" ht="24" customHeight="1"/>
    <row r="52" s="106" customFormat="1" ht="24" customHeight="1"/>
    <row r="53" s="106" customFormat="1" ht="24" customHeight="1"/>
    <row r="54" s="106" customFormat="1" ht="24" customHeight="1"/>
    <row r="55" s="106" customFormat="1" ht="24" customHeight="1"/>
    <row r="56" s="106" customFormat="1" ht="24" customHeight="1"/>
    <row r="57" s="106" customFormat="1" ht="24" customHeight="1"/>
    <row r="58" s="106" customFormat="1" ht="24" customHeight="1"/>
    <row r="59" s="106" customFormat="1" ht="24" customHeight="1"/>
    <row r="60" s="106" customFormat="1" ht="24" customHeight="1"/>
    <row r="61" s="106" customFormat="1" ht="24" customHeight="1"/>
    <row r="62" s="106" customFormat="1" ht="24" customHeight="1"/>
    <row r="63" s="106" customFormat="1" ht="24" customHeight="1"/>
    <row r="64" s="106" customFormat="1" ht="24" customHeight="1"/>
    <row r="65" s="106" customFormat="1" ht="24" customHeight="1"/>
    <row r="66" s="106" customFormat="1" ht="24" customHeight="1"/>
    <row r="67" s="106" customFormat="1" ht="24" customHeight="1"/>
    <row r="68" s="106" customFormat="1" ht="24" customHeight="1"/>
    <row r="69" s="106" customFormat="1" ht="24" customHeight="1"/>
    <row r="70" s="106" customFormat="1" ht="24" customHeight="1"/>
    <row r="71" s="106" customFormat="1" ht="24" customHeight="1"/>
    <row r="72" s="106" customFormat="1" ht="24" customHeight="1"/>
    <row r="73" s="106" customFormat="1" ht="24" customHeight="1"/>
    <row r="74" s="106" customFormat="1" ht="24" customHeight="1"/>
    <row r="75" s="106" customFormat="1" ht="24" customHeight="1"/>
    <row r="76" s="106" customFormat="1" ht="24" customHeight="1"/>
    <row r="77" s="106" customFormat="1" ht="24" customHeight="1"/>
    <row r="78" s="106" customFormat="1" ht="24" customHeight="1"/>
    <row r="79" s="106" customFormat="1" ht="24" customHeight="1"/>
    <row r="80" s="106" customFormat="1" ht="24" customHeight="1"/>
    <row r="81" s="106" customFormat="1" ht="24" customHeight="1"/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"/>
  <sheetViews>
    <sheetView workbookViewId="0">
      <selection activeCell="H13" sqref="H13"/>
    </sheetView>
  </sheetViews>
  <sheetFormatPr defaultColWidth="10" defaultRowHeight="15" outlineLevelCol="6"/>
  <cols>
    <col min="1" max="1" width="29.1333333333333" style="3" customWidth="1"/>
    <col min="2" max="2" width="14.75" style="3" customWidth="1"/>
    <col min="3" max="4" width="13.25" style="3" customWidth="1"/>
    <col min="5" max="5" width="14.75" style="3" customWidth="1"/>
    <col min="6" max="7" width="13.25" style="3" customWidth="1"/>
    <col min="8" max="16384" width="10" style="3"/>
  </cols>
  <sheetData>
    <row r="1" s="36" customFormat="1" customHeight="1" spans="1:1">
      <c r="A1" s="9" t="s">
        <v>2301</v>
      </c>
    </row>
    <row r="2" s="37" customFormat="1" ht="23.1" customHeight="1" spans="1:7">
      <c r="A2" s="98" t="s">
        <v>2302</v>
      </c>
      <c r="B2" s="11"/>
      <c r="C2" s="11"/>
      <c r="D2" s="11"/>
      <c r="E2" s="11"/>
      <c r="F2" s="11"/>
      <c r="G2" s="11"/>
    </row>
    <row r="3" s="38" customFormat="1" ht="21" customHeight="1" spans="1:7">
      <c r="A3" s="41"/>
      <c r="B3" s="41"/>
      <c r="G3" s="21" t="s">
        <v>1634</v>
      </c>
    </row>
    <row r="4" ht="24.95" customHeight="1" spans="1:7">
      <c r="A4" s="14" t="s">
        <v>1813</v>
      </c>
      <c r="B4" s="14" t="s">
        <v>1814</v>
      </c>
      <c r="C4" s="14"/>
      <c r="D4" s="14"/>
      <c r="E4" s="14" t="s">
        <v>2303</v>
      </c>
      <c r="F4" s="14"/>
      <c r="G4" s="14"/>
    </row>
    <row r="5" ht="24.95" customHeight="1" spans="1:7">
      <c r="A5" s="14"/>
      <c r="B5" s="14" t="s">
        <v>1816</v>
      </c>
      <c r="C5" s="14" t="s">
        <v>1817</v>
      </c>
      <c r="D5" s="14" t="s">
        <v>1818</v>
      </c>
      <c r="E5" s="14" t="s">
        <v>1816</v>
      </c>
      <c r="F5" s="14" t="s">
        <v>1817</v>
      </c>
      <c r="G5" s="14" t="s">
        <v>1818</v>
      </c>
    </row>
    <row r="6" s="39" customFormat="1" ht="24.95" customHeight="1" spans="1:7">
      <c r="A6" s="14" t="s">
        <v>1819</v>
      </c>
      <c r="B6" s="99">
        <v>189968</v>
      </c>
      <c r="C6" s="100">
        <v>135512</v>
      </c>
      <c r="D6" s="99">
        <v>54456</v>
      </c>
      <c r="E6" s="99">
        <v>176060</v>
      </c>
      <c r="F6" s="99">
        <v>123519</v>
      </c>
      <c r="G6" s="99">
        <v>52541</v>
      </c>
    </row>
    <row r="7" ht="24" customHeight="1"/>
    <row r="8" ht="24" customHeight="1"/>
    <row r="9" ht="24" customHeight="1"/>
    <row r="10" ht="24" customHeight="1"/>
    <row r="11" ht="24" customHeight="1"/>
    <row r="12" ht="24" customHeight="1"/>
    <row r="13" ht="24" customHeight="1"/>
    <row r="14" ht="24" customHeight="1"/>
    <row r="15" ht="24" customHeight="1"/>
    <row r="16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</sheetData>
  <mergeCells count="4">
    <mergeCell ref="A2:G2"/>
    <mergeCell ref="B4:D4"/>
    <mergeCell ref="E4:G4"/>
    <mergeCell ref="A4:A5"/>
  </mergeCells>
  <pageMargins left="0.75" right="0.75" top="1" bottom="1" header="0.5" footer="0.5"/>
  <pageSetup paperSize="9" orientation="portrait"/>
  <headerFooter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"/>
  <sheetViews>
    <sheetView topLeftCell="A4" workbookViewId="0">
      <selection activeCell="M15" sqref="M15"/>
    </sheetView>
  </sheetViews>
  <sheetFormatPr defaultColWidth="10" defaultRowHeight="15" outlineLevelCol="6"/>
  <cols>
    <col min="1" max="1" width="52.6333333333333" style="3" customWidth="1"/>
    <col min="2" max="3" width="18.75" style="3" customWidth="1"/>
    <col min="4" max="16384" width="10" style="3"/>
  </cols>
  <sheetData>
    <row r="1" s="36" customFormat="1" customHeight="1" spans="1:1">
      <c r="A1" s="40" t="s">
        <v>2304</v>
      </c>
    </row>
    <row r="2" s="97" customFormat="1" ht="24.95" customHeight="1" spans="1:3">
      <c r="A2" s="98" t="s">
        <v>2305</v>
      </c>
      <c r="B2" s="11"/>
      <c r="C2" s="11"/>
    </row>
    <row r="3" s="38" customFormat="1" ht="27" customHeight="1" spans="1:3">
      <c r="A3" s="41"/>
      <c r="B3" s="41"/>
      <c r="C3" s="41" t="s">
        <v>2282</v>
      </c>
    </row>
    <row r="4" ht="36" customHeight="1" spans="1:3">
      <c r="A4" s="14" t="s">
        <v>2306</v>
      </c>
      <c r="B4" s="99" t="s">
        <v>1710</v>
      </c>
      <c r="C4" s="99" t="s">
        <v>2283</v>
      </c>
    </row>
    <row r="5" ht="24" customHeight="1" spans="1:3">
      <c r="A5" s="22" t="s">
        <v>2307</v>
      </c>
      <c r="B5" s="96">
        <v>120759</v>
      </c>
      <c r="C5" s="96">
        <v>120759</v>
      </c>
    </row>
    <row r="6" ht="24" customHeight="1" spans="1:3">
      <c r="A6" s="22" t="s">
        <v>2308</v>
      </c>
      <c r="B6" s="96">
        <v>135512</v>
      </c>
      <c r="C6" s="96">
        <v>135512</v>
      </c>
    </row>
    <row r="7" ht="24" customHeight="1" spans="1:3">
      <c r="A7" s="22" t="s">
        <v>2309</v>
      </c>
      <c r="B7" s="96">
        <v>19425</v>
      </c>
      <c r="C7" s="96">
        <v>19425</v>
      </c>
    </row>
    <row r="8" ht="24" customHeight="1" spans="1:3">
      <c r="A8" s="25" t="s">
        <v>2310</v>
      </c>
      <c r="B8" s="96"/>
      <c r="C8" s="96"/>
    </row>
    <row r="9" ht="24" customHeight="1" spans="1:3">
      <c r="A9" s="25" t="s">
        <v>2311</v>
      </c>
      <c r="B9" s="96">
        <v>19425</v>
      </c>
      <c r="C9" s="96">
        <v>19425</v>
      </c>
    </row>
    <row r="10" ht="24" customHeight="1" spans="1:3">
      <c r="A10" s="22" t="s">
        <v>2312</v>
      </c>
      <c r="B10" s="96">
        <v>16665</v>
      </c>
      <c r="C10" s="96">
        <v>16665</v>
      </c>
    </row>
    <row r="11" ht="24" customHeight="1" spans="1:3">
      <c r="A11" s="22" t="s">
        <v>2313</v>
      </c>
      <c r="B11" s="96">
        <v>123519</v>
      </c>
      <c r="C11" s="96">
        <v>123519</v>
      </c>
    </row>
    <row r="12" s="19" customFormat="1" ht="24" customHeight="1" spans="1:3">
      <c r="A12" s="22" t="s">
        <v>2314</v>
      </c>
      <c r="B12" s="96"/>
      <c r="C12" s="96"/>
    </row>
    <row r="13" ht="24" customHeight="1" spans="1:3">
      <c r="A13" s="22" t="s">
        <v>2315</v>
      </c>
      <c r="B13" s="96"/>
      <c r="C13" s="96"/>
    </row>
    <row r="14" ht="24" customHeight="1" spans="1:3">
      <c r="A14" s="22" t="s">
        <v>2316</v>
      </c>
      <c r="B14" s="96"/>
      <c r="C14" s="96"/>
    </row>
    <row r="15" s="19" customFormat="1" ht="21" customHeight="1" spans="4:7">
      <c r="D15" s="28"/>
      <c r="E15" s="28"/>
      <c r="F15" s="28"/>
      <c r="G15" s="28"/>
    </row>
    <row r="16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</sheetData>
  <mergeCells count="1">
    <mergeCell ref="A2:C2"/>
  </mergeCells>
  <pageMargins left="0.75" right="0.75" top="1" bottom="1" header="0.5" footer="0.5"/>
  <pageSetup paperSize="9" orientation="portrait"/>
  <headerFooter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5"/>
  <sheetViews>
    <sheetView workbookViewId="0">
      <selection activeCell="M15" sqref="M15"/>
    </sheetView>
  </sheetViews>
  <sheetFormatPr defaultColWidth="10" defaultRowHeight="15" outlineLevelCol="2"/>
  <cols>
    <col min="1" max="1" width="53.8833333333333" style="3" customWidth="1"/>
    <col min="2" max="3" width="17.75" style="3" customWidth="1"/>
    <col min="4" max="16384" width="10" style="3"/>
  </cols>
  <sheetData>
    <row r="1" s="36" customFormat="1" customHeight="1" spans="1:1">
      <c r="A1" s="40" t="s">
        <v>2317</v>
      </c>
    </row>
    <row r="2" s="37" customFormat="1" ht="24.95" customHeight="1" spans="1:3">
      <c r="A2" s="11" t="s">
        <v>2318</v>
      </c>
      <c r="B2" s="11"/>
      <c r="C2" s="11"/>
    </row>
    <row r="3" s="38" customFormat="1" ht="21" customHeight="1" spans="1:3">
      <c r="A3" s="41"/>
      <c r="B3" s="41"/>
      <c r="C3" s="41" t="s">
        <v>2282</v>
      </c>
    </row>
    <row r="4" ht="36" customHeight="1" spans="1:3">
      <c r="A4" s="14" t="s">
        <v>2306</v>
      </c>
      <c r="B4" s="14" t="s">
        <v>1710</v>
      </c>
      <c r="C4" s="14" t="s">
        <v>2283</v>
      </c>
    </row>
    <row r="5" ht="24" customHeight="1" spans="1:3">
      <c r="A5" s="95" t="s">
        <v>2319</v>
      </c>
      <c r="B5" s="96">
        <v>37880</v>
      </c>
      <c r="C5" s="96">
        <v>37880</v>
      </c>
    </row>
    <row r="6" ht="24" customHeight="1" spans="1:3">
      <c r="A6" s="95" t="s">
        <v>2320</v>
      </c>
      <c r="B6" s="96">
        <v>54456</v>
      </c>
      <c r="C6" s="96">
        <v>54456</v>
      </c>
    </row>
    <row r="7" ht="24" customHeight="1" spans="1:3">
      <c r="A7" s="95" t="s">
        <v>2321</v>
      </c>
      <c r="B7" s="96">
        <v>21955</v>
      </c>
      <c r="C7" s="96">
        <v>21955</v>
      </c>
    </row>
    <row r="8" ht="24" customHeight="1" spans="1:3">
      <c r="A8" s="95" t="s">
        <v>2322</v>
      </c>
      <c r="B8" s="96">
        <v>7294</v>
      </c>
      <c r="C8" s="96">
        <v>7294</v>
      </c>
    </row>
    <row r="9" ht="24" customHeight="1" spans="1:3">
      <c r="A9" s="95" t="s">
        <v>2323</v>
      </c>
      <c r="B9" s="96">
        <v>52541</v>
      </c>
      <c r="C9" s="96">
        <v>52541</v>
      </c>
    </row>
    <row r="10" s="19" customFormat="1" ht="24" customHeight="1" spans="1:3">
      <c r="A10" s="95" t="s">
        <v>2324</v>
      </c>
      <c r="B10" s="96"/>
      <c r="C10" s="96"/>
    </row>
    <row r="11" ht="24" customHeight="1" spans="1:3">
      <c r="A11" s="95" t="s">
        <v>2325</v>
      </c>
      <c r="B11" s="96"/>
      <c r="C11" s="96"/>
    </row>
    <row r="12" ht="24" customHeight="1" spans="1:3">
      <c r="A12" s="95" t="s">
        <v>2326</v>
      </c>
      <c r="B12" s="96"/>
      <c r="C12" s="96"/>
    </row>
    <row r="13" s="19" customFormat="1" ht="24" customHeight="1"/>
    <row r="14" ht="24" customHeight="1"/>
    <row r="15" ht="24" customHeight="1"/>
    <row r="16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</sheetData>
  <mergeCells count="1">
    <mergeCell ref="A2:C2"/>
  </mergeCells>
  <pageMargins left="0.75" right="0.75" top="1" bottom="1" header="0.5" footer="0.5"/>
  <pageSetup paperSize="9" orientation="portrait"/>
  <headerFooter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5"/>
  <sheetViews>
    <sheetView topLeftCell="A10" workbookViewId="0">
      <selection activeCell="M15" sqref="M15"/>
    </sheetView>
  </sheetViews>
  <sheetFormatPr defaultColWidth="10" defaultRowHeight="15" outlineLevelCol="2"/>
  <cols>
    <col min="1" max="1" width="37.5" style="3" customWidth="1"/>
    <col min="2" max="3" width="20.75" style="3" customWidth="1"/>
    <col min="4" max="255" width="10" style="3"/>
    <col min="256" max="16384" width="10" style="92"/>
  </cols>
  <sheetData>
    <row r="1" s="36" customFormat="1" customHeight="1" spans="1:1">
      <c r="A1" s="40" t="s">
        <v>2327</v>
      </c>
    </row>
    <row r="2" s="37" customFormat="1" ht="42" customHeight="1" spans="1:3">
      <c r="A2" s="11" t="s">
        <v>2328</v>
      </c>
      <c r="B2" s="11"/>
      <c r="C2" s="11"/>
    </row>
    <row r="3" s="38" customFormat="1" ht="21" customHeight="1" spans="3:3">
      <c r="C3" s="41" t="s">
        <v>2282</v>
      </c>
    </row>
    <row r="4" s="3" customFormat="1" ht="21.95" customHeight="1" spans="1:3">
      <c r="A4" s="14" t="s">
        <v>2306</v>
      </c>
      <c r="B4" s="14" t="s">
        <v>2329</v>
      </c>
      <c r="C4" s="14" t="s">
        <v>2330</v>
      </c>
    </row>
    <row r="5" s="39" customFormat="1" ht="24" customHeight="1" spans="1:3">
      <c r="A5" s="93" t="s">
        <v>2331</v>
      </c>
      <c r="B5" s="23">
        <f>B6+B8</f>
        <v>38620</v>
      </c>
      <c r="C5" s="23">
        <f>C6+C8</f>
        <v>38620</v>
      </c>
    </row>
    <row r="6" s="3" customFormat="1" ht="24" customHeight="1" spans="1:3">
      <c r="A6" s="94" t="s">
        <v>2332</v>
      </c>
      <c r="B6" s="26">
        <v>16665</v>
      </c>
      <c r="C6" s="26">
        <v>16665</v>
      </c>
    </row>
    <row r="7" s="3" customFormat="1" ht="24" customHeight="1" spans="1:3">
      <c r="A7" s="94" t="s">
        <v>2333</v>
      </c>
      <c r="B7" s="26">
        <v>16665</v>
      </c>
      <c r="C7" s="26">
        <v>16665</v>
      </c>
    </row>
    <row r="8" s="3" customFormat="1" ht="24" customHeight="1" spans="1:3">
      <c r="A8" s="94" t="s">
        <v>2334</v>
      </c>
      <c r="B8" s="26">
        <v>21955</v>
      </c>
      <c r="C8" s="26">
        <v>21955</v>
      </c>
    </row>
    <row r="9" s="3" customFormat="1" ht="24" customHeight="1" spans="1:3">
      <c r="A9" s="94" t="s">
        <v>2333</v>
      </c>
      <c r="B9" s="26">
        <v>5955</v>
      </c>
      <c r="C9" s="26">
        <v>5955</v>
      </c>
    </row>
    <row r="10" s="39" customFormat="1" ht="24" customHeight="1" spans="1:3">
      <c r="A10" s="93" t="s">
        <v>2335</v>
      </c>
      <c r="B10" s="23">
        <v>23959</v>
      </c>
      <c r="C10" s="23">
        <v>23959</v>
      </c>
    </row>
    <row r="11" s="3" customFormat="1" ht="24" customHeight="1" spans="1:3">
      <c r="A11" s="94" t="s">
        <v>2332</v>
      </c>
      <c r="B11" s="26">
        <v>16665</v>
      </c>
      <c r="C11" s="26">
        <v>16665</v>
      </c>
    </row>
    <row r="12" s="3" customFormat="1" ht="24" customHeight="1" spans="1:3">
      <c r="A12" s="94" t="s">
        <v>2334</v>
      </c>
      <c r="B12" s="26">
        <v>7294</v>
      </c>
      <c r="C12" s="26">
        <v>7294</v>
      </c>
    </row>
    <row r="13" s="39" customFormat="1" ht="24" customHeight="1" spans="1:3">
      <c r="A13" s="93" t="s">
        <v>2336</v>
      </c>
      <c r="B13" s="23">
        <v>5738</v>
      </c>
      <c r="C13" s="23">
        <v>5738</v>
      </c>
    </row>
    <row r="14" s="3" customFormat="1" ht="24" customHeight="1" spans="1:3">
      <c r="A14" s="94" t="s">
        <v>2332</v>
      </c>
      <c r="B14" s="26">
        <v>4341</v>
      </c>
      <c r="C14" s="26">
        <v>4341</v>
      </c>
    </row>
    <row r="15" s="3" customFormat="1" ht="24" customHeight="1" spans="1:3">
      <c r="A15" s="94" t="s">
        <v>2334</v>
      </c>
      <c r="B15" s="26">
        <v>1397</v>
      </c>
      <c r="C15" s="26">
        <v>1397</v>
      </c>
    </row>
    <row r="16" s="39" customFormat="1" ht="24" customHeight="1" spans="1:3">
      <c r="A16" s="93" t="s">
        <v>2337</v>
      </c>
      <c r="B16" s="23">
        <v>10170</v>
      </c>
      <c r="C16" s="23">
        <v>10170</v>
      </c>
    </row>
    <row r="17" s="3" customFormat="1" ht="24" customHeight="1" spans="1:3">
      <c r="A17" s="94" t="s">
        <v>2332</v>
      </c>
      <c r="B17" s="26">
        <v>10170</v>
      </c>
      <c r="C17" s="26">
        <v>10170</v>
      </c>
    </row>
    <row r="18" s="3" customFormat="1" ht="24" customHeight="1" spans="1:3">
      <c r="A18" s="94" t="s">
        <v>2338</v>
      </c>
      <c r="B18" s="26">
        <v>10100</v>
      </c>
      <c r="C18" s="26">
        <v>10100</v>
      </c>
    </row>
    <row r="19" s="3" customFormat="1" ht="24" customHeight="1" spans="1:3">
      <c r="A19" s="94" t="s">
        <v>2339</v>
      </c>
      <c r="B19" s="26">
        <v>70</v>
      </c>
      <c r="C19" s="26">
        <v>70</v>
      </c>
    </row>
    <row r="20" s="3" customFormat="1" ht="24" customHeight="1" spans="1:3">
      <c r="A20" s="94" t="s">
        <v>2334</v>
      </c>
      <c r="B20" s="26"/>
      <c r="C20" s="26"/>
    </row>
    <row r="21" s="3" customFormat="1" ht="24" customHeight="1" spans="1:3">
      <c r="A21" s="94" t="s">
        <v>2338</v>
      </c>
      <c r="B21" s="26"/>
      <c r="C21" s="26"/>
    </row>
    <row r="22" s="3" customFormat="1" ht="24" customHeight="1" spans="1:3">
      <c r="A22" s="94" t="s">
        <v>2340</v>
      </c>
      <c r="B22" s="26"/>
      <c r="C22" s="26"/>
    </row>
    <row r="23" s="39" customFormat="1" ht="24" customHeight="1" spans="1:3">
      <c r="A23" s="93" t="s">
        <v>2341</v>
      </c>
      <c r="B23" s="23">
        <f>B24+B25</f>
        <v>5839</v>
      </c>
      <c r="C23" s="23">
        <f>C24+C25</f>
        <v>5839</v>
      </c>
    </row>
    <row r="24" s="3" customFormat="1" ht="24" customHeight="1" spans="1:3">
      <c r="A24" s="94" t="s">
        <v>2332</v>
      </c>
      <c r="B24" s="26">
        <v>4130</v>
      </c>
      <c r="C24" s="26">
        <v>4130</v>
      </c>
    </row>
    <row r="25" s="3" customFormat="1" ht="24" customHeight="1" spans="1:3">
      <c r="A25" s="94" t="s">
        <v>2334</v>
      </c>
      <c r="B25" s="26">
        <v>1709</v>
      </c>
      <c r="C25" s="26">
        <v>1709</v>
      </c>
    </row>
    <row r="26" s="3" customFormat="1" ht="24" customHeight="1" spans="1:3">
      <c r="A26" s="19"/>
      <c r="B26" s="19"/>
      <c r="C26" s="19"/>
    </row>
    <row r="27" s="3" customFormat="1" ht="24" customHeight="1"/>
    <row r="28" s="3" customFormat="1" ht="24" customHeight="1"/>
    <row r="29" s="3" customFormat="1" ht="24" customHeight="1"/>
    <row r="30" s="3" customFormat="1" ht="24" customHeight="1"/>
    <row r="31" s="3" customFormat="1" ht="24" customHeight="1"/>
    <row r="32" s="3" customFormat="1" ht="24" customHeight="1"/>
    <row r="33" s="3" customFormat="1" ht="24" customHeight="1"/>
    <row r="34" s="3" customFormat="1" ht="24" customHeight="1"/>
    <row r="35" s="3" customFormat="1" ht="24" customHeight="1"/>
    <row r="36" s="3" customFormat="1" ht="24" customHeight="1"/>
    <row r="37" s="3" customFormat="1" ht="24" customHeight="1"/>
    <row r="38" s="3" customFormat="1" ht="24" customHeight="1"/>
    <row r="39" s="3" customFormat="1" ht="24" customHeight="1"/>
    <row r="40" s="3" customFormat="1" ht="24" customHeight="1"/>
    <row r="41" s="3" customFormat="1" ht="24" customHeight="1"/>
    <row r="42" s="3" customFormat="1" ht="24" customHeight="1"/>
    <row r="43" s="3" customFormat="1" ht="24" customHeight="1"/>
    <row r="44" s="3" customFormat="1" ht="24" customHeight="1"/>
    <row r="45" s="3" customFormat="1" ht="24" customHeight="1"/>
    <row r="46" s="3" customFormat="1" ht="24" customHeight="1"/>
    <row r="47" s="3" customFormat="1" ht="24" customHeight="1"/>
    <row r="48" s="3" customFormat="1" ht="24" customHeight="1"/>
    <row r="49" s="3" customFormat="1" ht="24" customHeight="1"/>
    <row r="50" s="3" customFormat="1" ht="24" customHeight="1"/>
    <row r="51" s="3" customFormat="1" ht="24" customHeight="1"/>
    <row r="52" s="3" customFormat="1" ht="24" customHeight="1"/>
    <row r="53" s="3" customFormat="1" ht="24" customHeight="1"/>
    <row r="54" s="3" customFormat="1" ht="24" customHeight="1"/>
    <row r="55" s="3" customFormat="1" ht="24" customHeight="1"/>
    <row r="56" s="3" customFormat="1" ht="24" customHeight="1"/>
    <row r="57" s="3" customFormat="1" ht="24" customHeight="1"/>
    <row r="58" s="3" customFormat="1" ht="24" customHeight="1"/>
    <row r="59" s="3" customFormat="1" ht="24" customHeight="1"/>
    <row r="60" s="3" customFormat="1" ht="24" customHeight="1"/>
    <row r="61" s="3" customFormat="1" ht="24" customHeight="1"/>
    <row r="62" s="3" customFormat="1" ht="24" customHeight="1"/>
    <row r="63" s="3" customFormat="1" ht="24" customHeight="1"/>
    <row r="64" s="3" customFormat="1" ht="24" customHeight="1"/>
    <row r="65" s="3" customFormat="1" ht="24" customHeight="1"/>
    <row r="66" s="3" customFormat="1" ht="24" customHeight="1"/>
    <row r="67" s="3" customFormat="1" ht="24" customHeight="1"/>
    <row r="68" s="3" customFormat="1" ht="24" customHeight="1"/>
    <row r="69" s="3" customFormat="1" ht="24" customHeight="1"/>
    <row r="70" s="3" customFormat="1" ht="24" customHeight="1"/>
    <row r="71" s="3" customFormat="1" ht="24" customHeight="1"/>
    <row r="72" s="3" customFormat="1" ht="24" customHeight="1"/>
    <row r="73" s="3" customFormat="1" ht="24" customHeight="1"/>
    <row r="74" s="3" customFormat="1" ht="24" customHeight="1"/>
    <row r="75" s="3" customFormat="1" ht="24" customHeight="1"/>
    <row r="76" s="3" customFormat="1" ht="24" customHeight="1"/>
    <row r="77" s="3" customFormat="1" ht="24" customHeight="1"/>
    <row r="78" s="3" customFormat="1" ht="24" customHeight="1"/>
    <row r="79" s="3" customFormat="1" ht="24" customHeight="1"/>
    <row r="80" s="3" customFormat="1" ht="24" customHeight="1"/>
    <row r="81" s="3" customFormat="1" ht="24" customHeight="1"/>
    <row r="82" s="3" customFormat="1" ht="24" customHeight="1"/>
    <row r="83" s="3" customFormat="1" ht="24" customHeight="1"/>
    <row r="84" s="3" customFormat="1" ht="24" customHeight="1"/>
    <row r="85" s="3" customFormat="1" ht="24" customHeight="1"/>
    <row r="86" s="3" customFormat="1" ht="24" customHeight="1"/>
    <row r="87" s="3" customFormat="1" ht="24" customHeight="1"/>
    <row r="88" s="3" customFormat="1" ht="24" customHeight="1"/>
    <row r="89" s="3" customFormat="1" ht="24" customHeight="1"/>
    <row r="90" s="3" customFormat="1" ht="24" customHeight="1"/>
    <row r="91" s="3" customFormat="1" ht="24" customHeight="1"/>
    <row r="92" s="3" customFormat="1" ht="24" customHeight="1"/>
    <row r="93" s="3" customFormat="1" ht="24" customHeight="1"/>
    <row r="94" s="3" customFormat="1" ht="24" customHeight="1"/>
    <row r="95" s="3" customFormat="1" ht="24" customHeight="1"/>
  </sheetData>
  <mergeCells count="1">
    <mergeCell ref="A2:C2"/>
  </mergeCells>
  <pageMargins left="0.75" right="0.75" top="1" bottom="1" header="0.5" footer="0.5"/>
  <pageSetup paperSize="9" orientation="portrait"/>
  <headerFooter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4"/>
  <sheetViews>
    <sheetView topLeftCell="A4" workbookViewId="0">
      <selection activeCell="M15" sqref="M15"/>
    </sheetView>
  </sheetViews>
  <sheetFormatPr defaultColWidth="10" defaultRowHeight="15"/>
  <cols>
    <col min="1" max="1" width="55.3833333333333" style="3" customWidth="1"/>
    <col min="2" max="2" width="37" style="3" customWidth="1"/>
    <col min="3" max="16384" width="10" style="3"/>
  </cols>
  <sheetData>
    <row r="1" s="79" customFormat="1" customHeight="1" spans="1:1">
      <c r="A1" s="83" t="s">
        <v>2342</v>
      </c>
    </row>
    <row r="2" s="80" customFormat="1" ht="24.95" customHeight="1" spans="1:2">
      <c r="A2" s="84" t="s">
        <v>2343</v>
      </c>
      <c r="B2" s="84"/>
    </row>
    <row r="3" s="81" customFormat="1" ht="21" customHeight="1" spans="2:2">
      <c r="B3" s="85" t="s">
        <v>1179</v>
      </c>
    </row>
    <row r="4" ht="30" customHeight="1" spans="1:2">
      <c r="A4" s="86" t="s">
        <v>1876</v>
      </c>
      <c r="B4" s="86" t="s">
        <v>1839</v>
      </c>
    </row>
    <row r="5" s="82" customFormat="1" ht="24" customHeight="1" spans="1:2">
      <c r="A5" s="87" t="s">
        <v>1877</v>
      </c>
      <c r="B5" s="88">
        <v>16000</v>
      </c>
    </row>
    <row r="6" s="82" customFormat="1" ht="24" customHeight="1" spans="1:2">
      <c r="A6" s="87" t="s">
        <v>1878</v>
      </c>
      <c r="B6" s="88">
        <v>16000</v>
      </c>
    </row>
    <row r="7" s="82" customFormat="1" ht="24" customHeight="1" spans="1:2">
      <c r="A7" s="87" t="s">
        <v>1879</v>
      </c>
      <c r="B7" s="88">
        <f>B8+B9</f>
        <v>8691</v>
      </c>
    </row>
    <row r="8" ht="24" customHeight="1" spans="1:2">
      <c r="A8" s="89" t="s">
        <v>2344</v>
      </c>
      <c r="B8" s="90">
        <v>7294</v>
      </c>
    </row>
    <row r="9" ht="24" customHeight="1" spans="1:2">
      <c r="A9" s="89" t="s">
        <v>2345</v>
      </c>
      <c r="B9" s="90">
        <v>1397</v>
      </c>
    </row>
    <row r="10" s="82" customFormat="1" ht="24" customHeight="1" spans="1:2">
      <c r="A10" s="87" t="s">
        <v>1882</v>
      </c>
      <c r="B10" s="88">
        <v>16000</v>
      </c>
    </row>
    <row r="11" s="82" customFormat="1" ht="24" customHeight="1" spans="1:2">
      <c r="A11" s="91" t="s">
        <v>2346</v>
      </c>
      <c r="B11" s="88"/>
    </row>
    <row r="12" s="82" customFormat="1" ht="24" customHeight="1" spans="1:2">
      <c r="A12" s="87" t="s">
        <v>1884</v>
      </c>
      <c r="B12" s="88"/>
    </row>
    <row r="13" s="19" customFormat="1" ht="24" customHeight="1" spans="3:9">
      <c r="C13" s="3"/>
      <c r="D13" s="28"/>
      <c r="E13" s="28"/>
      <c r="F13" s="28"/>
      <c r="G13" s="28"/>
      <c r="H13" s="28"/>
      <c r="I13" s="28"/>
    </row>
    <row r="14" ht="24" customHeight="1"/>
    <row r="15" ht="24" customHeight="1"/>
    <row r="16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</sheetData>
  <mergeCells count="1">
    <mergeCell ref="A2:B2"/>
  </mergeCells>
  <pageMargins left="0.75" right="0.75" top="1" bottom="1" header="0.5" footer="0.5"/>
  <pageSetup paperSize="9" orientation="portrait"/>
  <headerFooter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4"/>
  <sheetViews>
    <sheetView workbookViewId="0">
      <selection activeCell="I15" sqref="I15"/>
    </sheetView>
  </sheetViews>
  <sheetFormatPr defaultColWidth="8.88333333333333" defaultRowHeight="14.25"/>
  <cols>
    <col min="1" max="1" width="8.88333333333333" style="46" customWidth="1"/>
    <col min="2" max="2" width="10" style="46" customWidth="1"/>
    <col min="3" max="3" width="15.6333333333333" style="47" customWidth="1"/>
    <col min="4" max="4" width="9" style="48" customWidth="1"/>
    <col min="5" max="7" width="9" style="49" customWidth="1"/>
    <col min="8" max="8" width="15.6333333333333" style="50" customWidth="1"/>
    <col min="9" max="9" width="19.8833333333333" style="46" customWidth="1"/>
    <col min="10" max="16384" width="8.88333333333333" style="46"/>
  </cols>
  <sheetData>
    <row r="1" s="43" customFormat="1" ht="15" customHeight="1" spans="1:8">
      <c r="A1" s="51" t="s">
        <v>2347</v>
      </c>
      <c r="D1" s="52"/>
      <c r="E1" s="67"/>
      <c r="F1" s="67"/>
      <c r="G1" s="67"/>
      <c r="H1" s="68"/>
    </row>
    <row r="2" s="44" customFormat="1" ht="24.95" customHeight="1" spans="1:9">
      <c r="A2" s="53" t="s">
        <v>2348</v>
      </c>
      <c r="B2" s="11"/>
      <c r="C2" s="11"/>
      <c r="D2" s="54"/>
      <c r="E2" s="11"/>
      <c r="F2" s="11"/>
      <c r="G2" s="11"/>
      <c r="H2" s="11"/>
      <c r="I2" s="11"/>
    </row>
    <row r="3" s="45" customFormat="1" ht="21" customHeight="1" spans="1:9">
      <c r="A3" s="41"/>
      <c r="B3" s="41"/>
      <c r="C3" s="41"/>
      <c r="D3" s="55"/>
      <c r="E3" s="55"/>
      <c r="F3" s="55"/>
      <c r="I3" s="74" t="s">
        <v>2349</v>
      </c>
    </row>
    <row r="4" ht="30" customHeight="1" spans="1:9">
      <c r="A4" s="56" t="s">
        <v>2350</v>
      </c>
      <c r="B4" s="57" t="s">
        <v>2351</v>
      </c>
      <c r="C4" s="56" t="s">
        <v>2352</v>
      </c>
      <c r="D4" s="58" t="s">
        <v>2353</v>
      </c>
      <c r="E4" s="69"/>
      <c r="F4" s="70"/>
      <c r="G4" s="61" t="s">
        <v>2354</v>
      </c>
      <c r="H4" s="71"/>
      <c r="I4" s="75" t="s">
        <v>2355</v>
      </c>
    </row>
    <row r="5" ht="30" customHeight="1" spans="1:9">
      <c r="A5" s="59"/>
      <c r="B5" s="60"/>
      <c r="C5" s="59"/>
      <c r="D5" s="61" t="s">
        <v>1816</v>
      </c>
      <c r="E5" s="61" t="s">
        <v>2356</v>
      </c>
      <c r="F5" s="61" t="s">
        <v>2357</v>
      </c>
      <c r="G5" s="61" t="s">
        <v>2358</v>
      </c>
      <c r="H5" s="72" t="s">
        <v>2359</v>
      </c>
      <c r="I5" s="76"/>
    </row>
    <row r="6" ht="43" customHeight="1" spans="1:9">
      <c r="A6" s="56" t="s">
        <v>2360</v>
      </c>
      <c r="B6" s="62" t="s">
        <v>2361</v>
      </c>
      <c r="C6" s="62" t="s">
        <v>2362</v>
      </c>
      <c r="D6" s="26">
        <v>2000</v>
      </c>
      <c r="E6" s="26">
        <v>2000</v>
      </c>
      <c r="F6" s="26"/>
      <c r="G6" s="26">
        <v>2000</v>
      </c>
      <c r="H6" s="73">
        <v>1</v>
      </c>
      <c r="I6" s="62" t="s">
        <v>2363</v>
      </c>
    </row>
    <row r="7" ht="43" customHeight="1" spans="1:9">
      <c r="A7" s="56" t="s">
        <v>2360</v>
      </c>
      <c r="B7" s="62" t="s">
        <v>2361</v>
      </c>
      <c r="C7" s="62" t="s">
        <v>2364</v>
      </c>
      <c r="D7" s="26">
        <v>60</v>
      </c>
      <c r="E7" s="26">
        <v>60</v>
      </c>
      <c r="F7" s="26"/>
      <c r="G7" s="26">
        <v>60</v>
      </c>
      <c r="H7" s="73">
        <v>1</v>
      </c>
      <c r="I7" s="62" t="s">
        <v>2364</v>
      </c>
    </row>
    <row r="8" ht="43" customHeight="1" spans="1:9">
      <c r="A8" s="63" t="s">
        <v>2365</v>
      </c>
      <c r="B8" s="62" t="s">
        <v>2361</v>
      </c>
      <c r="C8" s="62" t="s">
        <v>2366</v>
      </c>
      <c r="D8" s="26">
        <v>200</v>
      </c>
      <c r="E8" s="26">
        <v>200</v>
      </c>
      <c r="F8" s="26"/>
      <c r="G8" s="26">
        <v>200</v>
      </c>
      <c r="H8" s="73">
        <v>1</v>
      </c>
      <c r="I8" s="62" t="s">
        <v>2367</v>
      </c>
    </row>
    <row r="9" ht="43" customHeight="1" spans="1:9">
      <c r="A9" s="63" t="s">
        <v>2365</v>
      </c>
      <c r="B9" s="62" t="s">
        <v>2368</v>
      </c>
      <c r="C9" s="62" t="s">
        <v>2369</v>
      </c>
      <c r="D9" s="64">
        <v>500</v>
      </c>
      <c r="E9" s="64">
        <v>500</v>
      </c>
      <c r="F9" s="64"/>
      <c r="G9" s="64">
        <v>500</v>
      </c>
      <c r="H9" s="73">
        <v>1</v>
      </c>
      <c r="I9" s="77" t="s">
        <v>2370</v>
      </c>
    </row>
    <row r="10" ht="43" customHeight="1" spans="1:9">
      <c r="A10" s="63" t="s">
        <v>2365</v>
      </c>
      <c r="B10" s="62" t="s">
        <v>2371</v>
      </c>
      <c r="C10" s="62" t="s">
        <v>2372</v>
      </c>
      <c r="D10" s="64">
        <v>9074.9</v>
      </c>
      <c r="E10" s="64"/>
      <c r="F10" s="64">
        <v>9074.9</v>
      </c>
      <c r="G10" s="64">
        <v>9074.9</v>
      </c>
      <c r="H10" s="73">
        <v>1</v>
      </c>
      <c r="I10" s="62" t="s">
        <v>2373</v>
      </c>
    </row>
    <row r="11" ht="43" customHeight="1" spans="1:9">
      <c r="A11" s="63" t="s">
        <v>2365</v>
      </c>
      <c r="B11" s="62" t="s">
        <v>2368</v>
      </c>
      <c r="C11" s="62" t="s">
        <v>2374</v>
      </c>
      <c r="D11" s="64">
        <v>1000</v>
      </c>
      <c r="E11" s="64"/>
      <c r="F11" s="64">
        <v>1000</v>
      </c>
      <c r="G11" s="64">
        <v>1000</v>
      </c>
      <c r="H11" s="73">
        <v>1</v>
      </c>
      <c r="I11" s="77" t="s">
        <v>2375</v>
      </c>
    </row>
    <row r="12" ht="43" customHeight="1" spans="1:9">
      <c r="A12" s="63" t="s">
        <v>2365</v>
      </c>
      <c r="B12" s="65" t="s">
        <v>2376</v>
      </c>
      <c r="C12" s="66" t="s">
        <v>2377</v>
      </c>
      <c r="D12" s="64">
        <v>1859.1</v>
      </c>
      <c r="E12" s="64"/>
      <c r="F12" s="64">
        <v>1859.1</v>
      </c>
      <c r="G12" s="64">
        <v>1859.1</v>
      </c>
      <c r="H12" s="73">
        <v>1</v>
      </c>
      <c r="I12" s="77" t="s">
        <v>2378</v>
      </c>
    </row>
    <row r="13" ht="43" customHeight="1" spans="1:9">
      <c r="A13" s="63" t="s">
        <v>2365</v>
      </c>
      <c r="B13" s="66" t="s">
        <v>2379</v>
      </c>
      <c r="C13" s="66" t="s">
        <v>2380</v>
      </c>
      <c r="D13" s="64">
        <v>3516</v>
      </c>
      <c r="E13" s="64"/>
      <c r="F13" s="64">
        <v>3516</v>
      </c>
      <c r="G13" s="64">
        <v>3516</v>
      </c>
      <c r="H13" s="73">
        <v>1</v>
      </c>
      <c r="I13" s="62"/>
    </row>
    <row r="14" ht="43" customHeight="1" spans="1:9">
      <c r="A14" s="63" t="s">
        <v>2365</v>
      </c>
      <c r="B14" s="66" t="s">
        <v>2381</v>
      </c>
      <c r="C14" s="66" t="s">
        <v>2382</v>
      </c>
      <c r="D14" s="64">
        <v>310</v>
      </c>
      <c r="E14" s="64"/>
      <c r="F14" s="64">
        <v>310</v>
      </c>
      <c r="G14" s="64">
        <v>310</v>
      </c>
      <c r="H14" s="73">
        <v>1</v>
      </c>
      <c r="I14" s="78"/>
    </row>
    <row r="15" ht="43" customHeight="1" spans="1:9">
      <c r="A15" s="63" t="s">
        <v>2365</v>
      </c>
      <c r="B15" s="66" t="s">
        <v>2381</v>
      </c>
      <c r="C15" s="66" t="s">
        <v>2383</v>
      </c>
      <c r="D15" s="64">
        <v>27</v>
      </c>
      <c r="E15" s="64"/>
      <c r="F15" s="64">
        <v>27</v>
      </c>
      <c r="G15" s="64">
        <v>27</v>
      </c>
      <c r="H15" s="73">
        <v>1</v>
      </c>
      <c r="I15" s="78"/>
    </row>
    <row r="16" ht="43" customHeight="1" spans="1:9">
      <c r="A16" s="63" t="s">
        <v>2365</v>
      </c>
      <c r="B16" s="66" t="s">
        <v>2384</v>
      </c>
      <c r="C16" s="66" t="s">
        <v>2385</v>
      </c>
      <c r="D16" s="64">
        <v>213</v>
      </c>
      <c r="E16" s="64"/>
      <c r="F16" s="64">
        <v>213</v>
      </c>
      <c r="G16" s="64">
        <v>213</v>
      </c>
      <c r="H16" s="73">
        <v>1</v>
      </c>
      <c r="I16" s="78"/>
    </row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</sheetData>
  <mergeCells count="8">
    <mergeCell ref="A2:I2"/>
    <mergeCell ref="G3:H3"/>
    <mergeCell ref="D4:F4"/>
    <mergeCell ref="G4:H4"/>
    <mergeCell ref="A4:A5"/>
    <mergeCell ref="B4:B5"/>
    <mergeCell ref="C4:C5"/>
    <mergeCell ref="I4:I5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8"/>
  <sheetViews>
    <sheetView topLeftCell="A20" workbookViewId="0">
      <selection activeCell="C29" sqref="C29"/>
    </sheetView>
  </sheetViews>
  <sheetFormatPr defaultColWidth="53.75" defaultRowHeight="14.25" outlineLevelCol="1"/>
  <cols>
    <col min="1" max="1" width="51.5" style="229" customWidth="1"/>
    <col min="2" max="2" width="33.75" style="31" customWidth="1"/>
    <col min="3" max="16384" width="53.75" style="229"/>
  </cols>
  <sheetData>
    <row r="1" s="594" customFormat="1" ht="15" customHeight="1" spans="1:2">
      <c r="A1" s="587" t="s">
        <v>1142</v>
      </c>
      <c r="B1" s="595"/>
    </row>
    <row r="2" ht="27" customHeight="1" spans="1:2">
      <c r="A2" s="507" t="s">
        <v>1143</v>
      </c>
      <c r="B2" s="507"/>
    </row>
    <row r="3" ht="21" customHeight="1" spans="1:2">
      <c r="A3" s="5"/>
      <c r="B3" s="345" t="s">
        <v>1088</v>
      </c>
    </row>
    <row r="4" ht="27.75" customHeight="1" spans="1:2">
      <c r="A4" s="120" t="s">
        <v>1091</v>
      </c>
      <c r="B4" s="120" t="s">
        <v>1090</v>
      </c>
    </row>
    <row r="5" ht="20.45" customHeight="1" spans="1:2">
      <c r="A5" s="518" t="s">
        <v>1094</v>
      </c>
      <c r="B5" s="355">
        <f>B6+B13+B38</f>
        <v>86097</v>
      </c>
    </row>
    <row r="6" ht="20.45" customHeight="1" spans="1:2">
      <c r="A6" s="338" t="s">
        <v>1144</v>
      </c>
      <c r="B6" s="355">
        <f>SUM(B7:B12)</f>
        <v>2504</v>
      </c>
    </row>
    <row r="7" ht="20.45" customHeight="1" spans="1:2">
      <c r="A7" s="340" t="s">
        <v>1145</v>
      </c>
      <c r="B7" s="257">
        <v>1040</v>
      </c>
    </row>
    <row r="8" ht="20.45" customHeight="1" spans="1:2">
      <c r="A8" s="340" t="s">
        <v>1146</v>
      </c>
      <c r="B8" s="257">
        <v>97</v>
      </c>
    </row>
    <row r="9" ht="20.45" customHeight="1" spans="1:2">
      <c r="A9" s="340" t="s">
        <v>1147</v>
      </c>
      <c r="B9" s="257">
        <v>1862</v>
      </c>
    </row>
    <row r="10" ht="20.45" customHeight="1" spans="1:2">
      <c r="A10" s="340" t="s">
        <v>1148</v>
      </c>
      <c r="B10" s="257">
        <v>157</v>
      </c>
    </row>
    <row r="11" ht="20.45" customHeight="1" spans="1:2">
      <c r="A11" s="340" t="s">
        <v>1149</v>
      </c>
      <c r="B11" s="257">
        <v>-14</v>
      </c>
    </row>
    <row r="12" ht="20.45" customHeight="1" spans="1:2">
      <c r="A12" s="340" t="s">
        <v>1150</v>
      </c>
      <c r="B12" s="257">
        <v>-638</v>
      </c>
    </row>
    <row r="13" ht="20.45" customHeight="1" spans="1:2">
      <c r="A13" s="518" t="s">
        <v>1151</v>
      </c>
      <c r="B13" s="355">
        <f>SUM(B14:B37)</f>
        <v>73940</v>
      </c>
    </row>
    <row r="14" ht="20.45" customHeight="1" spans="1:2">
      <c r="A14" s="340" t="s">
        <v>1152</v>
      </c>
      <c r="B14" s="257">
        <v>36405</v>
      </c>
    </row>
    <row r="15" ht="20.45" customHeight="1" spans="1:2">
      <c r="A15" s="351" t="s">
        <v>1153</v>
      </c>
      <c r="B15" s="257">
        <v>2201</v>
      </c>
    </row>
    <row r="16" ht="20.45" customHeight="1" spans="1:2">
      <c r="A16" s="340" t="s">
        <v>1154</v>
      </c>
      <c r="B16" s="257">
        <v>5520</v>
      </c>
    </row>
    <row r="17" ht="20.45" customHeight="1" spans="1:2">
      <c r="A17" s="340" t="s">
        <v>1155</v>
      </c>
      <c r="B17" s="257">
        <v>746</v>
      </c>
    </row>
    <row r="18" ht="20.45" customHeight="1" spans="1:2">
      <c r="A18" s="340" t="s">
        <v>1156</v>
      </c>
      <c r="B18" s="257">
        <v>2542</v>
      </c>
    </row>
    <row r="19" ht="20.45" customHeight="1" spans="1:2">
      <c r="A19" s="340" t="s">
        <v>1157</v>
      </c>
      <c r="B19" s="257">
        <v>4049</v>
      </c>
    </row>
    <row r="20" ht="20.45" customHeight="1" spans="1:2">
      <c r="A20" s="340" t="s">
        <v>1158</v>
      </c>
      <c r="B20" s="257">
        <v>1200</v>
      </c>
    </row>
    <row r="21" ht="20.45" customHeight="1" spans="1:2">
      <c r="A21" s="340" t="s">
        <v>1159</v>
      </c>
      <c r="B21" s="257">
        <v>1829</v>
      </c>
    </row>
    <row r="22" ht="20.45" customHeight="1" spans="1:2">
      <c r="A22" s="340" t="s">
        <v>1160</v>
      </c>
      <c r="B22" s="257"/>
    </row>
    <row r="23" ht="20.45" customHeight="1" spans="1:2">
      <c r="A23" s="340" t="s">
        <v>1161</v>
      </c>
      <c r="B23" s="257">
        <v>95</v>
      </c>
    </row>
    <row r="24" ht="20.45" customHeight="1" spans="1:2">
      <c r="A24" s="340" t="s">
        <v>1162</v>
      </c>
      <c r="B24" s="257">
        <v>2039</v>
      </c>
    </row>
    <row r="25" ht="20.45" customHeight="1" spans="1:2">
      <c r="A25" s="340" t="s">
        <v>1163</v>
      </c>
      <c r="B25" s="257"/>
    </row>
    <row r="26" ht="20.45" customHeight="1" spans="1:2">
      <c r="A26" s="340" t="s">
        <v>1164</v>
      </c>
      <c r="B26" s="257">
        <v>1130</v>
      </c>
    </row>
    <row r="27" ht="20.45" customHeight="1" spans="1:2">
      <c r="A27" s="340" t="s">
        <v>1165</v>
      </c>
      <c r="B27" s="257">
        <v>3219</v>
      </c>
    </row>
    <row r="28" ht="20.45" customHeight="1" spans="1:2">
      <c r="A28" s="340" t="s">
        <v>1166</v>
      </c>
      <c r="B28" s="257">
        <v>1647</v>
      </c>
    </row>
    <row r="29" ht="20.45" customHeight="1" spans="1:2">
      <c r="A29" s="351" t="s">
        <v>1167</v>
      </c>
      <c r="B29" s="257">
        <v>58</v>
      </c>
    </row>
    <row r="30" ht="20.45" customHeight="1" spans="1:2">
      <c r="A30" s="340" t="s">
        <v>1168</v>
      </c>
      <c r="B30" s="257">
        <v>2535</v>
      </c>
    </row>
    <row r="31" ht="20.45" customHeight="1" spans="1:2">
      <c r="A31" s="340" t="s">
        <v>1169</v>
      </c>
      <c r="B31" s="257">
        <v>280</v>
      </c>
    </row>
    <row r="32" ht="20.45" customHeight="1" spans="1:2">
      <c r="A32" s="340" t="s">
        <v>1170</v>
      </c>
      <c r="B32" s="257">
        <v>1832</v>
      </c>
    </row>
    <row r="33" ht="20.45" customHeight="1" spans="1:2">
      <c r="A33" s="340" t="s">
        <v>1171</v>
      </c>
      <c r="B33" s="257">
        <v>1</v>
      </c>
    </row>
    <row r="34" ht="20.45" customHeight="1" spans="1:2">
      <c r="A34" s="351" t="s">
        <v>1172</v>
      </c>
      <c r="B34" s="257">
        <v>6278</v>
      </c>
    </row>
    <row r="35" ht="20.45" customHeight="1" spans="1:2">
      <c r="A35" s="351" t="s">
        <v>1173</v>
      </c>
      <c r="B35" s="257">
        <v>135</v>
      </c>
    </row>
    <row r="36" ht="20.45" customHeight="1" spans="1:2">
      <c r="A36" s="351" t="s">
        <v>1174</v>
      </c>
      <c r="B36" s="257"/>
    </row>
    <row r="37" ht="20.45" customHeight="1" spans="1:2">
      <c r="A37" s="340" t="s">
        <v>1175</v>
      </c>
      <c r="B37" s="257">
        <v>199</v>
      </c>
    </row>
    <row r="38" ht="20.45" customHeight="1" spans="1:2">
      <c r="A38" s="518" t="s">
        <v>1176</v>
      </c>
      <c r="B38" s="355">
        <v>9653</v>
      </c>
    </row>
  </sheetData>
  <mergeCells count="1">
    <mergeCell ref="A2:B2"/>
  </mergeCells>
  <printOptions horizontalCentered="1"/>
  <pageMargins left="0.707638888888889" right="0.707638888888889" top="0.751388888888889" bottom="0.751388888888889" header="0.310416666666667" footer="0.310416666666667"/>
  <pageSetup paperSize="9" orientation="portrait" horizontalDpi="600" verticalDpi="600"/>
  <headerFooter>
    <oddFooter>&amp;C- &amp;P -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3"/>
  <sheetViews>
    <sheetView topLeftCell="A3" workbookViewId="0">
      <selection activeCell="G16" sqref="G16"/>
    </sheetView>
  </sheetViews>
  <sheetFormatPr defaultColWidth="8.88333333333333" defaultRowHeight="14.25" outlineLevelCol="3"/>
  <cols>
    <col min="1" max="1" width="45.75" style="19" customWidth="1"/>
    <col min="2" max="2" width="11.25" style="19" customWidth="1"/>
    <col min="3" max="4" width="10.25" style="19" customWidth="1"/>
    <col min="5" max="32" width="9" style="19"/>
    <col min="33" max="224" width="8.88333333333333" style="19"/>
    <col min="225" max="255" width="9" style="19"/>
    <col min="256" max="16384" width="9" style="20"/>
  </cols>
  <sheetData>
    <row r="1" s="36" customFormat="1" ht="15" customHeight="1" spans="1:1">
      <c r="A1" s="40" t="s">
        <v>2386</v>
      </c>
    </row>
    <row r="2" s="37" customFormat="1" ht="24.95" customHeight="1" spans="1:4">
      <c r="A2" s="11" t="s">
        <v>2387</v>
      </c>
      <c r="B2" s="11"/>
      <c r="C2" s="11"/>
      <c r="D2" s="11"/>
    </row>
    <row r="3" s="38" customFormat="1" ht="21" customHeight="1" spans="1:4">
      <c r="A3" s="41" t="s">
        <v>2282</v>
      </c>
      <c r="B3" s="41"/>
      <c r="C3" s="41"/>
      <c r="D3" s="41"/>
    </row>
    <row r="4" s="19" customFormat="1" ht="23.1" customHeight="1" spans="1:4">
      <c r="A4" s="14" t="s">
        <v>2388</v>
      </c>
      <c r="B4" s="14" t="s">
        <v>2329</v>
      </c>
      <c r="C4" s="14" t="s">
        <v>2330</v>
      </c>
      <c r="D4" s="14" t="s">
        <v>2389</v>
      </c>
    </row>
    <row r="5" s="39" customFormat="1" ht="23.1" customHeight="1" spans="1:4">
      <c r="A5" s="22" t="s">
        <v>2390</v>
      </c>
      <c r="B5" s="23">
        <f>B6+B7</f>
        <v>189965</v>
      </c>
      <c r="C5" s="23">
        <f>C6+C7</f>
        <v>189965</v>
      </c>
      <c r="D5" s="42"/>
    </row>
    <row r="6" s="19" customFormat="1" ht="23.1" customHeight="1" spans="1:4">
      <c r="A6" s="25" t="s">
        <v>2391</v>
      </c>
      <c r="B6" s="26">
        <v>135512</v>
      </c>
      <c r="C6" s="26">
        <v>135512</v>
      </c>
      <c r="D6" s="24"/>
    </row>
    <row r="7" s="19" customFormat="1" ht="23.1" customHeight="1" spans="1:4">
      <c r="A7" s="25" t="s">
        <v>2392</v>
      </c>
      <c r="B7" s="26">
        <v>54453</v>
      </c>
      <c r="C7" s="26">
        <v>54453</v>
      </c>
      <c r="D7" s="24"/>
    </row>
    <row r="8" s="39" customFormat="1" ht="23.1" customHeight="1" spans="1:4">
      <c r="A8" s="22" t="s">
        <v>2393</v>
      </c>
      <c r="B8" s="42"/>
      <c r="C8" s="42"/>
      <c r="D8" s="42"/>
    </row>
    <row r="9" s="19" customFormat="1" ht="23.1" customHeight="1" spans="1:4">
      <c r="A9" s="25" t="s">
        <v>2391</v>
      </c>
      <c r="B9" s="24"/>
      <c r="C9" s="24"/>
      <c r="D9" s="24"/>
    </row>
    <row r="10" s="19" customFormat="1" ht="23.1" customHeight="1" spans="1:4">
      <c r="A10" s="25" t="s">
        <v>2392</v>
      </c>
      <c r="B10" s="24"/>
      <c r="C10" s="24"/>
      <c r="D10" s="24"/>
    </row>
    <row r="11" s="19" customFormat="1" ht="24" customHeight="1"/>
    <row r="12" s="19" customFormat="1" ht="24" customHeight="1"/>
    <row r="13" s="19" customFormat="1" ht="24" customHeight="1"/>
    <row r="14" s="19" customFormat="1" ht="24" customHeight="1"/>
    <row r="15" s="19" customFormat="1" ht="24" customHeight="1"/>
    <row r="16" s="19" customFormat="1" ht="24" customHeight="1"/>
    <row r="17" s="19" customFormat="1" ht="24" customHeight="1"/>
    <row r="18" s="19" customFormat="1" ht="24" customHeight="1"/>
    <row r="19" s="19" customFormat="1" ht="24" customHeight="1"/>
    <row r="20" s="19" customFormat="1" ht="24" customHeight="1"/>
    <row r="21" s="19" customFormat="1" ht="24" customHeight="1"/>
    <row r="22" s="19" customFormat="1" ht="24" customHeight="1"/>
    <row r="23" s="19" customFormat="1" ht="24" customHeight="1"/>
    <row r="24" s="19" customFormat="1" ht="24" customHeight="1"/>
    <row r="25" s="19" customFormat="1" ht="24" customHeight="1"/>
    <row r="26" s="19" customFormat="1" ht="24" customHeight="1"/>
    <row r="27" s="19" customFormat="1" ht="24" customHeight="1"/>
    <row r="28" s="19" customFormat="1" ht="24" customHeight="1"/>
    <row r="29" s="19" customFormat="1" ht="24" customHeight="1"/>
    <row r="30" s="19" customFormat="1" ht="24" customHeight="1"/>
    <row r="31" s="19" customFormat="1" ht="24" customHeight="1"/>
    <row r="32" s="19" customFormat="1" ht="24" customHeight="1"/>
    <row r="33" s="19" customFormat="1" ht="24" customHeight="1"/>
    <row r="34" s="19" customFormat="1" ht="24" customHeight="1"/>
    <row r="35" s="19" customFormat="1" ht="24" customHeight="1"/>
    <row r="36" s="19" customFormat="1" ht="24" customHeight="1"/>
    <row r="37" s="19" customFormat="1" ht="24" customHeight="1"/>
    <row r="38" s="19" customFormat="1" ht="24" customHeight="1"/>
    <row r="39" s="19" customFormat="1" ht="24" customHeight="1"/>
    <row r="40" s="19" customFormat="1" ht="24" customHeight="1"/>
    <row r="41" s="19" customFormat="1" ht="24" customHeight="1"/>
    <row r="42" s="19" customFormat="1" ht="24" customHeight="1"/>
    <row r="43" s="19" customFormat="1" ht="24" customHeight="1"/>
    <row r="44" s="19" customFormat="1" ht="24" customHeight="1"/>
    <row r="45" s="19" customFormat="1" ht="24" customHeight="1"/>
    <row r="46" s="19" customFormat="1" ht="24" customHeight="1"/>
    <row r="47" s="19" customFormat="1" ht="24" customHeight="1"/>
    <row r="48" s="19" customFormat="1" ht="24" customHeight="1"/>
    <row r="49" s="19" customFormat="1" ht="24" customHeight="1"/>
    <row r="50" s="19" customFormat="1" ht="24" customHeight="1"/>
    <row r="51" s="19" customFormat="1" ht="24" customHeight="1"/>
    <row r="52" s="19" customFormat="1" ht="24" customHeight="1"/>
    <row r="53" s="19" customFormat="1" ht="24" customHeight="1"/>
    <row r="54" s="19" customFormat="1" ht="24" customHeight="1"/>
    <row r="55" s="19" customFormat="1" ht="24" customHeight="1"/>
    <row r="56" s="19" customFormat="1" ht="24" customHeight="1"/>
    <row r="57" s="19" customFormat="1" ht="24" customHeight="1"/>
    <row r="58" s="19" customFormat="1" ht="24" customHeight="1"/>
    <row r="59" s="19" customFormat="1" ht="24" customHeight="1"/>
    <row r="60" s="19" customFormat="1" ht="24" customHeight="1"/>
    <row r="61" s="19" customFormat="1" ht="24" customHeight="1"/>
    <row r="62" s="19" customFormat="1" ht="24" customHeight="1"/>
    <row r="63" s="19" customFormat="1" ht="24" customHeight="1"/>
    <row r="64" s="19" customFormat="1" ht="24" customHeight="1"/>
    <row r="65" s="19" customFormat="1" ht="24" customHeight="1"/>
    <row r="66" s="19" customFormat="1" ht="24" customHeight="1"/>
    <row r="67" s="19" customFormat="1" ht="24" customHeight="1"/>
    <row r="68" s="19" customFormat="1" ht="24" customHeight="1"/>
    <row r="69" s="19" customFormat="1" ht="24" customHeight="1"/>
    <row r="70" s="19" customFormat="1" ht="24" customHeight="1"/>
    <row r="71" s="19" customFormat="1" ht="24" customHeight="1"/>
    <row r="72" s="19" customFormat="1" ht="24" customHeight="1"/>
    <row r="73" s="19" customFormat="1" ht="24" customHeight="1"/>
    <row r="74" s="19" customFormat="1" ht="24" customHeight="1"/>
    <row r="75" s="19" customFormat="1" ht="24" customHeight="1"/>
    <row r="76" s="19" customFormat="1" ht="24" customHeight="1"/>
    <row r="77" s="19" customFormat="1" ht="24" customHeight="1"/>
    <row r="78" s="19" customFormat="1" ht="24" customHeight="1"/>
    <row r="79" s="19" customFormat="1" ht="24" customHeight="1"/>
    <row r="80" s="19" customFormat="1" ht="24" customHeight="1"/>
    <row r="81" s="19" customFormat="1" ht="24" customHeight="1"/>
    <row r="82" s="19" customFormat="1" ht="24" customHeight="1"/>
    <row r="83" s="19" customFormat="1" ht="24" customHeight="1"/>
    <row r="84" s="19" customFormat="1" ht="24" customHeight="1"/>
    <row r="85" s="19" customFormat="1" ht="24" customHeight="1"/>
    <row r="86" s="19" customFormat="1" ht="24" customHeight="1"/>
    <row r="87" s="19" customFormat="1" ht="24" customHeight="1"/>
    <row r="88" s="19" customFormat="1" ht="24" customHeight="1"/>
    <row r="89" s="19" customFormat="1" ht="24" customHeight="1"/>
    <row r="90" s="19" customFormat="1" ht="24" customHeight="1"/>
    <row r="91" s="19" customFormat="1" ht="24" customHeight="1"/>
    <row r="92" s="19" customFormat="1" ht="24" customHeight="1"/>
    <row r="93" s="19" customFormat="1" ht="24" customHeight="1"/>
  </sheetData>
  <mergeCells count="2">
    <mergeCell ref="A2:D2"/>
    <mergeCell ref="A3:D3"/>
  </mergeCells>
  <pageMargins left="0.75" right="0.75" top="1" bottom="1" header="0.5" footer="0.5"/>
  <pageSetup paperSize="9" orientation="portrait"/>
  <headerFooter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2"/>
  <sheetViews>
    <sheetView workbookViewId="0">
      <selection activeCell="D11" sqref="D11"/>
    </sheetView>
  </sheetViews>
  <sheetFormatPr defaultColWidth="9" defaultRowHeight="14.25" outlineLevelCol="5"/>
  <cols>
    <col min="1" max="1" width="14.3833333333333" style="6" customWidth="1"/>
    <col min="2" max="2" width="12.5" style="7" customWidth="1"/>
    <col min="3" max="3" width="21.25" style="6" customWidth="1"/>
    <col min="4" max="4" width="14.6333333333333" style="6" customWidth="1"/>
    <col min="5" max="5" width="11" style="6" customWidth="1"/>
    <col min="6" max="6" width="11.75" style="6" customWidth="1"/>
    <col min="7" max="16384" width="9" style="8"/>
  </cols>
  <sheetData>
    <row r="1" s="1" customFormat="1" ht="15" customHeight="1" spans="1:2">
      <c r="A1" s="1" t="s">
        <v>2394</v>
      </c>
      <c r="B1" s="10"/>
    </row>
    <row r="2" s="29" customFormat="1" ht="24.95" customHeight="1" spans="1:6">
      <c r="A2" s="11" t="s">
        <v>2395</v>
      </c>
      <c r="B2" s="11"/>
      <c r="C2" s="11"/>
      <c r="D2" s="11"/>
      <c r="E2" s="11"/>
      <c r="F2" s="11"/>
    </row>
    <row r="3" s="30" customFormat="1" ht="21" customHeight="1" spans="1:6">
      <c r="A3" s="31"/>
      <c r="B3" s="21"/>
      <c r="C3" s="21"/>
      <c r="D3" s="21"/>
      <c r="E3" s="21"/>
      <c r="F3" s="17" t="s">
        <v>1634</v>
      </c>
    </row>
    <row r="4" s="4" customFormat="1" ht="23.1" customHeight="1" spans="1:6">
      <c r="A4" s="13" t="s">
        <v>1887</v>
      </c>
      <c r="B4" s="14" t="s">
        <v>1180</v>
      </c>
      <c r="C4" s="14" t="s">
        <v>1888</v>
      </c>
      <c r="D4" s="14" t="s">
        <v>1889</v>
      </c>
      <c r="E4" s="14" t="s">
        <v>1891</v>
      </c>
      <c r="F4" s="14" t="s">
        <v>1892</v>
      </c>
    </row>
    <row r="5" s="5" customFormat="1" ht="23.1" customHeight="1" spans="1:6">
      <c r="A5" s="14"/>
      <c r="B5" s="15"/>
      <c r="C5" s="32"/>
      <c r="D5" s="32"/>
      <c r="E5" s="32"/>
      <c r="F5" s="14"/>
    </row>
    <row r="6" s="5" customFormat="1" ht="23.1" customHeight="1" spans="1:6">
      <c r="A6" s="14"/>
      <c r="B6" s="15"/>
      <c r="C6" s="33"/>
      <c r="D6" s="15"/>
      <c r="E6" s="13"/>
      <c r="F6" s="14"/>
    </row>
    <row r="7" s="5" customFormat="1" ht="23.1" customHeight="1" spans="1:6">
      <c r="A7" s="13"/>
      <c r="B7" s="15"/>
      <c r="C7" s="33"/>
      <c r="D7" s="33"/>
      <c r="E7" s="13"/>
      <c r="F7" s="25"/>
    </row>
    <row r="8" s="5" customFormat="1" ht="23.1" customHeight="1" spans="1:6">
      <c r="A8" s="13"/>
      <c r="B8" s="15"/>
      <c r="C8" s="33"/>
      <c r="D8" s="33"/>
      <c r="E8" s="13"/>
      <c r="F8" s="25"/>
    </row>
    <row r="9" s="5" customFormat="1" ht="23.1" customHeight="1" spans="1:6">
      <c r="A9" s="13"/>
      <c r="B9" s="15"/>
      <c r="C9" s="33"/>
      <c r="D9" s="33"/>
      <c r="E9" s="13"/>
      <c r="F9" s="25"/>
    </row>
    <row r="10" s="5" customFormat="1" ht="23.1" customHeight="1" spans="1:6">
      <c r="A10" s="13"/>
      <c r="B10" s="15"/>
      <c r="C10" s="33"/>
      <c r="D10" s="33"/>
      <c r="E10" s="13"/>
      <c r="F10" s="25"/>
    </row>
    <row r="11" s="5" customFormat="1" ht="23.1" customHeight="1" spans="1:6">
      <c r="A11" s="13"/>
      <c r="B11" s="15"/>
      <c r="C11" s="33"/>
      <c r="D11" s="33"/>
      <c r="E11" s="13"/>
      <c r="F11" s="25"/>
    </row>
    <row r="12" s="5" customFormat="1" ht="23.1" customHeight="1" spans="1:6">
      <c r="A12" s="13"/>
      <c r="B12" s="15"/>
      <c r="C12" s="33"/>
      <c r="D12" s="33"/>
      <c r="E12" s="13"/>
      <c r="F12" s="25"/>
    </row>
    <row r="13" s="5" customFormat="1" ht="23.1" customHeight="1" spans="1:6">
      <c r="A13" s="13"/>
      <c r="B13" s="15"/>
      <c r="C13" s="33"/>
      <c r="D13" s="33"/>
      <c r="E13" s="13"/>
      <c r="F13" s="25"/>
    </row>
    <row r="14" s="5" customFormat="1" ht="23.1" customHeight="1" spans="1:6">
      <c r="A14" s="34"/>
      <c r="B14" s="15"/>
      <c r="C14" s="33"/>
      <c r="D14" s="33"/>
      <c r="E14" s="13"/>
      <c r="F14" s="25"/>
    </row>
    <row r="15" s="19" customFormat="1" ht="23.1" customHeight="1" spans="1:6">
      <c r="A15" s="35" t="s">
        <v>2396</v>
      </c>
      <c r="B15" s="35"/>
      <c r="C15" s="35"/>
      <c r="D15" s="35"/>
      <c r="E15" s="35"/>
      <c r="F15" s="35"/>
    </row>
    <row r="16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</sheetData>
  <mergeCells count="2">
    <mergeCell ref="A2:F2"/>
    <mergeCell ref="A15:F15"/>
  </mergeCells>
  <pageMargins left="0.75" right="0.75" top="1" bottom="1" header="0.5" footer="0.5"/>
  <pageSetup paperSize="9" orientation="portrait"/>
  <headerFooter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workbookViewId="0">
      <selection activeCell="G22" sqref="G22"/>
    </sheetView>
  </sheetViews>
  <sheetFormatPr defaultColWidth="8.88333333333333" defaultRowHeight="14.25" outlineLevelCol="3"/>
  <cols>
    <col min="1" max="1" width="42.5" style="19" customWidth="1"/>
    <col min="2" max="2" width="10.3833333333333" style="19" customWidth="1"/>
    <col min="3" max="3" width="12.75" style="19" customWidth="1"/>
    <col min="4" max="4" width="10.3833333333333" style="19" customWidth="1"/>
    <col min="5" max="5" width="11.3833333333333" style="19" customWidth="1"/>
    <col min="6" max="32" width="9" style="19"/>
    <col min="33" max="224" width="8.88333333333333" style="19"/>
    <col min="225" max="254" width="9" style="19"/>
    <col min="255" max="255" width="9" style="20"/>
    <col min="256" max="16384" width="8.88333333333333" style="20"/>
  </cols>
  <sheetData>
    <row r="1" s="1" customFormat="1" ht="15" customHeight="1" spans="1:1">
      <c r="A1" s="9" t="s">
        <v>2397</v>
      </c>
    </row>
    <row r="2" s="18" customFormat="1" ht="24.95" customHeight="1" spans="1:4">
      <c r="A2" s="11" t="s">
        <v>2398</v>
      </c>
      <c r="B2" s="11"/>
      <c r="C2" s="11"/>
      <c r="D2" s="11"/>
    </row>
    <row r="3" s="19" customFormat="1" ht="21" customHeight="1" spans="1:4">
      <c r="A3" s="21" t="s">
        <v>1634</v>
      </c>
      <c r="B3" s="21"/>
      <c r="C3" s="21"/>
      <c r="D3" s="21"/>
    </row>
    <row r="4" s="19" customFormat="1" ht="24" customHeight="1" spans="1:4">
      <c r="A4" s="14" t="s">
        <v>2388</v>
      </c>
      <c r="B4" s="14" t="s">
        <v>2329</v>
      </c>
      <c r="C4" s="14" t="s">
        <v>2330</v>
      </c>
      <c r="D4" s="14" t="s">
        <v>2389</v>
      </c>
    </row>
    <row r="5" s="19" customFormat="1" ht="23.1" customHeight="1" spans="1:4">
      <c r="A5" s="22" t="s">
        <v>2390</v>
      </c>
      <c r="B5" s="23">
        <f>B6+B7</f>
        <v>189968</v>
      </c>
      <c r="C5" s="23">
        <f>C6+C7</f>
        <v>189968</v>
      </c>
      <c r="D5" s="24"/>
    </row>
    <row r="6" s="19" customFormat="1" ht="23.1" customHeight="1" spans="1:4">
      <c r="A6" s="25" t="s">
        <v>2391</v>
      </c>
      <c r="B6" s="26">
        <v>135512</v>
      </c>
      <c r="C6" s="26">
        <v>135512</v>
      </c>
      <c r="D6" s="24"/>
    </row>
    <row r="7" s="19" customFormat="1" ht="23.1" customHeight="1" spans="1:4">
      <c r="A7" s="25" t="s">
        <v>2399</v>
      </c>
      <c r="B7" s="26">
        <v>54456</v>
      </c>
      <c r="C7" s="26">
        <v>54456</v>
      </c>
      <c r="D7" s="24"/>
    </row>
    <row r="8" s="19" customFormat="1" ht="23.1" customHeight="1" spans="1:4">
      <c r="A8" s="22" t="s">
        <v>2400</v>
      </c>
      <c r="B8" s="26"/>
      <c r="C8" s="26"/>
      <c r="D8" s="24"/>
    </row>
    <row r="9" s="19" customFormat="1" ht="23.1" customHeight="1" spans="1:4">
      <c r="A9" s="25" t="s">
        <v>2391</v>
      </c>
      <c r="B9" s="26"/>
      <c r="C9" s="26"/>
      <c r="D9" s="24"/>
    </row>
    <row r="10" s="19" customFormat="1" ht="23.1" customHeight="1" spans="1:4">
      <c r="A10" s="25" t="s">
        <v>2399</v>
      </c>
      <c r="B10" s="26"/>
      <c r="C10" s="26"/>
      <c r="D10" s="24"/>
    </row>
    <row r="11" s="19" customFormat="1" ht="23.1" customHeight="1" spans="1:4">
      <c r="A11" s="27" t="s">
        <v>2401</v>
      </c>
      <c r="B11" s="26"/>
      <c r="C11" s="26"/>
      <c r="D11" s="24"/>
    </row>
    <row r="12" s="19" customFormat="1" ht="23.1" customHeight="1" spans="1:4">
      <c r="A12" s="25" t="s">
        <v>2391</v>
      </c>
      <c r="B12" s="26"/>
      <c r="C12" s="26"/>
      <c r="D12" s="24"/>
    </row>
    <row r="13" s="19" customFormat="1" ht="23.1" customHeight="1" spans="1:4">
      <c r="A13" s="25" t="s">
        <v>2399</v>
      </c>
      <c r="B13" s="26"/>
      <c r="C13" s="26"/>
      <c r="D13" s="24"/>
    </row>
    <row r="14" s="19" customFormat="1" ht="23.1" customHeight="1" spans="1:4">
      <c r="A14" s="22" t="s">
        <v>2402</v>
      </c>
      <c r="B14" s="23"/>
      <c r="C14" s="23"/>
      <c r="D14" s="24"/>
    </row>
    <row r="15" s="19" customFormat="1" ht="23.1" customHeight="1" spans="1:4">
      <c r="A15" s="25" t="s">
        <v>2391</v>
      </c>
      <c r="B15" s="26"/>
      <c r="C15" s="26"/>
      <c r="D15" s="24"/>
    </row>
    <row r="16" s="19" customFormat="1" ht="23.1" customHeight="1" spans="1:4">
      <c r="A16" s="25" t="s">
        <v>2399</v>
      </c>
      <c r="B16" s="26"/>
      <c r="C16" s="26"/>
      <c r="D16" s="24"/>
    </row>
    <row r="17" s="19" customFormat="1" ht="23.1" customHeight="1" spans="1:4">
      <c r="A17" s="28"/>
      <c r="B17" s="28"/>
      <c r="C17" s="28"/>
      <c r="D17" s="28"/>
    </row>
  </sheetData>
  <mergeCells count="2">
    <mergeCell ref="A2:D2"/>
    <mergeCell ref="A3:D3"/>
  </mergeCells>
  <pageMargins left="0.75" right="0.75" top="1" bottom="1" header="0.5" footer="0.5"/>
  <pageSetup paperSize="9" orientation="portrait" horizontalDpi="600" verticalDpi="600"/>
  <headerFooter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J9" sqref="J9"/>
    </sheetView>
  </sheetViews>
  <sheetFormatPr defaultColWidth="9" defaultRowHeight="14.25" outlineLevelRow="5" outlineLevelCol="5"/>
  <cols>
    <col min="1" max="1" width="8.75" style="6" customWidth="1"/>
    <col min="2" max="2" width="26" style="7" customWidth="1"/>
    <col min="3" max="3" width="24" style="6" customWidth="1"/>
    <col min="4" max="4" width="17.25" style="6" customWidth="1"/>
    <col min="5" max="5" width="12.3833333333333" style="6" customWidth="1"/>
    <col min="6" max="6" width="11.3833333333333" style="6" customWidth="1"/>
    <col min="7" max="16384" width="9" style="8"/>
  </cols>
  <sheetData>
    <row r="1" s="1" customFormat="1" ht="15" customHeight="1" spans="1:2">
      <c r="A1" s="9" t="s">
        <v>2403</v>
      </c>
      <c r="B1" s="10"/>
    </row>
    <row r="2" s="2" customFormat="1" ht="24.95" customHeight="1" spans="1:6">
      <c r="A2" s="11" t="s">
        <v>2404</v>
      </c>
      <c r="B2" s="11"/>
      <c r="C2" s="11"/>
      <c r="D2" s="11"/>
      <c r="E2" s="11"/>
      <c r="F2" s="11"/>
    </row>
    <row r="3" s="3" customFormat="1" ht="21" customHeight="1" spans="1:6">
      <c r="A3" s="4"/>
      <c r="B3" s="12"/>
      <c r="C3" s="12"/>
      <c r="D3" s="12"/>
      <c r="E3" s="12"/>
      <c r="F3" s="17" t="s">
        <v>1634</v>
      </c>
    </row>
    <row r="4" s="4" customFormat="1" ht="24.95" customHeight="1" spans="1:6">
      <c r="A4" s="13" t="s">
        <v>2405</v>
      </c>
      <c r="B4" s="14" t="s">
        <v>1180</v>
      </c>
      <c r="C4" s="14" t="s">
        <v>1888</v>
      </c>
      <c r="D4" s="14" t="s">
        <v>1889</v>
      </c>
      <c r="E4" s="14" t="s">
        <v>1891</v>
      </c>
      <c r="F4" s="14" t="s">
        <v>1892</v>
      </c>
    </row>
    <row r="5" s="5" customFormat="1" ht="30" customHeight="1" spans="1:6">
      <c r="A5" s="13"/>
      <c r="B5" s="15"/>
      <c r="C5" s="15"/>
      <c r="D5" s="15"/>
      <c r="E5" s="13"/>
      <c r="F5" s="14"/>
    </row>
    <row r="6" ht="21" customHeight="1" spans="1:6">
      <c r="A6" s="16" t="s">
        <v>2406</v>
      </c>
      <c r="B6" s="16"/>
      <c r="C6" s="16"/>
      <c r="D6" s="16"/>
      <c r="E6" s="16"/>
      <c r="F6" s="16"/>
    </row>
  </sheetData>
  <mergeCells count="2">
    <mergeCell ref="A2:F2"/>
    <mergeCell ref="A6:F6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6"/>
  <sheetViews>
    <sheetView workbookViewId="0">
      <selection activeCell="B6" sqref="B6"/>
    </sheetView>
  </sheetViews>
  <sheetFormatPr defaultColWidth="9" defaultRowHeight="24.95" customHeight="1" outlineLevelCol="5"/>
  <cols>
    <col min="1" max="1" width="72.75" style="79" customWidth="1"/>
    <col min="2" max="2" width="15.25" style="310" customWidth="1"/>
    <col min="3" max="3" width="9.5" style="310"/>
    <col min="4" max="4" width="9" style="310"/>
    <col min="5" max="6" width="14.25" style="310" customWidth="1"/>
    <col min="7" max="7" width="68.25" style="310" customWidth="1"/>
    <col min="8" max="8" width="9.5" style="310" customWidth="1"/>
    <col min="9" max="16384" width="9" style="310"/>
  </cols>
  <sheetData>
    <row r="1" s="310" customFormat="1" ht="15" customHeight="1" spans="1:1">
      <c r="A1" s="587" t="s">
        <v>1177</v>
      </c>
    </row>
    <row r="2" s="586" customFormat="1" ht="45" customHeight="1" spans="1:3">
      <c r="A2" s="588" t="s">
        <v>1178</v>
      </c>
      <c r="B2" s="588"/>
      <c r="C2" s="312"/>
    </row>
    <row r="3" s="307" customFormat="1" ht="18" customHeight="1" spans="1:2">
      <c r="A3" s="313"/>
      <c r="B3" s="314" t="s">
        <v>1179</v>
      </c>
    </row>
    <row r="4" s="308" customFormat="1" ht="30" customHeight="1" spans="1:2">
      <c r="A4" s="315" t="s">
        <v>1180</v>
      </c>
      <c r="B4" s="315" t="s">
        <v>1181</v>
      </c>
    </row>
    <row r="5" s="309" customFormat="1" ht="21" customHeight="1" spans="1:2">
      <c r="A5" s="316" t="s">
        <v>1182</v>
      </c>
      <c r="B5" s="317">
        <f>B6+B11+B107</f>
        <v>86097</v>
      </c>
    </row>
    <row r="6" s="309" customFormat="1" ht="21" customHeight="1" spans="1:2">
      <c r="A6" s="318" t="s">
        <v>1183</v>
      </c>
      <c r="B6" s="317">
        <f>SUM(B7:B10)</f>
        <v>2504</v>
      </c>
    </row>
    <row r="7" s="309" customFormat="1" ht="21" customHeight="1" spans="1:2">
      <c r="A7" s="319" t="s">
        <v>1184</v>
      </c>
      <c r="B7" s="320">
        <v>1040</v>
      </c>
    </row>
    <row r="8" s="309" customFormat="1" ht="21" customHeight="1" spans="1:2">
      <c r="A8" s="319" t="s">
        <v>1185</v>
      </c>
      <c r="B8" s="320">
        <v>97</v>
      </c>
    </row>
    <row r="9" s="309" customFormat="1" ht="21" customHeight="1" spans="1:2">
      <c r="A9" s="319" t="s">
        <v>1186</v>
      </c>
      <c r="B9" s="320">
        <v>2005</v>
      </c>
    </row>
    <row r="10" s="309" customFormat="1" ht="21" customHeight="1" spans="1:2">
      <c r="A10" s="319" t="s">
        <v>1187</v>
      </c>
      <c r="B10" s="320">
        <v>-638</v>
      </c>
    </row>
    <row r="11" s="309" customFormat="1" ht="21" customHeight="1" spans="1:2">
      <c r="A11" s="318" t="s">
        <v>1188</v>
      </c>
      <c r="B11" s="317">
        <f>SUM(B12:B106)</f>
        <v>73940</v>
      </c>
    </row>
    <row r="12" s="310" customFormat="1" ht="21" customHeight="1" spans="1:2">
      <c r="A12" s="319" t="s">
        <v>1189</v>
      </c>
      <c r="B12" s="320">
        <v>38606</v>
      </c>
    </row>
    <row r="13" s="310" customFormat="1" ht="21" customHeight="1" spans="1:2">
      <c r="A13" s="319" t="s">
        <v>1190</v>
      </c>
      <c r="B13" s="320">
        <v>1200</v>
      </c>
    </row>
    <row r="14" s="310" customFormat="1" ht="21" customHeight="1" spans="1:2">
      <c r="A14" s="319" t="s">
        <v>1191</v>
      </c>
      <c r="B14" s="320">
        <v>1829</v>
      </c>
    </row>
    <row r="15" s="310" customFormat="1" ht="21" customHeight="1" spans="1:2">
      <c r="A15" s="319" t="s">
        <v>1192</v>
      </c>
      <c r="B15" s="589">
        <v>5520</v>
      </c>
    </row>
    <row r="16" s="310" customFormat="1" ht="21" customHeight="1" spans="1:2">
      <c r="A16" s="319" t="s">
        <v>1193</v>
      </c>
      <c r="B16" s="589">
        <v>2542</v>
      </c>
    </row>
    <row r="17" s="310" customFormat="1" ht="21" customHeight="1" spans="1:2">
      <c r="A17" s="319" t="s">
        <v>1194</v>
      </c>
      <c r="B17" s="320"/>
    </row>
    <row r="18" s="310" customFormat="1" ht="21" customHeight="1" spans="1:2">
      <c r="A18" s="319" t="s">
        <v>1195</v>
      </c>
      <c r="B18" s="320"/>
    </row>
    <row r="19" s="310" customFormat="1" ht="21" customHeight="1" spans="1:2">
      <c r="A19" s="319" t="s">
        <v>1196</v>
      </c>
      <c r="B19" s="320"/>
    </row>
    <row r="20" s="310" customFormat="1" ht="21" customHeight="1" spans="1:2">
      <c r="A20" s="319" t="s">
        <v>1197</v>
      </c>
      <c r="B20" s="320"/>
    </row>
    <row r="21" s="310" customFormat="1" ht="21" customHeight="1" spans="1:2">
      <c r="A21" s="319" t="s">
        <v>1198</v>
      </c>
      <c r="B21" s="320"/>
    </row>
    <row r="22" s="310" customFormat="1" ht="21" customHeight="1" spans="1:2">
      <c r="A22" s="319" t="s">
        <v>1199</v>
      </c>
      <c r="B22" s="320"/>
    </row>
    <row r="23" s="310" customFormat="1" ht="21" customHeight="1" spans="1:2">
      <c r="A23" s="319" t="s">
        <v>1200</v>
      </c>
      <c r="B23" s="320"/>
    </row>
    <row r="24" s="310" customFormat="1" ht="21" customHeight="1" spans="1:2">
      <c r="A24" s="319" t="s">
        <v>1201</v>
      </c>
      <c r="B24" s="320"/>
    </row>
    <row r="25" s="310" customFormat="1" ht="21" customHeight="1" spans="1:2">
      <c r="A25" s="319" t="s">
        <v>1202</v>
      </c>
      <c r="B25" s="320">
        <v>2039</v>
      </c>
    </row>
    <row r="26" s="310" customFormat="1" ht="21" customHeight="1" spans="1:2">
      <c r="A26" s="319" t="s">
        <v>1203</v>
      </c>
      <c r="B26" s="320"/>
    </row>
    <row r="27" s="310" customFormat="1" ht="21" customHeight="1" spans="1:2">
      <c r="A27" s="319" t="s">
        <v>1204</v>
      </c>
      <c r="B27" s="320"/>
    </row>
    <row r="28" s="310" customFormat="1" ht="21" customHeight="1" spans="1:2">
      <c r="A28" s="319" t="s">
        <v>1205</v>
      </c>
      <c r="B28" s="320"/>
    </row>
    <row r="29" s="310" customFormat="1" ht="21" customHeight="1" spans="1:2">
      <c r="A29" s="319" t="s">
        <v>1206</v>
      </c>
      <c r="B29" s="320"/>
    </row>
    <row r="30" s="310" customFormat="1" ht="21" customHeight="1" spans="1:2">
      <c r="A30" s="319" t="s">
        <v>1207</v>
      </c>
      <c r="B30" s="320"/>
    </row>
    <row r="31" s="310" customFormat="1" ht="21" customHeight="1" spans="1:2">
      <c r="A31" s="319" t="s">
        <v>1208</v>
      </c>
      <c r="B31" s="320"/>
    </row>
    <row r="32" s="310" customFormat="1" ht="21" customHeight="1" spans="1:2">
      <c r="A32" s="319" t="s">
        <v>1209</v>
      </c>
      <c r="B32" s="320"/>
    </row>
    <row r="33" s="310" customFormat="1" ht="21" customHeight="1" spans="1:2">
      <c r="A33" s="319" t="s">
        <v>1210</v>
      </c>
      <c r="B33" s="320"/>
    </row>
    <row r="34" s="310" customFormat="1" ht="21" customHeight="1" spans="1:2">
      <c r="A34" s="319" t="s">
        <v>1211</v>
      </c>
      <c r="B34" s="320"/>
    </row>
    <row r="35" s="310" customFormat="1" ht="21" customHeight="1" spans="1:2">
      <c r="A35" s="319" t="s">
        <v>1212</v>
      </c>
      <c r="B35" s="320">
        <v>1130</v>
      </c>
    </row>
    <row r="36" s="310" customFormat="1" ht="21" customHeight="1" spans="1:2">
      <c r="A36" s="319" t="s">
        <v>1213</v>
      </c>
      <c r="B36" s="320"/>
    </row>
    <row r="37" s="310" customFormat="1" ht="21" customHeight="1" spans="1:2">
      <c r="A37" s="319" t="s">
        <v>1214</v>
      </c>
      <c r="B37" s="320"/>
    </row>
    <row r="38" s="310" customFormat="1" ht="21" customHeight="1" spans="1:2">
      <c r="A38" s="319" t="s">
        <v>1215</v>
      </c>
      <c r="B38" s="320">
        <v>58</v>
      </c>
    </row>
    <row r="39" s="310" customFormat="1" ht="21" customHeight="1" spans="1:2">
      <c r="A39" s="319" t="s">
        <v>1216</v>
      </c>
      <c r="B39" s="320"/>
    </row>
    <row r="40" s="310" customFormat="1" ht="21" customHeight="1" spans="1:2">
      <c r="A40" s="319" t="s">
        <v>1217</v>
      </c>
      <c r="B40" s="320"/>
    </row>
    <row r="41" s="310" customFormat="1" ht="21" customHeight="1" spans="1:2">
      <c r="A41" s="319" t="s">
        <v>1218</v>
      </c>
      <c r="B41" s="320"/>
    </row>
    <row r="42" s="310" customFormat="1" ht="21" customHeight="1" spans="1:2">
      <c r="A42" s="319" t="s">
        <v>1219</v>
      </c>
      <c r="B42" s="320">
        <v>1288</v>
      </c>
    </row>
    <row r="43" s="310" customFormat="1" ht="21" customHeight="1" spans="1:2">
      <c r="A43" s="319" t="s">
        <v>1220</v>
      </c>
      <c r="B43" s="320"/>
    </row>
    <row r="44" s="310" customFormat="1" ht="21" customHeight="1" spans="1:2">
      <c r="A44" s="319" t="s">
        <v>1221</v>
      </c>
      <c r="B44" s="320"/>
    </row>
    <row r="45" s="310" customFormat="1" ht="21" customHeight="1" spans="1:2">
      <c r="A45" s="319" t="s">
        <v>1222</v>
      </c>
      <c r="B45" s="320"/>
    </row>
    <row r="46" s="310" customFormat="1" ht="21" customHeight="1" spans="1:2">
      <c r="A46" s="319" t="s">
        <v>1223</v>
      </c>
      <c r="B46" s="320"/>
    </row>
    <row r="47" s="310" customFormat="1" ht="21" customHeight="1" spans="1:2">
      <c r="A47" s="319" t="s">
        <v>1224</v>
      </c>
      <c r="B47" s="320"/>
    </row>
    <row r="48" s="310" customFormat="1" ht="21" customHeight="1" spans="1:2">
      <c r="A48" s="319" t="s">
        <v>1225</v>
      </c>
      <c r="B48" s="320"/>
    </row>
    <row r="49" s="310" customFormat="1" ht="21" customHeight="1" spans="1:2">
      <c r="A49" s="319" t="s">
        <v>1226</v>
      </c>
      <c r="B49" s="320"/>
    </row>
    <row r="50" s="310" customFormat="1" ht="21" customHeight="1" spans="1:2">
      <c r="A50" s="319" t="s">
        <v>1227</v>
      </c>
      <c r="B50" s="320"/>
    </row>
    <row r="51" s="310" customFormat="1" ht="21" customHeight="1" spans="1:2">
      <c r="A51" s="319" t="s">
        <v>1228</v>
      </c>
      <c r="B51" s="320"/>
    </row>
    <row r="52" s="310" customFormat="1" ht="21" customHeight="1" spans="1:2">
      <c r="A52" s="319" t="s">
        <v>1229</v>
      </c>
      <c r="B52" s="320">
        <v>1647</v>
      </c>
    </row>
    <row r="53" s="310" customFormat="1" ht="21" customHeight="1" spans="1:2">
      <c r="A53" s="319" t="s">
        <v>1230</v>
      </c>
      <c r="B53" s="320"/>
    </row>
    <row r="54" s="310" customFormat="1" ht="21" customHeight="1" spans="1:2">
      <c r="A54" s="319" t="s">
        <v>1231</v>
      </c>
      <c r="B54" s="320"/>
    </row>
    <row r="55" s="310" customFormat="1" ht="21" customHeight="1" spans="1:2">
      <c r="A55" s="319" t="s">
        <v>1232</v>
      </c>
      <c r="B55" s="320"/>
    </row>
    <row r="56" s="310" customFormat="1" ht="21" customHeight="1" spans="1:2">
      <c r="A56" s="319" t="s">
        <v>1233</v>
      </c>
      <c r="B56" s="320"/>
    </row>
    <row r="57" s="310" customFormat="1" ht="21" customHeight="1" spans="1:2">
      <c r="A57" s="319" t="s">
        <v>1234</v>
      </c>
      <c r="B57" s="320"/>
    </row>
    <row r="58" s="310" customFormat="1" ht="21" customHeight="1" spans="1:2">
      <c r="A58" s="319" t="s">
        <v>1235</v>
      </c>
      <c r="B58" s="320"/>
    </row>
    <row r="59" s="310" customFormat="1" ht="21" customHeight="1" spans="1:2">
      <c r="A59" s="319" t="s">
        <v>1236</v>
      </c>
      <c r="B59" s="320"/>
    </row>
    <row r="60" s="310" customFormat="1" ht="21" customHeight="1" spans="1:2">
      <c r="A60" s="319" t="s">
        <v>1237</v>
      </c>
      <c r="B60" s="320"/>
    </row>
    <row r="61" s="310" customFormat="1" ht="21" customHeight="1" spans="1:2">
      <c r="A61" s="319" t="s">
        <v>1238</v>
      </c>
      <c r="B61" s="320"/>
    </row>
    <row r="62" s="310" customFormat="1" ht="21" customHeight="1" spans="1:2">
      <c r="A62" s="319" t="s">
        <v>1239</v>
      </c>
      <c r="B62" s="320">
        <v>2637</v>
      </c>
    </row>
    <row r="63" s="310" customFormat="1" ht="21" customHeight="1" spans="1:2">
      <c r="A63" s="319" t="s">
        <v>1240</v>
      </c>
      <c r="B63" s="320">
        <v>280</v>
      </c>
    </row>
    <row r="64" s="310" customFormat="1" ht="21" customHeight="1" spans="1:2">
      <c r="A64" s="319" t="s">
        <v>1241</v>
      </c>
      <c r="B64" s="320">
        <v>1832</v>
      </c>
    </row>
    <row r="65" s="310" customFormat="1" ht="21" customHeight="1" spans="1:2">
      <c r="A65" s="319" t="s">
        <v>1242</v>
      </c>
      <c r="B65" s="320">
        <v>1</v>
      </c>
    </row>
    <row r="66" s="310" customFormat="1" ht="21" customHeight="1" spans="1:2">
      <c r="A66" s="319" t="s">
        <v>1243</v>
      </c>
      <c r="B66" s="320"/>
    </row>
    <row r="67" s="310" customFormat="1" ht="21" customHeight="1" spans="1:2">
      <c r="A67" s="319" t="s">
        <v>1244</v>
      </c>
      <c r="B67" s="320"/>
    </row>
    <row r="68" s="310" customFormat="1" ht="21" customHeight="1" spans="1:2">
      <c r="A68" s="319" t="s">
        <v>1245</v>
      </c>
      <c r="B68" s="320"/>
    </row>
    <row r="69" s="310" customFormat="1" ht="21" customHeight="1" spans="1:2">
      <c r="A69" s="319" t="s">
        <v>1246</v>
      </c>
      <c r="B69" s="320">
        <v>95</v>
      </c>
    </row>
    <row r="70" s="310" customFormat="1" ht="21" customHeight="1" spans="1:2">
      <c r="A70" s="319" t="s">
        <v>1247</v>
      </c>
      <c r="B70" s="320"/>
    </row>
    <row r="71" s="310" customFormat="1" ht="21" customHeight="1" spans="1:2">
      <c r="A71" s="319" t="s">
        <v>1248</v>
      </c>
      <c r="B71" s="320"/>
    </row>
    <row r="72" s="310" customFormat="1" ht="21" customHeight="1" spans="1:2">
      <c r="A72" s="319" t="s">
        <v>1249</v>
      </c>
      <c r="B72" s="320"/>
    </row>
    <row r="73" s="310" customFormat="1" ht="21" customHeight="1" spans="1:2">
      <c r="A73" s="319" t="s">
        <v>1250</v>
      </c>
      <c r="B73" s="320"/>
    </row>
    <row r="74" s="310" customFormat="1" ht="21" customHeight="1" spans="1:2">
      <c r="A74" s="319" t="s">
        <v>1251</v>
      </c>
      <c r="B74" s="320"/>
    </row>
    <row r="75" s="310" customFormat="1" ht="21" customHeight="1" spans="1:2">
      <c r="A75" s="319" t="s">
        <v>1252</v>
      </c>
      <c r="B75" s="320">
        <v>6278</v>
      </c>
    </row>
    <row r="76" s="310" customFormat="1" ht="21" customHeight="1" spans="1:2">
      <c r="A76" s="319" t="s">
        <v>1253</v>
      </c>
      <c r="B76" s="320">
        <v>135</v>
      </c>
    </row>
    <row r="77" s="310" customFormat="1" ht="21" customHeight="1" spans="1:2">
      <c r="A77" s="319" t="s">
        <v>1254</v>
      </c>
      <c r="B77" s="320">
        <v>199</v>
      </c>
    </row>
    <row r="78" s="310" customFormat="1" ht="21" customHeight="1" spans="1:2">
      <c r="A78" s="319" t="s">
        <v>1255</v>
      </c>
      <c r="B78" s="320"/>
    </row>
    <row r="79" s="310" customFormat="1" ht="21" customHeight="1" spans="1:2">
      <c r="A79" s="319" t="s">
        <v>1256</v>
      </c>
      <c r="B79" s="320"/>
    </row>
    <row r="80" s="310" customFormat="1" ht="21" customHeight="1" spans="1:2">
      <c r="A80" s="319" t="s">
        <v>1257</v>
      </c>
      <c r="B80" s="320"/>
    </row>
    <row r="81" s="310" customFormat="1" ht="21" customHeight="1" spans="1:2">
      <c r="A81" s="319" t="s">
        <v>1258</v>
      </c>
      <c r="B81" s="320"/>
    </row>
    <row r="82" s="310" customFormat="1" ht="21" customHeight="1" spans="1:2">
      <c r="A82" s="319" t="s">
        <v>1259</v>
      </c>
      <c r="B82" s="320"/>
    </row>
    <row r="83" s="310" customFormat="1" ht="21" customHeight="1" spans="1:2">
      <c r="A83" s="319" t="s">
        <v>1260</v>
      </c>
      <c r="B83" s="320"/>
    </row>
    <row r="84" s="310" customFormat="1" ht="21" customHeight="1" spans="1:2">
      <c r="A84" s="319" t="s">
        <v>1261</v>
      </c>
      <c r="B84" s="320"/>
    </row>
    <row r="85" s="310" customFormat="1" ht="21" customHeight="1" spans="1:2">
      <c r="A85" s="319" t="s">
        <v>1262</v>
      </c>
      <c r="B85" s="320"/>
    </row>
    <row r="86" s="310" customFormat="1" ht="21" customHeight="1" spans="1:2">
      <c r="A86" s="319" t="s">
        <v>1263</v>
      </c>
      <c r="B86" s="320"/>
    </row>
    <row r="87" s="310" customFormat="1" ht="21" customHeight="1" spans="1:2">
      <c r="A87" s="319" t="s">
        <v>1264</v>
      </c>
      <c r="B87" s="320"/>
    </row>
    <row r="88" s="310" customFormat="1" ht="21" customHeight="1" spans="1:2">
      <c r="A88" s="319" t="s">
        <v>1265</v>
      </c>
      <c r="B88" s="320"/>
    </row>
    <row r="89" s="310" customFormat="1" ht="21" customHeight="1" spans="1:2">
      <c r="A89" s="319" t="s">
        <v>1266</v>
      </c>
      <c r="B89" s="320"/>
    </row>
    <row r="90" s="310" customFormat="1" ht="21" customHeight="1" spans="1:2">
      <c r="A90" s="319" t="s">
        <v>1267</v>
      </c>
      <c r="B90" s="320"/>
    </row>
    <row r="91" s="310" customFormat="1" ht="21" customHeight="1" spans="1:2">
      <c r="A91" s="319" t="s">
        <v>1268</v>
      </c>
      <c r="B91" s="320">
        <v>4049</v>
      </c>
    </row>
    <row r="92" s="310" customFormat="1" ht="21" customHeight="1" spans="1:2">
      <c r="A92" s="319" t="s">
        <v>1269</v>
      </c>
      <c r="B92" s="320"/>
    </row>
    <row r="93" s="310" customFormat="1" ht="21" customHeight="1" spans="1:2">
      <c r="A93" s="319" t="s">
        <v>1270</v>
      </c>
      <c r="B93" s="320"/>
    </row>
    <row r="94" s="310" customFormat="1" ht="21" customHeight="1" spans="1:2">
      <c r="A94" s="319" t="s">
        <v>1271</v>
      </c>
      <c r="B94" s="320">
        <v>2575</v>
      </c>
    </row>
    <row r="95" s="309" customFormat="1" ht="21" customHeight="1" spans="1:2">
      <c r="A95" s="319" t="s">
        <v>1272</v>
      </c>
      <c r="B95" s="320"/>
    </row>
    <row r="96" s="310" customFormat="1" ht="21" customHeight="1" spans="1:2">
      <c r="A96" s="319" t="s">
        <v>1273</v>
      </c>
      <c r="B96" s="320"/>
    </row>
    <row r="97" s="310" customFormat="1" ht="21" customHeight="1" spans="1:2">
      <c r="A97" s="319" t="s">
        <v>1274</v>
      </c>
      <c r="B97" s="320"/>
    </row>
    <row r="98" s="310" customFormat="1" ht="21" customHeight="1" spans="1:2">
      <c r="A98" s="319" t="s">
        <v>1275</v>
      </c>
      <c r="B98" s="320"/>
    </row>
    <row r="99" s="310" customFormat="1" ht="21" customHeight="1" spans="1:2">
      <c r="A99" s="319" t="s">
        <v>1276</v>
      </c>
      <c r="B99" s="320"/>
    </row>
    <row r="100" s="310" customFormat="1" ht="21" customHeight="1" spans="1:2">
      <c r="A100" s="319" t="s">
        <v>1277</v>
      </c>
      <c r="B100" s="320"/>
    </row>
    <row r="101" s="310" customFormat="1" ht="21" customHeight="1" spans="1:2">
      <c r="A101" s="319" t="s">
        <v>1278</v>
      </c>
      <c r="B101" s="320"/>
    </row>
    <row r="102" s="310" customFormat="1" ht="21" customHeight="1" spans="1:2">
      <c r="A102" s="319" t="s">
        <v>1279</v>
      </c>
      <c r="B102" s="320"/>
    </row>
    <row r="103" s="310" customFormat="1" ht="21" customHeight="1" spans="1:2">
      <c r="A103" s="319" t="s">
        <v>1280</v>
      </c>
      <c r="B103" s="320"/>
    </row>
    <row r="104" s="310" customFormat="1" ht="21" customHeight="1" spans="1:2">
      <c r="A104" s="319" t="s">
        <v>1281</v>
      </c>
      <c r="B104" s="320"/>
    </row>
    <row r="105" s="310" customFormat="1" ht="21" customHeight="1" spans="1:2">
      <c r="A105" s="319" t="s">
        <v>1282</v>
      </c>
      <c r="B105" s="320"/>
    </row>
    <row r="106" s="310" customFormat="1" ht="21" customHeight="1" spans="1:2">
      <c r="A106" s="319" t="s">
        <v>1283</v>
      </c>
      <c r="B106" s="320"/>
    </row>
    <row r="107" s="310" customFormat="1" ht="21" customHeight="1" spans="1:2">
      <c r="A107" s="318" t="s">
        <v>1284</v>
      </c>
      <c r="B107" s="321">
        <f>SUM(B108:B216)</f>
        <v>9653</v>
      </c>
    </row>
    <row r="108" s="310" customFormat="1" ht="21" customHeight="1" spans="1:2">
      <c r="A108" s="319" t="s">
        <v>1285</v>
      </c>
      <c r="B108" s="320"/>
    </row>
    <row r="109" s="310" customFormat="1" ht="21" customHeight="1" spans="1:2">
      <c r="A109" s="319" t="s">
        <v>1286</v>
      </c>
      <c r="B109" s="320"/>
    </row>
    <row r="110" s="310" customFormat="1" ht="21" customHeight="1" spans="1:2">
      <c r="A110" s="319" t="s">
        <v>1287</v>
      </c>
      <c r="B110" s="320"/>
    </row>
    <row r="111" s="310" customFormat="1" ht="21" customHeight="1" spans="1:6">
      <c r="A111" s="319" t="s">
        <v>1288</v>
      </c>
      <c r="B111" s="320"/>
      <c r="E111" s="591"/>
      <c r="F111" s="591"/>
    </row>
    <row r="112" s="310" customFormat="1" ht="21" customHeight="1" spans="1:6">
      <c r="A112" s="319" t="s">
        <v>1289</v>
      </c>
      <c r="B112" s="590">
        <v>21.8</v>
      </c>
      <c r="E112" s="591"/>
      <c r="F112" s="591"/>
    </row>
    <row r="113" s="310" customFormat="1" ht="21" customHeight="1" spans="1:6">
      <c r="A113" s="319" t="s">
        <v>1290</v>
      </c>
      <c r="B113" s="590">
        <v>62.2</v>
      </c>
      <c r="E113" s="591"/>
      <c r="F113" s="591"/>
    </row>
    <row r="114" s="310" customFormat="1" ht="21" customHeight="1" spans="1:2">
      <c r="A114" s="319" t="s">
        <v>1291</v>
      </c>
      <c r="B114" s="319"/>
    </row>
    <row r="115" s="310" customFormat="1" ht="21" customHeight="1" spans="1:2">
      <c r="A115" s="319" t="s">
        <v>1292</v>
      </c>
      <c r="B115" s="319"/>
    </row>
    <row r="116" s="310" customFormat="1" ht="21" customHeight="1" spans="1:2">
      <c r="A116" s="319" t="s">
        <v>1293</v>
      </c>
      <c r="B116" s="590">
        <v>130.035</v>
      </c>
    </row>
    <row r="117" s="310" customFormat="1" ht="21" customHeight="1" spans="1:2">
      <c r="A117" s="319" t="s">
        <v>1294</v>
      </c>
      <c r="B117" s="590">
        <v>2</v>
      </c>
    </row>
    <row r="118" s="310" customFormat="1" ht="21" customHeight="1" spans="1:2">
      <c r="A118" s="319" t="s">
        <v>1295</v>
      </c>
      <c r="B118" s="590">
        <v>5</v>
      </c>
    </row>
    <row r="119" s="310" customFormat="1" ht="21" customHeight="1" spans="1:2">
      <c r="A119" s="319" t="s">
        <v>1296</v>
      </c>
      <c r="B119" s="320"/>
    </row>
    <row r="120" s="310" customFormat="1" ht="21" customHeight="1" spans="1:2">
      <c r="A120" s="319" t="s">
        <v>1297</v>
      </c>
      <c r="B120" s="320">
        <v>381.8</v>
      </c>
    </row>
    <row r="121" s="310" customFormat="1" ht="21" customHeight="1" spans="1:2">
      <c r="A121" s="319" t="s">
        <v>1298</v>
      </c>
      <c r="B121" s="320"/>
    </row>
    <row r="122" s="310" customFormat="1" ht="21" customHeight="1" spans="1:2">
      <c r="A122" s="319" t="s">
        <v>1299</v>
      </c>
      <c r="B122" s="320">
        <v>3.6</v>
      </c>
    </row>
    <row r="123" s="310" customFormat="1" ht="21" customHeight="1" spans="1:2">
      <c r="A123" s="319" t="s">
        <v>1300</v>
      </c>
      <c r="B123" s="320"/>
    </row>
    <row r="124" s="310" customFormat="1" ht="21" customHeight="1" spans="1:2">
      <c r="A124" s="319" t="s">
        <v>1301</v>
      </c>
      <c r="B124" s="320">
        <v>6</v>
      </c>
    </row>
    <row r="125" s="310" customFormat="1" ht="21" customHeight="1" spans="1:2">
      <c r="A125" s="319" t="s">
        <v>1302</v>
      </c>
      <c r="B125" s="320">
        <v>10.72</v>
      </c>
    </row>
    <row r="126" s="310" customFormat="1" ht="21" customHeight="1" spans="1:2">
      <c r="A126" s="319" t="s">
        <v>1303</v>
      </c>
      <c r="B126" s="320"/>
    </row>
    <row r="127" s="310" customFormat="1" ht="21" customHeight="1" spans="1:5">
      <c r="A127" s="319" t="s">
        <v>1304</v>
      </c>
      <c r="B127" s="320">
        <v>522.53</v>
      </c>
      <c r="E127" s="591"/>
    </row>
    <row r="128" s="310" customFormat="1" ht="21" customHeight="1" spans="1:2">
      <c r="A128" s="319" t="s">
        <v>1305</v>
      </c>
      <c r="B128" s="320">
        <v>20</v>
      </c>
    </row>
    <row r="129" s="310" customFormat="1" ht="21" customHeight="1" spans="1:2">
      <c r="A129" s="319" t="s">
        <v>1306</v>
      </c>
      <c r="B129" s="320"/>
    </row>
    <row r="130" s="310" customFormat="1" ht="21" customHeight="1" spans="1:2">
      <c r="A130" s="319" t="s">
        <v>1307</v>
      </c>
      <c r="B130" s="320">
        <v>0.7</v>
      </c>
    </row>
    <row r="131" s="310" customFormat="1" ht="21" customHeight="1" spans="1:2">
      <c r="A131" s="319" t="s">
        <v>1308</v>
      </c>
      <c r="B131" s="320">
        <v>205</v>
      </c>
    </row>
    <row r="132" s="310" customFormat="1" ht="21" customHeight="1" spans="1:2">
      <c r="A132" s="319" t="s">
        <v>1309</v>
      </c>
      <c r="B132" s="320"/>
    </row>
    <row r="133" s="310" customFormat="1" ht="21" customHeight="1" spans="1:2">
      <c r="A133" s="319" t="s">
        <v>1310</v>
      </c>
      <c r="B133" s="320"/>
    </row>
    <row r="134" s="310" customFormat="1" ht="21" customHeight="1" spans="1:2">
      <c r="A134" s="319" t="s">
        <v>1311</v>
      </c>
      <c r="B134" s="320"/>
    </row>
    <row r="135" s="310" customFormat="1" ht="21" customHeight="1" spans="1:2">
      <c r="A135" s="319" t="s">
        <v>1312</v>
      </c>
      <c r="B135" s="320"/>
    </row>
    <row r="136" s="310" customFormat="1" ht="21" customHeight="1" spans="1:2">
      <c r="A136" s="319" t="s">
        <v>1313</v>
      </c>
      <c r="B136" s="320">
        <v>15.5</v>
      </c>
    </row>
    <row r="137" s="310" customFormat="1" ht="21" customHeight="1" spans="1:2">
      <c r="A137" s="319" t="s">
        <v>1314</v>
      </c>
      <c r="B137" s="320">
        <v>50</v>
      </c>
    </row>
    <row r="138" s="310" customFormat="1" ht="21" customHeight="1" spans="1:2">
      <c r="A138" s="319" t="s">
        <v>1315</v>
      </c>
      <c r="B138" s="320"/>
    </row>
    <row r="139" s="310" customFormat="1" ht="21" customHeight="1" spans="1:2">
      <c r="A139" s="319" t="s">
        <v>1316</v>
      </c>
      <c r="B139" s="320"/>
    </row>
    <row r="140" s="310" customFormat="1" ht="21" customHeight="1" spans="1:2">
      <c r="A140" s="319" t="s">
        <v>1317</v>
      </c>
      <c r="B140" s="320"/>
    </row>
    <row r="141" s="310" customFormat="1" ht="21" customHeight="1" spans="1:2">
      <c r="A141" s="319" t="s">
        <v>1318</v>
      </c>
      <c r="B141" s="320"/>
    </row>
    <row r="142" s="310" customFormat="1" ht="21" customHeight="1" spans="1:2">
      <c r="A142" s="319" t="s">
        <v>1319</v>
      </c>
      <c r="B142" s="320">
        <v>20</v>
      </c>
    </row>
    <row r="143" s="310" customFormat="1" ht="21" customHeight="1" spans="1:2">
      <c r="A143" s="319" t="s">
        <v>1320</v>
      </c>
      <c r="B143" s="320">
        <v>321.91</v>
      </c>
    </row>
    <row r="144" s="310" customFormat="1" ht="21" customHeight="1" spans="1:2">
      <c r="A144" s="319" t="s">
        <v>1321</v>
      </c>
      <c r="B144" s="320"/>
    </row>
    <row r="145" s="310" customFormat="1" ht="21" customHeight="1" spans="1:2">
      <c r="A145" s="319" t="s">
        <v>1322</v>
      </c>
      <c r="B145" s="320">
        <v>21.5</v>
      </c>
    </row>
    <row r="146" s="310" customFormat="1" ht="21" customHeight="1" spans="1:2">
      <c r="A146" s="319" t="s">
        <v>1323</v>
      </c>
      <c r="B146" s="320"/>
    </row>
    <row r="147" s="310" customFormat="1" ht="21" customHeight="1" spans="1:2">
      <c r="A147" s="319" t="s">
        <v>1324</v>
      </c>
      <c r="B147" s="320"/>
    </row>
    <row r="148" s="310" customFormat="1" ht="21" customHeight="1" spans="1:2">
      <c r="A148" s="319" t="s">
        <v>1325</v>
      </c>
      <c r="B148" s="320">
        <v>5914</v>
      </c>
    </row>
    <row r="149" s="310" customFormat="1" ht="21" customHeight="1" spans="1:2">
      <c r="A149" s="319" t="s">
        <v>1326</v>
      </c>
      <c r="B149" s="320">
        <v>17</v>
      </c>
    </row>
    <row r="150" s="310" customFormat="1" ht="21" customHeight="1" spans="1:2">
      <c r="A150" s="319" t="s">
        <v>1327</v>
      </c>
      <c r="B150" s="320"/>
    </row>
    <row r="151" s="310" customFormat="1" ht="21" customHeight="1" spans="1:2">
      <c r="A151" s="319" t="s">
        <v>1328</v>
      </c>
      <c r="B151" s="320"/>
    </row>
    <row r="152" s="310" customFormat="1" ht="21" customHeight="1" spans="1:2">
      <c r="A152" s="319" t="s">
        <v>1329</v>
      </c>
      <c r="B152" s="320">
        <v>120.63</v>
      </c>
    </row>
    <row r="153" s="310" customFormat="1" ht="21" customHeight="1" spans="1:2">
      <c r="A153" s="319" t="s">
        <v>1330</v>
      </c>
      <c r="B153" s="320"/>
    </row>
    <row r="154" s="310" customFormat="1" ht="21" customHeight="1" spans="1:2">
      <c r="A154" s="319" t="s">
        <v>1331</v>
      </c>
      <c r="B154" s="320"/>
    </row>
    <row r="155" s="310" customFormat="1" ht="21" customHeight="1" spans="1:2">
      <c r="A155" s="319" t="s">
        <v>1332</v>
      </c>
      <c r="B155" s="320">
        <v>1</v>
      </c>
    </row>
    <row r="156" s="310" customFormat="1" ht="21" customHeight="1" spans="1:2">
      <c r="A156" s="319" t="s">
        <v>1333</v>
      </c>
      <c r="B156" s="320"/>
    </row>
    <row r="157" s="310" customFormat="1" ht="21" customHeight="1" spans="1:2">
      <c r="A157" s="319" t="s">
        <v>1334</v>
      </c>
      <c r="B157" s="320">
        <v>30</v>
      </c>
    </row>
    <row r="158" s="310" customFormat="1" ht="21" customHeight="1" spans="1:2">
      <c r="A158" s="319" t="s">
        <v>1335</v>
      </c>
      <c r="B158" s="320">
        <v>70</v>
      </c>
    </row>
    <row r="159" s="310" customFormat="1" ht="21" customHeight="1" spans="1:2">
      <c r="A159" s="319" t="s">
        <v>1336</v>
      </c>
      <c r="B159" s="320"/>
    </row>
    <row r="160" s="310" customFormat="1" ht="21" customHeight="1" spans="1:2">
      <c r="A160" s="319" t="s">
        <v>1337</v>
      </c>
      <c r="B160" s="320"/>
    </row>
    <row r="161" s="310" customFormat="1" ht="21" customHeight="1" spans="1:2">
      <c r="A161" s="319" t="s">
        <v>1338</v>
      </c>
      <c r="B161" s="320"/>
    </row>
    <row r="162" s="310" customFormat="1" ht="21" customHeight="1" spans="1:2">
      <c r="A162" s="319" t="s">
        <v>1339</v>
      </c>
      <c r="B162" s="320"/>
    </row>
    <row r="163" s="310" customFormat="1" ht="21" customHeight="1" spans="1:2">
      <c r="A163" s="319" t="s">
        <v>1340</v>
      </c>
      <c r="B163" s="320">
        <v>4.375</v>
      </c>
    </row>
    <row r="164" s="310" customFormat="1" ht="21" customHeight="1" spans="1:2">
      <c r="A164" s="319" t="s">
        <v>1341</v>
      </c>
      <c r="B164" s="320">
        <v>3</v>
      </c>
    </row>
    <row r="165" s="310" customFormat="1" ht="21" customHeight="1" spans="1:2">
      <c r="A165" s="319" t="s">
        <v>1342</v>
      </c>
      <c r="B165" s="320"/>
    </row>
    <row r="166" s="310" customFormat="1" ht="21" customHeight="1" spans="1:2">
      <c r="A166" s="319" t="s">
        <v>1343</v>
      </c>
      <c r="B166" s="320"/>
    </row>
    <row r="167" s="310" customFormat="1" ht="21" customHeight="1" spans="1:2">
      <c r="A167" s="319" t="s">
        <v>1344</v>
      </c>
      <c r="B167" s="320"/>
    </row>
    <row r="168" s="310" customFormat="1" ht="21" customHeight="1" spans="1:2">
      <c r="A168" s="319" t="s">
        <v>1345</v>
      </c>
      <c r="B168" s="320">
        <v>323.7</v>
      </c>
    </row>
    <row r="169" s="310" customFormat="1" ht="21" customHeight="1" spans="1:2">
      <c r="A169" s="319" t="s">
        <v>1346</v>
      </c>
      <c r="B169" s="320">
        <v>93</v>
      </c>
    </row>
    <row r="170" s="310" customFormat="1" ht="21" customHeight="1" spans="1:2">
      <c r="A170" s="319" t="s">
        <v>1347</v>
      </c>
      <c r="B170" s="320"/>
    </row>
    <row r="171" s="310" customFormat="1" ht="21" customHeight="1" spans="1:2">
      <c r="A171" s="319" t="s">
        <v>1348</v>
      </c>
      <c r="B171" s="320"/>
    </row>
    <row r="172" s="310" customFormat="1" ht="21" customHeight="1" spans="1:2">
      <c r="A172" s="319" t="s">
        <v>1349</v>
      </c>
      <c r="B172" s="320"/>
    </row>
    <row r="173" s="310" customFormat="1" ht="21" customHeight="1" spans="1:2">
      <c r="A173" s="319" t="s">
        <v>1350</v>
      </c>
      <c r="B173" s="320"/>
    </row>
    <row r="174" s="310" customFormat="1" ht="21" customHeight="1" spans="1:2">
      <c r="A174" s="319" t="s">
        <v>1351</v>
      </c>
      <c r="B174" s="320"/>
    </row>
    <row r="175" s="310" customFormat="1" ht="21" customHeight="1" spans="1:2">
      <c r="A175" s="319" t="s">
        <v>1352</v>
      </c>
      <c r="B175" s="320"/>
    </row>
    <row r="176" s="310" customFormat="1" ht="21" customHeight="1" spans="1:2">
      <c r="A176" s="319" t="s">
        <v>1353</v>
      </c>
      <c r="B176" s="320">
        <v>330</v>
      </c>
    </row>
    <row r="177" s="310" customFormat="1" ht="21" customHeight="1" spans="1:2">
      <c r="A177" s="319" t="s">
        <v>1354</v>
      </c>
      <c r="B177" s="320"/>
    </row>
    <row r="178" customHeight="1" spans="1:2">
      <c r="A178" s="319" t="s">
        <v>1355</v>
      </c>
      <c r="B178" s="320"/>
    </row>
    <row r="179" customHeight="1" spans="1:2">
      <c r="A179" s="319" t="s">
        <v>1356</v>
      </c>
      <c r="B179" s="320"/>
    </row>
    <row r="180" customHeight="1" spans="1:2">
      <c r="A180" s="319" t="s">
        <v>1357</v>
      </c>
      <c r="B180" s="320"/>
    </row>
    <row r="181" customHeight="1" spans="1:2">
      <c r="A181" s="319" t="s">
        <v>1358</v>
      </c>
      <c r="B181" s="320"/>
    </row>
    <row r="182" customHeight="1" spans="1:2">
      <c r="A182" s="319" t="s">
        <v>1359</v>
      </c>
      <c r="B182" s="320"/>
    </row>
    <row r="183" customHeight="1" spans="1:2">
      <c r="A183" s="319" t="s">
        <v>1360</v>
      </c>
      <c r="B183" s="320"/>
    </row>
    <row r="184" customHeight="1" spans="1:2">
      <c r="A184" s="319" t="s">
        <v>1361</v>
      </c>
      <c r="B184" s="320"/>
    </row>
    <row r="185" customHeight="1" spans="1:2">
      <c r="A185" s="319" t="s">
        <v>1362</v>
      </c>
      <c r="B185" s="320"/>
    </row>
    <row r="186" customHeight="1" spans="1:2">
      <c r="A186" s="319" t="s">
        <v>1363</v>
      </c>
      <c r="B186" s="320"/>
    </row>
    <row r="187" customHeight="1" spans="1:2">
      <c r="A187" s="319" t="s">
        <v>1364</v>
      </c>
      <c r="B187" s="320"/>
    </row>
    <row r="188" customHeight="1" spans="1:2">
      <c r="A188" s="319" t="s">
        <v>1365</v>
      </c>
      <c r="B188" s="320"/>
    </row>
    <row r="189" customHeight="1" spans="1:2">
      <c r="A189" s="319" t="s">
        <v>1366</v>
      </c>
      <c r="B189" s="320"/>
    </row>
    <row r="190" customHeight="1" spans="1:2">
      <c r="A190" s="319" t="s">
        <v>1367</v>
      </c>
      <c r="B190" s="320"/>
    </row>
    <row r="191" customHeight="1" spans="1:2">
      <c r="A191" s="319" t="s">
        <v>1368</v>
      </c>
      <c r="B191" s="320"/>
    </row>
    <row r="192" customHeight="1" spans="1:2">
      <c r="A192" s="319" t="s">
        <v>1369</v>
      </c>
      <c r="B192" s="320"/>
    </row>
    <row r="193" customHeight="1" spans="1:2">
      <c r="A193" s="319" t="s">
        <v>1370</v>
      </c>
      <c r="B193" s="320"/>
    </row>
    <row r="194" customHeight="1" spans="1:2">
      <c r="A194" s="319" t="s">
        <v>1371</v>
      </c>
      <c r="B194" s="320"/>
    </row>
    <row r="195" customHeight="1" spans="1:2">
      <c r="A195" s="319" t="s">
        <v>1372</v>
      </c>
      <c r="B195" s="320"/>
    </row>
    <row r="196" customHeight="1" spans="1:2">
      <c r="A196" s="319" t="s">
        <v>1373</v>
      </c>
      <c r="B196" s="320"/>
    </row>
    <row r="197" customHeight="1" spans="1:2">
      <c r="A197" s="319" t="s">
        <v>1374</v>
      </c>
      <c r="B197" s="320"/>
    </row>
    <row r="198" customHeight="1" spans="1:2">
      <c r="A198" s="319" t="s">
        <v>1375</v>
      </c>
      <c r="B198" s="320"/>
    </row>
    <row r="199" customHeight="1" spans="1:2">
      <c r="A199" s="319" t="s">
        <v>1376</v>
      </c>
      <c r="B199" s="320"/>
    </row>
    <row r="200" customHeight="1" spans="1:2">
      <c r="A200" s="319" t="s">
        <v>1377</v>
      </c>
      <c r="B200" s="320"/>
    </row>
    <row r="201" customHeight="1" spans="1:2">
      <c r="A201" s="319" t="s">
        <v>1279</v>
      </c>
      <c r="B201" s="320"/>
    </row>
    <row r="202" customHeight="1" spans="1:2">
      <c r="A202" s="319" t="s">
        <v>1378</v>
      </c>
      <c r="B202" s="320"/>
    </row>
    <row r="203" customHeight="1" spans="1:2">
      <c r="A203" s="592" t="s">
        <v>1379</v>
      </c>
      <c r="B203" s="320"/>
    </row>
    <row r="204" customHeight="1" spans="1:2">
      <c r="A204" s="592" t="s">
        <v>1380</v>
      </c>
      <c r="B204" s="320"/>
    </row>
    <row r="205" customHeight="1" spans="1:2">
      <c r="A205" s="592" t="s">
        <v>1381</v>
      </c>
      <c r="B205" s="320"/>
    </row>
    <row r="206" customHeight="1" spans="1:2">
      <c r="A206" s="592" t="s">
        <v>1382</v>
      </c>
      <c r="B206" s="320"/>
    </row>
    <row r="207" customHeight="1" spans="1:2">
      <c r="A207" s="592" t="s">
        <v>1383</v>
      </c>
      <c r="B207" s="320"/>
    </row>
    <row r="208" customHeight="1" spans="1:2">
      <c r="A208" s="592" t="s">
        <v>1384</v>
      </c>
      <c r="B208" s="320"/>
    </row>
    <row r="209" customHeight="1" spans="1:2">
      <c r="A209" s="592" t="s">
        <v>1385</v>
      </c>
      <c r="B209" s="320"/>
    </row>
    <row r="210" customHeight="1" spans="1:2">
      <c r="A210" s="592" t="s">
        <v>1386</v>
      </c>
      <c r="B210" s="320">
        <v>80.18</v>
      </c>
    </row>
    <row r="211" customHeight="1" spans="1:2">
      <c r="A211" s="592" t="s">
        <v>1387</v>
      </c>
      <c r="B211" s="320"/>
    </row>
    <row r="212" customHeight="1" spans="1:2">
      <c r="A212" s="592" t="s">
        <v>1388</v>
      </c>
      <c r="B212" s="320"/>
    </row>
    <row r="213" customHeight="1" spans="1:2">
      <c r="A213" s="592" t="s">
        <v>1389</v>
      </c>
      <c r="B213" s="320"/>
    </row>
    <row r="214" customHeight="1" spans="1:2">
      <c r="A214" s="592" t="s">
        <v>1390</v>
      </c>
      <c r="B214" s="320"/>
    </row>
    <row r="215" customHeight="1" spans="1:2">
      <c r="A215" s="592" t="s">
        <v>1391</v>
      </c>
      <c r="B215" s="320"/>
    </row>
    <row r="216" customHeight="1" spans="1:2">
      <c r="A216" s="593" t="s">
        <v>1392</v>
      </c>
      <c r="B216" s="320">
        <v>865.82</v>
      </c>
    </row>
  </sheetData>
  <mergeCells count="1">
    <mergeCell ref="A2:B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83</vt:i4>
      </vt:variant>
    </vt:vector>
  </HeadingPairs>
  <TitlesOfParts>
    <vt:vector size="83" baseType="lpstr">
      <vt:lpstr>封面</vt:lpstr>
      <vt:lpstr>表1-2023年一般公共预算收入表</vt:lpstr>
      <vt:lpstr>表2-2023年一般公共预算支出表</vt:lpstr>
      <vt:lpstr>表3-2023年一般公共预算收支平衡表</vt:lpstr>
      <vt:lpstr>表4-2023年区级一般公共预算收入表</vt:lpstr>
      <vt:lpstr>表5-2023年区级一般公共预算支出表</vt:lpstr>
      <vt:lpstr>表6-2023年区级一般公共预算收支平衡表</vt:lpstr>
      <vt:lpstr>表7-2023年一般公共预算上级补助</vt:lpstr>
      <vt:lpstr>表8-2023年一般公共预算上级补助（分项目、分地区）</vt:lpstr>
      <vt:lpstr>表9-2023年一般公共预算经济分类科目支出决算表</vt:lpstr>
      <vt:lpstr>表10-2023年一般公共预算经济分类科目基本支出决算表</vt:lpstr>
      <vt:lpstr>表11-2022年预算内基本建设支出决算表</vt:lpstr>
      <vt:lpstr>表12-2022年重大政府投资计划和重大投资项目表</vt:lpstr>
      <vt:lpstr>表13-2023年政府性基金收入</vt:lpstr>
      <vt:lpstr>表14-2023年政府性基金支出</vt:lpstr>
      <vt:lpstr>表15-2023年基金收支决算平衡</vt:lpstr>
      <vt:lpstr>表16-2023年区级政府性基金收入</vt:lpstr>
      <vt:lpstr>表17-2023年区级政府性基金支出</vt:lpstr>
      <vt:lpstr>表18-2023年区级基金收支决算平衡</vt:lpstr>
      <vt:lpstr>表19-2023年基金转移支付补助（分科目）</vt:lpstr>
      <vt:lpstr>表20-2023年基金转移支付补助（分项目、分地区）</vt:lpstr>
      <vt:lpstr>表21-2023年国有资本经营预算收入</vt:lpstr>
      <vt:lpstr>表22-2023年国有资本经营预算支出</vt:lpstr>
      <vt:lpstr>表23-2023年国有资本经营预算收支平衡</vt:lpstr>
      <vt:lpstr>表24-2023年区级国有资本经营预算收入</vt:lpstr>
      <vt:lpstr>表25-2023年区级国有资本经营预算支出</vt:lpstr>
      <vt:lpstr>表26-2023年区级国有资本经营预算收支平衡</vt:lpstr>
      <vt:lpstr>表27-2023年国有资本经营预算转移支付</vt:lpstr>
      <vt:lpstr>表28-2023年社保基金收入</vt:lpstr>
      <vt:lpstr>表29-2023年社保基金支出</vt:lpstr>
      <vt:lpstr>表30-2023年社保基金收支平衡</vt:lpstr>
      <vt:lpstr>表31-2023年区级社保基金收入</vt:lpstr>
      <vt:lpstr>表32-2023年区级社保基金支出</vt:lpstr>
      <vt:lpstr>表33-2023年区级社保基金收支平衡</vt:lpstr>
      <vt:lpstr>表34-2023年地方政府债务限额及余额决算情况表</vt:lpstr>
      <vt:lpstr>表35-地方政府债务余额情况汇总表</vt:lpstr>
      <vt:lpstr>表36-2023年地方政府债务相关情况表</vt:lpstr>
      <vt:lpstr>表37-政府债务十年到期情况表</vt:lpstr>
      <vt:lpstr>表38-2023年本级地方政府专项债务表</vt:lpstr>
      <vt:lpstr>表39-2023年地方政府债券使用情况表</vt:lpstr>
      <vt:lpstr>表40-2024年一般公共预算收入预算表</vt:lpstr>
      <vt:lpstr>表41-2024年一般公共预算支出预算表</vt:lpstr>
      <vt:lpstr>表42-2024年一般公共预算收支平衡表</vt:lpstr>
      <vt:lpstr>表43-2024年区级一般公共预算收入预算表</vt:lpstr>
      <vt:lpstr>表44-2024年区级一般公共预算支出预算表</vt:lpstr>
      <vt:lpstr>表45-2024年区级一般公共预算收支平衡表</vt:lpstr>
      <vt:lpstr>表46-2024年一般公共预算经济分类科目支出预算表</vt:lpstr>
      <vt:lpstr>表47-2024年一般公共预算经济分类科目基本支出预算表</vt:lpstr>
      <vt:lpstr>表48-2024年上级补助（分科目）</vt:lpstr>
      <vt:lpstr>表49-2024年上级补助（分项目、分地区）</vt:lpstr>
      <vt:lpstr>表50-2024年预算内基本建设支出预算表</vt:lpstr>
      <vt:lpstr>表51-2024年重大政府投资计划和重大投资项目表</vt:lpstr>
      <vt:lpstr>表52-2024年基金预算收入</vt:lpstr>
      <vt:lpstr>表53-2024年基金预算支出</vt:lpstr>
      <vt:lpstr>表54-2024年基金预算平衡</vt:lpstr>
      <vt:lpstr>表55-2024年区级基金预算收入</vt:lpstr>
      <vt:lpstr>表56-2024年区级基金预算支出</vt:lpstr>
      <vt:lpstr>表57-2024年区级基金预算平衡</vt:lpstr>
      <vt:lpstr>表58-2024年基金转移支付补助（分科目）</vt:lpstr>
      <vt:lpstr>表59-2024年基金转移支付补助（分项目、分地区）</vt:lpstr>
      <vt:lpstr>表60-2024年国有资本经营预算收入</vt:lpstr>
      <vt:lpstr>表61-2024年国有资本经营预算支出</vt:lpstr>
      <vt:lpstr>表62-2024年国有资本经营预算收支平衡</vt:lpstr>
      <vt:lpstr>表63-2024年区级国有资本经营预算收入</vt:lpstr>
      <vt:lpstr>表64-2024年区级国有资本经营预算支出</vt:lpstr>
      <vt:lpstr>表65-2024年区级国有资本经营预算收支平衡</vt:lpstr>
      <vt:lpstr>表66-2024年国有资本经营预算转移支付</vt:lpstr>
      <vt:lpstr>表67-2024年社保基金收入</vt:lpstr>
      <vt:lpstr>表68-2024年社保基金支出</vt:lpstr>
      <vt:lpstr>表69-2024年社保基金收支平衡</vt:lpstr>
      <vt:lpstr>表70-2024年区级社保基金收入</vt:lpstr>
      <vt:lpstr>表71-2024年区级社保基金支出</vt:lpstr>
      <vt:lpstr>表72-2024年区级社保基金收支平衡</vt:lpstr>
      <vt:lpstr>表73-2023年地方政府债务限额及余额预算情况表</vt:lpstr>
      <vt:lpstr>表74-2024年地方政府一般债务余额情况表</vt:lpstr>
      <vt:lpstr>表75- 2024年地方政府专项债务余额情况表</vt:lpstr>
      <vt:lpstr>表76-2024年地方政府债券发行及还本付息情况表</vt:lpstr>
      <vt:lpstr>表77-2023年本级地方政府专项债务表</vt:lpstr>
      <vt:lpstr>表78- 2023年本级新增政府债券项目实施</vt:lpstr>
      <vt:lpstr>表79-2024年地方政府债务限额提前下达情况表</vt:lpstr>
      <vt:lpstr>表80-2024年年初新增地方政府债券资金安排表</vt:lpstr>
      <vt:lpstr>表81-2024年地方政府债务限额调整情况表</vt:lpstr>
      <vt:lpstr>表82-2024年限额调整地方政府债券资金安排表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2023-05-12T19:15:00Z</dcterms:created>
  <dcterms:modified xsi:type="dcterms:W3CDTF">2026-07-28T10:23:36Z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2052-11.8.2.1116</vt:lpwstr>
  </property>
  <property fmtid="{D5CDD505-2E9C-101B-9397-08002B2CF9AE}" pid="3" name="ICV">
    <vt:lpwstr>760E0C3004BB8999A812686A91772017</vt:lpwstr>
  </property>
  <property fmtid="{D5CDD505-2E9C-101B-9397-08002B2CF9AE}" pid="4" name="KSOReadingLayout">
    <vt:bool>true</vt:bool>
  </property>
</Properties>
</file>