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60" activeTab="1"/>
  </bookViews>
  <sheets>
    <sheet name="封面" sheetId="19" r:id="rId1"/>
    <sheet name="1" sheetId="2" r:id="rId2"/>
    <sheet name="2" sheetId="3" r:id="rId3"/>
    <sheet name="3" sheetId="4" r:id="rId4"/>
    <sheet name="4" sheetId="5" r:id="rId5"/>
    <sheet name="5" sheetId="6" r:id="rId6"/>
    <sheet name="6" sheetId="7" r:id="rId7"/>
    <sheet name="7" sheetId="8" r:id="rId8"/>
    <sheet name="8" sheetId="9" r:id="rId9"/>
    <sheet name="9" sheetId="10" r:id="rId10"/>
    <sheet name="10" sheetId="11" r:id="rId11"/>
    <sheet name="11" sheetId="12" r:id="rId12"/>
    <sheet name="12" sheetId="13" r:id="rId13"/>
    <sheet name="13-1" sheetId="20" r:id="rId14"/>
    <sheet name="13-2" sheetId="21" r:id="rId15"/>
    <sheet name="13-3" sheetId="22" r:id="rId16"/>
    <sheet name="13-4" sheetId="23" r:id="rId17"/>
    <sheet name="13-5" sheetId="24" r:id="rId18"/>
    <sheet name="13-6" sheetId="25" r:id="rId19"/>
    <sheet name="14" sheetId="18" r:id="rId20"/>
  </sheets>
  <externalReferences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</externalReferences>
  <definedNames>
    <definedName name="________________A01" localSheetId="0">#REF!</definedName>
    <definedName name="________________A01">#REF!</definedName>
    <definedName name="________________A08">'[5]A01-1'!$A$5:$C$36</definedName>
    <definedName name="_______________A01" localSheetId="0">#REF!</definedName>
    <definedName name="_______________A01">#REF!</definedName>
    <definedName name="_______________A08">'[1]A01-1'!$A$5:$C$36</definedName>
    <definedName name="______________A01" localSheetId="0">#REF!</definedName>
    <definedName name="______________A01">#REF!</definedName>
    <definedName name="______________A08">'[13]A01-1'!$A$5:$C$36</definedName>
    <definedName name="_____________A01" localSheetId="0">#REF!</definedName>
    <definedName name="_____________A01">#REF!</definedName>
    <definedName name="_____________A08">'[10]A01-1'!$A$5:$C$36</definedName>
    <definedName name="____________A01" localSheetId="0">#REF!</definedName>
    <definedName name="____________A01">#REF!</definedName>
    <definedName name="____________A08">'[7]A01-1'!$A$5:$C$36</definedName>
    <definedName name="____________qyc1234" localSheetId="0">#REF!</definedName>
    <definedName name="____________qyc1234">#REF!</definedName>
    <definedName name="___________A01" localSheetId="0">#REF!</definedName>
    <definedName name="___________A01">#REF!</definedName>
    <definedName name="___________A08">'[7]A01-1'!$A$5:$C$36</definedName>
    <definedName name="___________qyc1234" localSheetId="0">#REF!</definedName>
    <definedName name="___________qyc1234">#REF!</definedName>
    <definedName name="__________A01" localSheetId="0">#REF!</definedName>
    <definedName name="__________A01">#REF!</definedName>
    <definedName name="__________A08">'[7]A01-1'!$A$5:$C$36</definedName>
    <definedName name="__________qyc1234" localSheetId="0">#REF!</definedName>
    <definedName name="__________qyc1234">#REF!</definedName>
    <definedName name="_________A01" localSheetId="0">#REF!</definedName>
    <definedName name="_________A01">#REF!</definedName>
    <definedName name="_________A08">'[8]A01-1'!$A$5:$C$36</definedName>
    <definedName name="_________qyc1234" localSheetId="0">#REF!</definedName>
    <definedName name="_________qyc1234">#REF!</definedName>
    <definedName name="________A01" localSheetId="0">#REF!</definedName>
    <definedName name="________A01">#REF!</definedName>
    <definedName name="________A08">'[7]A01-1'!$A$5:$C$36</definedName>
    <definedName name="________qyc1234" localSheetId="0">#REF!</definedName>
    <definedName name="________qyc1234">#REF!</definedName>
    <definedName name="_______A01" localSheetId="0">#REF!</definedName>
    <definedName name="_______A01">#REF!</definedName>
    <definedName name="_______A08">'[9]A01-1'!$A$5:$C$36</definedName>
    <definedName name="_______qyc1234" localSheetId="0">#REF!</definedName>
    <definedName name="_______qyc1234">#REF!</definedName>
    <definedName name="______A01" localSheetId="0">#REF!</definedName>
    <definedName name="______A01">#REF!</definedName>
    <definedName name="______A08">'[6]A01-1'!$A$5:$C$36</definedName>
    <definedName name="______qyc1234" localSheetId="0">#REF!</definedName>
    <definedName name="______qyc1234">#REF!</definedName>
    <definedName name="_____A01" localSheetId="0">#REF!</definedName>
    <definedName name="_____A01">#REF!</definedName>
    <definedName name="_____A08">'[6]A01-1'!$A$5:$C$36</definedName>
    <definedName name="_____qyc1234" localSheetId="0">#REF!</definedName>
    <definedName name="_____qyc1234">#REF!</definedName>
    <definedName name="____1A01_" localSheetId="0">#REF!</definedName>
    <definedName name="____1A01_">#REF!</definedName>
    <definedName name="____2A08_">'[2]A01-1'!$A$5:$C$36</definedName>
    <definedName name="____A01" localSheetId="0">#REF!</definedName>
    <definedName name="____A01">#REF!</definedName>
    <definedName name="____A08">'[3]A01-1'!$A$5:$C$36</definedName>
    <definedName name="____qyc1234" localSheetId="0">#REF!</definedName>
    <definedName name="____qyc1234">#REF!</definedName>
    <definedName name="___1A01_" localSheetId="0">#REF!</definedName>
    <definedName name="___1A01_">#REF!</definedName>
    <definedName name="___2A08_">'[1]A01-1'!$A$5:$C$36</definedName>
    <definedName name="___A01" localSheetId="0">#REF!</definedName>
    <definedName name="___A01">#REF!</definedName>
    <definedName name="___A08">'[3]A01-1'!$A$5:$C$36</definedName>
    <definedName name="___qyc1234" localSheetId="0">#REF!</definedName>
    <definedName name="___qyc1234">#REF!</definedName>
    <definedName name="__1A01_" localSheetId="0">#REF!</definedName>
    <definedName name="__1A01_">#REF!</definedName>
    <definedName name="__2A01_" localSheetId="0">#REF!</definedName>
    <definedName name="__2A01_">#REF!</definedName>
    <definedName name="__2A08_">'[1]A01-1'!$A$5:$C$36</definedName>
    <definedName name="__4A08_">'[1]A01-1'!$A$5:$C$36</definedName>
    <definedName name="__A01" localSheetId="0">#REF!</definedName>
    <definedName name="__A01">#REF!</definedName>
    <definedName name="__A08">'[1]A01-1'!$A$5:$C$36</definedName>
    <definedName name="__qyc1234" localSheetId="0">#REF!</definedName>
    <definedName name="__qyc1234">#REF!</definedName>
    <definedName name="_1A01_" localSheetId="0">#REF!</definedName>
    <definedName name="_1A01_">#REF!</definedName>
    <definedName name="_2A01_" localSheetId="0">#REF!</definedName>
    <definedName name="_2A01_">#REF!</definedName>
    <definedName name="_2A08_" localSheetId="0">'[4]A01-1'!$A$5:$C$36</definedName>
    <definedName name="_2A08_">'[4]A01-1'!$A$5:$C$36</definedName>
    <definedName name="_4A08_">'[1]A01-1'!$A$5:$C$36</definedName>
    <definedName name="_A01" localSheetId="0">#REF!</definedName>
    <definedName name="_A01">#REF!</definedName>
    <definedName name="_A08">'[1]A01-1'!$A$5:$C$36</definedName>
    <definedName name="_a8756">'[5]A01-1'!$A$5:$C$36</definedName>
    <definedName name="_qyc1234" localSheetId="0">#REF!</definedName>
    <definedName name="_qyc1234">#REF!</definedName>
    <definedName name="a">#N/A</definedName>
    <definedName name="b">#N/A</definedName>
    <definedName name="d">#N/A</definedName>
    <definedName name="Database" localSheetId="0" hidden="1">#REF!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Area" localSheetId="1">'1'!$B$1:$E$40</definedName>
    <definedName name="_xlnm.Print_Area" localSheetId="3">'3'!$B$1:$K$20</definedName>
    <definedName name="_xlnm.Print_Area" localSheetId="0">封面!$A$1:$A$18</definedName>
    <definedName name="_xlnm.Print_Titles">#N/A</definedName>
    <definedName name="s">#N/A</definedName>
    <definedName name="地区名称" localSheetId="0">#REF!</definedName>
    <definedName name="地区名称">#REF!</definedName>
    <definedName name="分类" localSheetId="0">#REF!</definedName>
    <definedName name="分类">#REF!</definedName>
    <definedName name="行业">[11]Sheet1!$W$2:$W$9</definedName>
    <definedName name="市州">[11]Sheet1!$A$2:$U$2</definedName>
    <definedName name="形式" localSheetId="0">#REF!</definedName>
    <definedName name="形式">#REF!</definedName>
    <definedName name="性质">[12]Sheet2!$A$1:$A$4</definedName>
    <definedName name="支出" localSheetId="0">#REF!</definedName>
    <definedName name="支出">#REF!</definedName>
    <definedName name="________________A01" localSheetId="13">#REF!</definedName>
    <definedName name="_______________A01" localSheetId="13">#REF!</definedName>
    <definedName name="_______________A08" localSheetId="13">'[14]A01-1'!$A$5:$C$36</definedName>
    <definedName name="______________A01" localSheetId="13">#REF!</definedName>
    <definedName name="_____________A01" localSheetId="13">#REF!</definedName>
    <definedName name="____________A01" localSheetId="13">#REF!</definedName>
    <definedName name="____________qyc1234" localSheetId="13">#REF!</definedName>
    <definedName name="___________A01" localSheetId="13">#REF!</definedName>
    <definedName name="___________qyc1234" localSheetId="13">#REF!</definedName>
    <definedName name="__________A01" localSheetId="13">#REF!</definedName>
    <definedName name="__________qyc1234" localSheetId="13">#REF!</definedName>
    <definedName name="_________A01" localSheetId="13">#REF!</definedName>
    <definedName name="_________qyc1234" localSheetId="13">#REF!</definedName>
    <definedName name="________A01" localSheetId="13">#REF!</definedName>
    <definedName name="________qyc1234" localSheetId="13">#REF!</definedName>
    <definedName name="_______A01" localSheetId="13">#REF!</definedName>
    <definedName name="_______qyc1234" localSheetId="13">#REF!</definedName>
    <definedName name="______A01" localSheetId="13">#REF!</definedName>
    <definedName name="______qyc1234" localSheetId="13">#REF!</definedName>
    <definedName name="_____A01" localSheetId="13">#REF!</definedName>
    <definedName name="_____qyc1234" localSheetId="13">#REF!</definedName>
    <definedName name="____1A01_" localSheetId="13">#REF!</definedName>
    <definedName name="____A01" localSheetId="13">#REF!</definedName>
    <definedName name="____qyc1234" localSheetId="13">#REF!</definedName>
    <definedName name="___1A01_" localSheetId="13">#REF!</definedName>
    <definedName name="___2A08_" localSheetId="13">'[14]A01-1'!$A$5:$C$36</definedName>
    <definedName name="___A01" localSheetId="13">#REF!</definedName>
    <definedName name="___qyc1234" localSheetId="13">#REF!</definedName>
    <definedName name="__1A01_" localSheetId="13">#REF!</definedName>
    <definedName name="__2A01_" localSheetId="13">#REF!</definedName>
    <definedName name="__2A08_" localSheetId="13">'[14]A01-1'!$A$5:$C$36</definedName>
    <definedName name="__4A08_" localSheetId="13">'[14]A01-1'!$A$5:$C$36</definedName>
    <definedName name="__A01" localSheetId="13">#REF!</definedName>
    <definedName name="__A08" localSheetId="13">'[14]A01-1'!$A$5:$C$36</definedName>
    <definedName name="__qyc1234" localSheetId="13">#REF!</definedName>
    <definedName name="_1A01_" localSheetId="13">#REF!</definedName>
    <definedName name="_2A01_" localSheetId="13">#REF!</definedName>
    <definedName name="_4A08_" localSheetId="13">'[14]A01-1'!$A$5:$C$36</definedName>
    <definedName name="_A01" localSheetId="13">#REF!</definedName>
    <definedName name="_A08" localSheetId="13">'[14]A01-1'!$A$5:$C$36</definedName>
    <definedName name="_qyc1234" localSheetId="13">#REF!</definedName>
    <definedName name="Database" localSheetId="13" hidden="1">#REF!</definedName>
    <definedName name="地区名称" localSheetId="13">#REF!</definedName>
    <definedName name="分类" localSheetId="13">#REF!</definedName>
    <definedName name="形式" localSheetId="13">#REF!</definedName>
    <definedName name="支出" localSheetId="13">#REF!</definedName>
  </definedNames>
  <calcPr calcId="144525"/>
</workbook>
</file>

<file path=xl/sharedStrings.xml><?xml version="1.0" encoding="utf-8"?>
<sst xmlns="http://schemas.openxmlformats.org/spreadsheetml/2006/main" count="993" uniqueCount="406">
  <si>
    <t xml:space="preserve"> 攀枝花市西区水利局</t>
  </si>
  <si>
    <t>2023年单位预算公开表</t>
  </si>
  <si>
    <t>报送日期：    2023 年 3  月16  日</t>
  </si>
  <si>
    <t>表1</t>
  </si>
  <si>
    <t xml:space="preserve"> </t>
  </si>
  <si>
    <t>单位收支总表</t>
  </si>
  <si>
    <t>单位：攀枝花市西区水利局（本级）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</si>
  <si>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</si>
  <si>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</si>
  <si>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</si>
  <si>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</si>
  <si>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</si>
  <si>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</si>
  <si>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</si>
  <si>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</si>
  <si>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</si>
  <si>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</si>
  <si>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</si>
  <si>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</si>
  <si>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</si>
  <si>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</si>
  <si>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</si>
  <si>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</si>
  <si>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</si>
  <si>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</si>
  <si>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</si>
  <si>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</si>
  <si>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</si>
  <si>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</si>
  <si>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</si>
  <si>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</si>
  <si>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</si>
  <si>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</si>
  <si>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</si>
  <si>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</si>
  <si>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</si>
  <si>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</si>
  <si>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</si>
  <si>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</si>
  <si>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</si>
  <si>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</si>
  <si>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</si>
  <si>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</si>
  <si>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</si>
  <si>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</si>
  <si>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</si>
  <si>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</si>
  <si>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</si>
  <si>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sz val="11"/>
        <rFont val="宋体"/>
        <charset val="134"/>
      </rPr>
      <t>本 年 收 入 合 计</t>
    </r>
  </si>
  <si>
    <r>
      <rPr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</si>
  <si>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</si>
  <si>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</si>
  <si>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</si>
  <si>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</si>
  <si>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</si>
  <si>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</si>
  <si>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</si>
  <si>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表2</t>
  </si>
  <si>
    <t>单位收入总表</t>
  </si>
  <si>
    <t>金额单位：元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</si>
  <si>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</si>
  <si>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</si>
  <si>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</si>
  <si>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</si>
  <si>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</si>
  <si>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</si>
  <si>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 xml:space="preserve">事业单位经营
收入 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</si>
  <si>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</si>
  <si>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</si>
  <si>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</si>
  <si>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</si>
  <si>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</si>
  <si>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</si>
  <si>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合    计</t>
  </si>
  <si>
    <t>120001</t>
  </si>
  <si>
    <r>
      <rPr>
        <sz val="10"/>
        <rFont val="宋体"/>
        <charset val="134"/>
      </rPr>
      <t>攀枝花市西区水利局</t>
    </r>
  </si>
  <si>
    <t>表3</t>
  </si>
  <si>
    <t>单位支出总表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</si>
  <si>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</si>
  <si>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</si>
  <si>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</si>
  <si>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</si>
  <si>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</si>
  <si>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</si>
  <si>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</si>
  <si>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</si>
  <si>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208</t>
  </si>
  <si>
    <t>05</t>
  </si>
  <si>
    <t>01</t>
  </si>
  <si>
    <t>行政单位离退休</t>
  </si>
  <si>
    <t>02</t>
  </si>
  <si>
    <t>事业单位离退休</t>
  </si>
  <si>
    <t>机关事业单位基本养老保险缴费支出</t>
  </si>
  <si>
    <t>210</t>
  </si>
  <si>
    <t>11</t>
  </si>
  <si>
    <t>行政单位医疗</t>
  </si>
  <si>
    <t>事业单位医疗</t>
  </si>
  <si>
    <t>03</t>
  </si>
  <si>
    <t>公务员医疗补助</t>
  </si>
  <si>
    <t>99</t>
  </si>
  <si>
    <t>其他行政事业单位医疗支出</t>
  </si>
  <si>
    <t>212</t>
  </si>
  <si>
    <t>08</t>
  </si>
  <si>
    <t>土地开发支出</t>
  </si>
  <si>
    <t>213</t>
  </si>
  <si>
    <t>行政运行</t>
  </si>
  <si>
    <t>水资源节约管理与保护</t>
  </si>
  <si>
    <t>14</t>
  </si>
  <si>
    <t>防汛</t>
  </si>
  <si>
    <t>其他水利支出</t>
  </si>
  <si>
    <t>221</t>
  </si>
  <si>
    <t>住房公积金</t>
  </si>
  <si>
    <t>表4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</si>
  <si>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</si>
  <si>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</si>
  <si>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</si>
  <si>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</si>
  <si>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</si>
  <si>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</si>
  <si>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</si>
  <si>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</si>
  <si>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</si>
  <si>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</si>
  <si>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</si>
  <si>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</si>
  <si>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二、上年结转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</si>
  <si>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</si>
  <si>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</si>
  <si>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</si>
  <si>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</si>
  <si>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</si>
  <si>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</si>
  <si>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</si>
  <si>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</si>
  <si>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</si>
  <si>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</si>
  <si>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</si>
  <si>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</si>
  <si>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</si>
  <si>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</si>
  <si>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</si>
  <si>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</si>
  <si>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</si>
  <si>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</si>
  <si>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</si>
  <si>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</si>
  <si>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</si>
  <si>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</si>
  <si>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</si>
  <si>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</si>
  <si>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</si>
  <si>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表5</t>
  </si>
  <si>
    <t>财政拨款支出预算表（部门经济分类科目）</t>
  </si>
  <si>
    <t>总计</t>
  </si>
  <si>
    <t>区级当年财政拨款安排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</si>
  <si>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</si>
  <si>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</si>
  <si>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</si>
  <si>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</si>
  <si>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</si>
  <si>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</si>
  <si>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</si>
  <si>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</si>
  <si>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</si>
  <si>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301</t>
  </si>
  <si>
    <t>30101</t>
  </si>
  <si>
    <t>基本工资</t>
  </si>
  <si>
    <t>30102</t>
  </si>
  <si>
    <t>津贴补贴</t>
  </si>
  <si>
    <t>30103</t>
  </si>
  <si>
    <t>奖金</t>
  </si>
  <si>
    <t>07</t>
  </si>
  <si>
    <t>30107</t>
  </si>
  <si>
    <t>绩效工资</t>
  </si>
  <si>
    <t>30108</t>
  </si>
  <si>
    <t>机关事业单位基本养老保险缴费</t>
  </si>
  <si>
    <t>10</t>
  </si>
  <si>
    <t>30110</t>
  </si>
  <si>
    <t>职工基本医疗保险缴费</t>
  </si>
  <si>
    <t>30111</t>
  </si>
  <si>
    <t>公务员医疗补助缴费</t>
  </si>
  <si>
    <t>12</t>
  </si>
  <si>
    <t>30112</t>
  </si>
  <si>
    <t>其他社会保障缴费</t>
  </si>
  <si>
    <t>13</t>
  </si>
  <si>
    <t>30113</t>
  </si>
  <si>
    <t>30199</t>
  </si>
  <si>
    <t>其他工资福利支出</t>
  </si>
  <si>
    <t>302</t>
  </si>
  <si>
    <t>30201</t>
  </si>
  <si>
    <t>办公费</t>
  </si>
  <si>
    <t>30211</t>
  </si>
  <si>
    <t>差旅费</t>
  </si>
  <si>
    <t>17</t>
  </si>
  <si>
    <t>30217</t>
  </si>
  <si>
    <t>公务接待费</t>
  </si>
  <si>
    <t>28</t>
  </si>
  <si>
    <t>30228</t>
  </si>
  <si>
    <t>工会经费</t>
  </si>
  <si>
    <t>29</t>
  </si>
  <si>
    <t>30229</t>
  </si>
  <si>
    <t>福利费</t>
  </si>
  <si>
    <t>31</t>
  </si>
  <si>
    <t>30231</t>
  </si>
  <si>
    <t>公务用车运行维护费</t>
  </si>
  <si>
    <t>39</t>
  </si>
  <si>
    <t>30239</t>
  </si>
  <si>
    <t>其他交通费用</t>
  </si>
  <si>
    <t>30299</t>
  </si>
  <si>
    <t>其他商品和服务支出</t>
  </si>
  <si>
    <t>303</t>
  </si>
  <si>
    <t>30307</t>
  </si>
  <si>
    <t>医疗费补助</t>
  </si>
  <si>
    <t>30302</t>
  </si>
  <si>
    <t>退休费</t>
  </si>
  <si>
    <t>表6</t>
  </si>
  <si>
    <t>一般公共预算支出预算表</t>
  </si>
  <si>
    <t>当年财政拨款安排</t>
  </si>
  <si>
    <t>表7</t>
  </si>
  <si>
    <t>一般公共预算基本支出预算表</t>
  </si>
  <si>
    <t>人员经费</t>
  </si>
  <si>
    <t>公用经费</t>
  </si>
  <si>
    <t>表8</t>
  </si>
  <si>
    <t>一般公共预算项目支出预算表</t>
  </si>
  <si>
    <t>金额</t>
  </si>
  <si>
    <t>攀枝花市西区水利局</t>
  </si>
  <si>
    <t>2023年度山洪灾害防治县级非工程措施维保项目</t>
  </si>
  <si>
    <t>2023年防汛抗旱物资经费</t>
  </si>
  <si>
    <t>2023年农村饮水安全项目</t>
  </si>
  <si>
    <r>
      <rPr>
        <sz val="11"/>
        <rFont val="宋体"/>
        <charset val="134"/>
      </rPr>
      <t>  </t>
    </r>
  </si>
  <si>
    <t>表9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</si>
  <si>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</si>
  <si>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</si>
  <si>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</si>
  <si>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</si>
  <si>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</si>
  <si>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公务用车购置费</t>
  </si>
  <si>
    <t>公务用车运行费</t>
  </si>
  <si>
    <t>表10</t>
  </si>
  <si>
    <t xml:space="preserve">政府性基金预算支出预算表 </t>
  </si>
  <si>
    <t>本年政府性基金预算支出</t>
  </si>
  <si>
    <t>2023河湖长制工作</t>
  </si>
  <si>
    <t>2023年水资源、水土保持工作</t>
  </si>
  <si>
    <t>2023年水利工程质量与安全监督</t>
  </si>
  <si>
    <t>表11</t>
  </si>
  <si>
    <t>政府性基金预算“三公”经费支出预算表</t>
  </si>
  <si>
    <t>单位名称</t>
  </si>
  <si>
    <r>
      <rPr>
        <sz val="9"/>
        <rFont val="宋体"/>
        <charset val="134"/>
      </rPr>
      <t>说明：攀枝花市西区水利局本级</t>
    </r>
    <r>
      <rPr>
        <sz val="9"/>
        <rFont val="Hiragino Sans GB"/>
        <charset val="134"/>
      </rPr>
      <t>2023</t>
    </r>
    <r>
      <rPr>
        <sz val="9"/>
        <rFont val="宋体"/>
        <charset val="134"/>
      </rPr>
      <t>年没有使用政府性基金预算支出安排，本表无数据。</t>
    </r>
    <r>
      <rPr>
        <sz val="9"/>
        <rFont val="Hiragino Sans GB"/>
        <charset val="134"/>
      </rPr>
      <t xml:space="preserve">
 </t>
    </r>
  </si>
  <si>
    <t>表12</t>
  </si>
  <si>
    <t>国有资本经营预算支出预算表</t>
  </si>
  <si>
    <t>本年国有资本经营预算支出</t>
  </si>
  <si>
    <t>说明：攀枝花市西区水利局本级2023年没有国有资本经营预算支出，本表无数据。</t>
  </si>
  <si>
    <t>表13-1</t>
  </si>
  <si>
    <t>项目支出绩效目标申报表</t>
  </si>
  <si>
    <t>(2023年度)</t>
  </si>
  <si>
    <t>项目名称</t>
  </si>
  <si>
    <t>水利工程质量与安全监督经费</t>
  </si>
  <si>
    <t>部门（单位）</t>
  </si>
  <si>
    <t>项目资金
（万元）</t>
  </si>
  <si>
    <t>年度资金总额</t>
  </si>
  <si>
    <t>财政拨款</t>
  </si>
  <si>
    <t>其他资金</t>
  </si>
  <si>
    <t>总体目标</t>
  </si>
  <si>
    <t>保证水利项目质量，发挥效益。</t>
  </si>
  <si>
    <t>绩效指标</t>
  </si>
  <si>
    <t>一级指标</t>
  </si>
  <si>
    <t>二级指标</t>
  </si>
  <si>
    <t>三级指标</t>
  </si>
  <si>
    <t>指标值（包含数字及文字描述）</t>
  </si>
  <si>
    <t>完成指标</t>
  </si>
  <si>
    <t>数量指标</t>
  </si>
  <si>
    <t>监理质量监督机构、体系</t>
  </si>
  <si>
    <t>开展水利项目质量监督个数</t>
  </si>
  <si>
    <t>质量指标</t>
  </si>
  <si>
    <t>合格</t>
  </si>
  <si>
    <t>时效指标</t>
  </si>
  <si>
    <t>水利工程质量与安全监督</t>
  </si>
  <si>
    <t>2023年</t>
  </si>
  <si>
    <t>成本指标</t>
  </si>
  <si>
    <t>项目经费</t>
  </si>
  <si>
    <t>1万元</t>
  </si>
  <si>
    <t>效益指标</t>
  </si>
  <si>
    <t>社会效益指标</t>
  </si>
  <si>
    <t>保障水利项目建设质量</t>
  </si>
  <si>
    <t>提升水利项目质量</t>
  </si>
  <si>
    <t>经济效益指标</t>
  </si>
  <si>
    <t>保证质量，发挥效益</t>
  </si>
  <si>
    <t>生态效益指标</t>
  </si>
  <si>
    <t>持续改善生态环境</t>
  </si>
  <si>
    <t>可持续影响指标</t>
  </si>
  <si>
    <t>辖区水利工程质量监督管理</t>
  </si>
  <si>
    <t>达标</t>
  </si>
  <si>
    <t>满意度指标</t>
  </si>
  <si>
    <t>服务对象满意度指标</t>
  </si>
  <si>
    <t>满意度</t>
  </si>
  <si>
    <t>≥95%</t>
  </si>
  <si>
    <t>表13-2</t>
  </si>
  <si>
    <t>河湖长制工作经费</t>
  </si>
  <si>
    <t>确保岸边无垃圾、河面无漂浮物，保障信息化平台正常运行。</t>
  </si>
  <si>
    <t>河道日常管护</t>
  </si>
  <si>
    <r>
      <rPr>
        <sz val="9"/>
        <rFont val="宋体"/>
        <charset val="134"/>
        <scheme val="minor"/>
      </rPr>
      <t>管护范围：金沙江</t>
    </r>
    <r>
      <rPr>
        <sz val="9"/>
        <rFont val="宋体"/>
        <charset val="134"/>
      </rPr>
      <t>29.5</t>
    </r>
    <r>
      <rPr>
        <sz val="9"/>
        <rFont val="宋体"/>
        <charset val="134"/>
      </rPr>
      <t>公里，把关河</t>
    </r>
    <r>
      <rPr>
        <sz val="9"/>
        <rFont val="宋体"/>
        <charset val="134"/>
      </rPr>
      <t>3.6</t>
    </r>
    <r>
      <rPr>
        <sz val="9"/>
        <rFont val="宋体"/>
        <charset val="134"/>
      </rPr>
      <t>公里，拉罗箐河</t>
    </r>
    <r>
      <rPr>
        <sz val="9"/>
        <rFont val="宋体"/>
        <charset val="134"/>
      </rPr>
      <t>3.8</t>
    </r>
    <r>
      <rPr>
        <sz val="9"/>
        <rFont val="宋体"/>
        <charset val="134"/>
      </rPr>
      <t>公里</t>
    </r>
  </si>
  <si>
    <t>信息化平台使用</t>
  </si>
  <si>
    <t>17人</t>
  </si>
  <si>
    <t>河湖长制宣传、更换河湖长制公示牌、河道智慧界桩管护</t>
  </si>
  <si>
    <t>宣传单20000张、更换河长制公示牌17块、河道智慧界桩管护1处</t>
  </si>
  <si>
    <t>退役军人、青年志愿者义务巡河</t>
  </si>
  <si>
    <t>30人</t>
  </si>
  <si>
    <t>完成年度目标</t>
  </si>
  <si>
    <t>开展河湖长制宣传、培训，更换河湖长制公示牌，完成河湖健康评价报告编制，确保岸边无垃圾、河面无漂浮物，保障信息化平台正常运行</t>
  </si>
  <si>
    <t>全年按计划进行</t>
  </si>
  <si>
    <r>
      <rPr>
        <sz val="9"/>
        <rFont val="宋体"/>
        <charset val="134"/>
        <scheme val="minor"/>
      </rPr>
      <t>2023</t>
    </r>
    <r>
      <rPr>
        <sz val="9"/>
        <rFont val="宋体"/>
        <charset val="134"/>
      </rPr>
      <t>年</t>
    </r>
  </si>
  <si>
    <t>全年河湖长制费用</t>
  </si>
  <si>
    <t>11万元</t>
  </si>
  <si>
    <t>提升群众满意度</t>
  </si>
  <si>
    <t>加强社会公众知晓度</t>
  </si>
  <si>
    <t>营造良好的生态环境</t>
  </si>
  <si>
    <t>持续改善生态环境质量</t>
  </si>
  <si>
    <t>群众满意度调查</t>
  </si>
  <si>
    <t>抽样调查达到基本满意及以上</t>
  </si>
  <si>
    <t>表13-3</t>
  </si>
  <si>
    <t>山洪灾害防治县级非工程措施维保项目经费</t>
  </si>
  <si>
    <t>2023年度山洪灾害防治县级非工程措施维保。</t>
  </si>
  <si>
    <t>对已建成山洪预警雨量监测的设施设备全部站点全面运维，确保运行正常</t>
  </si>
  <si>
    <t>对已建成山洪预警雨量监测的设施设备15个自动站点、2个水位站点全面运维，确保全年运行正常</t>
  </si>
  <si>
    <t>符合防汛技术要求，质量过关</t>
  </si>
  <si>
    <t>日常巡查，确保安全使用</t>
  </si>
  <si>
    <t>完成时效</t>
  </si>
  <si>
    <t>17.8万元</t>
  </si>
  <si>
    <t>减轻山洪灾害对周边山丘区等生态环境的破坏</t>
  </si>
  <si>
    <t>提高群众知晓度</t>
  </si>
  <si>
    <t>汛期尽可能减少山洪灾害带来的人民生命群众财产安全，同时提高全区防御山洪灾害的能力，为农业生产增收提供良好的保障</t>
  </si>
  <si>
    <t>营造良好社会氛围，减少群众财产损失</t>
  </si>
  <si>
    <t>减少灾害发生，农业经济可持续发展</t>
  </si>
  <si>
    <t>提高群众生活环境</t>
  </si>
  <si>
    <t>受益群众</t>
  </si>
  <si>
    <t>基本满意</t>
  </si>
  <si>
    <t>表13-4</t>
  </si>
  <si>
    <t>水资源、水土保持工作经费</t>
  </si>
  <si>
    <t>不断提升水资源、水土保持监管水平，促进经济社会绿色高质量发展；完成市级对西区水资源、水土保持工作的年度目标责任制考核。</t>
  </si>
  <si>
    <t>水保方案、水资源论证报告评审</t>
  </si>
  <si>
    <t>预计完成2023年10个水土保持方案，10个水资源论证报告的评审</t>
  </si>
  <si>
    <t>联合开展节水宣传、委托第三方开展采矿量核算、水土保持卫星遥感现场复核工作</t>
  </si>
  <si>
    <t>2次，一年4次核算、复核3次</t>
  </si>
  <si>
    <t>完成水资源、水土保持年度目标任务</t>
  </si>
  <si>
    <t>完成市级对西区水资源、水土保持工作的年度考核</t>
  </si>
  <si>
    <t>全年按工作需要执行</t>
  </si>
  <si>
    <t>水资源、水保工作专项经费</t>
  </si>
  <si>
    <t>15万元</t>
  </si>
  <si>
    <t>提升水资源、水土保持监管水平</t>
  </si>
  <si>
    <t>促进经济社会绿色高质量发展</t>
  </si>
  <si>
    <t>改善生态环境</t>
  </si>
  <si>
    <t>持续开展水土流失治理，改善水环境</t>
  </si>
  <si>
    <t>促进经济社会可持续发展</t>
  </si>
  <si>
    <t>表13-5</t>
  </si>
  <si>
    <t>防汛抗旱物资经费</t>
  </si>
  <si>
    <t>安全度过汛期。</t>
  </si>
  <si>
    <t>防汛抗旱工作相关支出（宣传、培训等）</t>
  </si>
  <si>
    <t>2023年全年按实际情况而定</t>
  </si>
  <si>
    <t>购置设备质量合格，满足使用</t>
  </si>
  <si>
    <t>日常监管检查，确保安全使用</t>
  </si>
  <si>
    <t>7万元</t>
  </si>
  <si>
    <t>减少旱季和汛期人民群众财产损失</t>
  </si>
  <si>
    <t>加强社会公众知晓度，减少群众财产损失</t>
  </si>
  <si>
    <t>汛期减少水土流失</t>
  </si>
  <si>
    <t>一定程度减少水土流失</t>
  </si>
  <si>
    <t>营造良好的生活环境</t>
  </si>
  <si>
    <t>群众满意</t>
  </si>
  <si>
    <t>受益群众基本满意</t>
  </si>
  <si>
    <t>表13-6</t>
  </si>
  <si>
    <t>农村饮水安全项目经费</t>
  </si>
  <si>
    <t>完善7个集中供水站管理制度，供水宣传，设施设备维修及运行成本补贴。</t>
  </si>
  <si>
    <t>确保7个集中供水站管理运行维护</t>
  </si>
  <si>
    <t>100%</t>
  </si>
  <si>
    <t>全年</t>
  </si>
  <si>
    <t>3万元</t>
  </si>
  <si>
    <t>农村饮水安全可靠</t>
  </si>
  <si>
    <t>无人饮水安全问题</t>
  </si>
  <si>
    <t>农村饮用水水质达标</t>
  </si>
  <si>
    <t>≥95</t>
  </si>
  <si>
    <t>表14</t>
  </si>
  <si>
    <t>部门整体支出绩效目标表</t>
  </si>
  <si>
    <t>（2023年度）</t>
  </si>
  <si>
    <t>部门名称</t>
  </si>
  <si>
    <t>西区水利局</t>
  </si>
  <si>
    <t>年度主要任务</t>
  </si>
  <si>
    <t>任务名称</t>
  </si>
  <si>
    <t>主要内容</t>
  </si>
  <si>
    <t>保障全局在职职工全年的工资、津贴补贴支出办公费、水电费、差旅费等</t>
  </si>
  <si>
    <t>完成市级对西区水资源、水土保持工作的年度考核；完成一河（湖）一策管理保护方案和河湖健康评价报告编制，开展河长制宣传、培训，更换河长制公示牌等，确保岸边无垃圾、河面无漂浮物，保障信息化平台正常运行；对已建成山洪预警雨量监测的设施设备15个自动站点、2个水位站点全面运维，确保全年运行正常;完成西区3个水库水质检测及运行管护，确保水库安全运行等。</t>
  </si>
  <si>
    <t>年度部门整体支出预算</t>
  </si>
  <si>
    <t>资金总额</t>
  </si>
  <si>
    <t>年度总体目标</t>
  </si>
  <si>
    <t>保障全局在职职工全年的工资、津贴补贴支出办公费、水电费、差旅费等，项目工程有序推进。</t>
  </si>
  <si>
    <t>年度绩效指标</t>
  </si>
  <si>
    <t>指标值
（包含数字及文字描述）</t>
  </si>
  <si>
    <t>产出指标</t>
  </si>
  <si>
    <t>按月发放全局21名职工工资、绩效、各项社会保险和按需求支付办公费、电费、邮电费、差旅费、公务用车运行维护费等日常公用经费，做好全局日常保障工作</t>
  </si>
  <si>
    <t>按计划开展各项项目工作</t>
  </si>
  <si>
    <t>全面保障职工人员经费、保障单位日常运行</t>
  </si>
  <si>
    <t>按项目要求开展</t>
  </si>
  <si>
    <t>按工作进度</t>
  </si>
  <si>
    <t>290.74万元</t>
  </si>
  <si>
    <t>54.8万元</t>
  </si>
  <si>
    <t>推动西区高质量发展</t>
  </si>
  <si>
    <t>认真贯彻落实中央、省委和市委各项决策部署，切实结合西区实际，抓好各项工作的统筹协调、督促检查和评估考核，逐步建立全过程、高效率、可核实的工作落实机制，以各项举措的落实提升党的执政水平和政府服务能力、推动地方经济发展、促进社会公平正义、增进人民福祉</t>
  </si>
  <si>
    <t>抽样调查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</si>
</sst>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#,##0.0_ "/>
    <numFmt numFmtId="178" formatCode="0_);[Red]\(0\)"/>
  </numFmts>
  <fonts count="50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2"/>
      <name val="方正黑体简体"/>
      <charset val="134"/>
    </font>
    <font>
      <b/>
      <sz val="16"/>
      <name val="宋体"/>
      <charset val="134"/>
    </font>
    <font>
      <sz val="12"/>
      <name val="宋体"/>
      <charset val="134"/>
      <scheme val="minor"/>
    </font>
    <font>
      <sz val="9"/>
      <name val="SimSun"/>
      <charset val="134"/>
    </font>
    <font>
      <sz val="9"/>
      <name val="simhei"/>
      <charset val="134"/>
    </font>
    <font>
      <sz val="12"/>
      <name val="宋体"/>
      <charset val="134"/>
    </font>
    <font>
      <sz val="9"/>
      <name val="宋体"/>
      <charset val="134"/>
    </font>
    <font>
      <sz val="9"/>
      <name val="宋体"/>
      <charset val="134"/>
      <scheme val="minor"/>
    </font>
    <font>
      <sz val="9"/>
      <name val="Times New Roman"/>
      <charset val="134"/>
    </font>
    <font>
      <sz val="11"/>
      <name val="宋体"/>
      <charset val="134"/>
    </font>
    <font>
      <b/>
      <sz val="11"/>
      <name val="宋体"/>
      <charset val="134"/>
    </font>
    <font>
      <b/>
      <sz val="9"/>
      <name val="宋体"/>
      <charset val="134"/>
    </font>
    <font>
      <sz val="9"/>
      <name val="Hiragino Sans GB"/>
      <charset val="134"/>
    </font>
    <font>
      <b/>
      <sz val="11"/>
      <color rgb="FF000000"/>
      <name val="SimSun"/>
      <charset val="134"/>
    </font>
    <font>
      <sz val="11"/>
      <color rgb="FF000000"/>
      <name val="SimSun"/>
      <charset val="134"/>
    </font>
    <font>
      <sz val="11"/>
      <name val="SimSun"/>
      <charset val="134"/>
    </font>
    <font>
      <sz val="11"/>
      <color rgb="FF000000"/>
      <name val="宋体"/>
      <charset val="134"/>
    </font>
    <font>
      <b/>
      <sz val="16"/>
      <name val="黑体"/>
      <charset val="134"/>
    </font>
    <font>
      <sz val="10"/>
      <color rgb="FF000000"/>
      <name val="宋体"/>
      <charset val="134"/>
    </font>
    <font>
      <b/>
      <sz val="10"/>
      <name val="宋体"/>
      <charset val="134"/>
    </font>
    <font>
      <sz val="12"/>
      <color indexed="8"/>
      <name val="方正黑体简体"/>
      <charset val="134"/>
    </font>
    <font>
      <b/>
      <sz val="9"/>
      <name val="Hiragino Sans GB"/>
      <charset val="134"/>
    </font>
    <font>
      <sz val="12"/>
      <name val="黑体"/>
      <charset val="134"/>
    </font>
    <font>
      <sz val="40"/>
      <name val="方正大标宋简体"/>
      <charset val="134"/>
    </font>
    <font>
      <sz val="26"/>
      <name val="方正小标宋简体"/>
      <charset val="134"/>
    </font>
    <font>
      <sz val="18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color indexed="8"/>
      <name val="宋体"/>
      <charset val="134"/>
    </font>
    <font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6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/>
      <bottom/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/>
      <right/>
      <top/>
      <bottom style="thin">
        <color rgb="FFFFFFF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28" fillId="0" borderId="0" applyFont="0" applyFill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30" fillId="3" borderId="38" applyNumberFormat="0" applyAlignment="0" applyProtection="0">
      <alignment vertical="center"/>
    </xf>
    <xf numFmtId="44" fontId="28" fillId="0" borderId="0" applyFont="0" applyFill="0" applyBorder="0" applyAlignment="0" applyProtection="0">
      <alignment vertical="center"/>
    </xf>
    <xf numFmtId="41" fontId="28" fillId="0" borderId="0" applyFont="0" applyFill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43" fontId="28" fillId="0" borderId="0" applyFont="0" applyFill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8" fillId="7" borderId="39" applyNumberFormat="0" applyFont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40" applyNumberFormat="0" applyFill="0" applyAlignment="0" applyProtection="0">
      <alignment vertical="center"/>
    </xf>
    <xf numFmtId="0" fontId="40" fillId="0" borderId="40" applyNumberFormat="0" applyFill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5" fillId="0" borderId="41" applyNumberFormat="0" applyFill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41" fillId="11" borderId="42" applyNumberFormat="0" applyAlignment="0" applyProtection="0">
      <alignment vertical="center"/>
    </xf>
    <xf numFmtId="0" fontId="42" fillId="11" borderId="38" applyNumberFormat="0" applyAlignment="0" applyProtection="0">
      <alignment vertical="center"/>
    </xf>
    <xf numFmtId="0" fontId="43" fillId="12" borderId="43" applyNumberFormat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44" fillId="0" borderId="44" applyNumberFormat="0" applyFill="0" applyAlignment="0" applyProtection="0">
      <alignment vertical="center"/>
    </xf>
    <xf numFmtId="0" fontId="45" fillId="0" borderId="45" applyNumberFormat="0" applyFill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7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7" fillId="0" borderId="0"/>
    <xf numFmtId="0" fontId="48" fillId="0" borderId="0">
      <alignment vertical="center"/>
    </xf>
  </cellStyleXfs>
  <cellXfs count="221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5" fillId="0" borderId="6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left" vertical="center" wrapText="1"/>
    </xf>
    <xf numFmtId="0" fontId="5" fillId="0" borderId="0" xfId="0" applyFont="1" applyFill="1" applyAlignment="1">
      <alignment horizontal="left" vertical="center" wrapText="1"/>
    </xf>
    <xf numFmtId="0" fontId="5" fillId="0" borderId="8" xfId="0" applyFont="1" applyFill="1" applyBorder="1" applyAlignment="1">
      <alignment horizontal="left" vertical="center" wrapText="1"/>
    </xf>
    <xf numFmtId="0" fontId="5" fillId="0" borderId="9" xfId="0" applyFont="1" applyFill="1" applyBorder="1" applyAlignment="1">
      <alignment horizontal="left" vertical="center" wrapText="1"/>
    </xf>
    <xf numFmtId="0" fontId="5" fillId="0" borderId="10" xfId="0" applyFont="1" applyFill="1" applyBorder="1" applyAlignment="1">
      <alignment horizontal="left" vertical="center" wrapText="1"/>
    </xf>
    <xf numFmtId="4" fontId="5" fillId="0" borderId="2" xfId="0" applyNumberFormat="1" applyFont="1" applyFill="1" applyBorder="1" applyAlignment="1">
      <alignment horizontal="right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left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 applyProtection="1">
      <alignment vertical="center"/>
      <protection locked="0"/>
    </xf>
    <xf numFmtId="0" fontId="3" fillId="0" borderId="0" xfId="0" applyNumberFormat="1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49" fontId="8" fillId="0" borderId="13" xfId="0" applyNumberFormat="1" applyFont="1" applyFill="1" applyBorder="1" applyAlignment="1" applyProtection="1">
      <alignment horizontal="left" vertical="center"/>
    </xf>
    <xf numFmtId="49" fontId="8" fillId="0" borderId="14" xfId="0" applyNumberFormat="1" applyFont="1" applyFill="1" applyBorder="1" applyAlignment="1" applyProtection="1">
      <alignment horizontal="left" vertical="center"/>
    </xf>
    <xf numFmtId="0" fontId="8" fillId="0" borderId="15" xfId="0" applyFont="1" applyFill="1" applyBorder="1" applyAlignment="1">
      <alignment horizontal="center" vertical="center"/>
    </xf>
    <xf numFmtId="49" fontId="8" fillId="0" borderId="12" xfId="0" applyNumberFormat="1" applyFont="1" applyFill="1" applyBorder="1" applyAlignment="1" applyProtection="1">
      <alignment horizontal="left" vertical="center"/>
    </xf>
    <xf numFmtId="0" fontId="8" fillId="0" borderId="12" xfId="0" applyNumberFormat="1" applyFont="1" applyFill="1" applyBorder="1" applyAlignment="1" applyProtection="1">
      <alignment horizontal="center" vertical="center" wrapText="1"/>
    </xf>
    <xf numFmtId="0" fontId="8" fillId="0" borderId="12" xfId="0" applyNumberFormat="1" applyFont="1" applyFill="1" applyBorder="1" applyAlignment="1" applyProtection="1">
      <alignment horizontal="left" vertical="center"/>
    </xf>
    <xf numFmtId="3" fontId="8" fillId="0" borderId="12" xfId="0" applyNumberFormat="1" applyFont="1" applyFill="1" applyBorder="1" applyAlignment="1" applyProtection="1">
      <alignment horizontal="left" vertical="center"/>
    </xf>
    <xf numFmtId="0" fontId="8" fillId="0" borderId="12" xfId="0" applyNumberFormat="1" applyFont="1" applyFill="1" applyBorder="1" applyAlignment="1" applyProtection="1">
      <alignment horizontal="center" vertical="center"/>
    </xf>
    <xf numFmtId="0" fontId="8" fillId="0" borderId="16" xfId="0" applyNumberFormat="1" applyFont="1" applyFill="1" applyBorder="1" applyAlignment="1" applyProtection="1">
      <alignment horizontal="center" vertical="center" wrapText="1"/>
    </xf>
    <xf numFmtId="49" fontId="8" fillId="0" borderId="12" xfId="0" applyNumberFormat="1" applyFont="1" applyFill="1" applyBorder="1" applyAlignment="1" applyProtection="1">
      <alignment horizontal="left" vertical="center" wrapText="1"/>
    </xf>
    <xf numFmtId="0" fontId="8" fillId="0" borderId="17" xfId="0" applyNumberFormat="1" applyFont="1" applyFill="1" applyBorder="1" applyAlignment="1" applyProtection="1">
      <alignment horizontal="center" vertical="center" wrapText="1"/>
    </xf>
    <xf numFmtId="0" fontId="8" fillId="0" borderId="18" xfId="0" applyFont="1" applyFill="1" applyBorder="1" applyAlignment="1">
      <alignment horizontal="center" vertical="center"/>
    </xf>
    <xf numFmtId="0" fontId="8" fillId="0" borderId="18" xfId="0" applyNumberFormat="1" applyFont="1" applyFill="1" applyBorder="1" applyAlignment="1" applyProtection="1">
      <alignment horizontal="center" vertical="center"/>
    </xf>
    <xf numFmtId="0" fontId="8" fillId="0" borderId="19" xfId="0" applyNumberFormat="1" applyFont="1" applyFill="1" applyBorder="1" applyAlignment="1" applyProtection="1">
      <alignment horizontal="center" vertical="center"/>
    </xf>
    <xf numFmtId="0" fontId="8" fillId="0" borderId="16" xfId="0" applyNumberFormat="1" applyFont="1" applyFill="1" applyBorder="1" applyAlignment="1" applyProtection="1">
      <alignment horizontal="left" vertical="center"/>
    </xf>
    <xf numFmtId="0" fontId="8" fillId="0" borderId="20" xfId="0" applyNumberFormat="1" applyFont="1" applyFill="1" applyBorder="1" applyAlignment="1" applyProtection="1">
      <alignment horizontal="left" vertical="center"/>
    </xf>
    <xf numFmtId="9" fontId="8" fillId="0" borderId="16" xfId="0" applyNumberFormat="1" applyFont="1" applyFill="1" applyBorder="1" applyAlignment="1" applyProtection="1">
      <alignment horizontal="left" vertical="center"/>
    </xf>
    <xf numFmtId="0" fontId="8" fillId="0" borderId="21" xfId="0" applyNumberFormat="1" applyFont="1" applyFill="1" applyBorder="1" applyAlignment="1" applyProtection="1">
      <alignment horizontal="left" vertical="center"/>
    </xf>
    <xf numFmtId="49" fontId="8" fillId="0" borderId="13" xfId="0" applyNumberFormat="1" applyFont="1" applyFill="1" applyBorder="1" applyAlignment="1" applyProtection="1">
      <alignment horizontal="left" vertical="center" wrapText="1"/>
    </xf>
    <xf numFmtId="49" fontId="8" fillId="0" borderId="22" xfId="0" applyNumberFormat="1" applyFont="1" applyFill="1" applyBorder="1" applyAlignment="1" applyProtection="1">
      <alignment horizontal="left" vertical="center" wrapText="1"/>
    </xf>
    <xf numFmtId="49" fontId="8" fillId="0" borderId="14" xfId="0" applyNumberFormat="1" applyFont="1" applyFill="1" applyBorder="1" applyAlignment="1" applyProtection="1">
      <alignment horizontal="left" vertical="center" wrapText="1"/>
    </xf>
    <xf numFmtId="0" fontId="8" fillId="0" borderId="12" xfId="0" applyFont="1" applyFill="1" applyBorder="1" applyAlignment="1">
      <alignment horizontal="left" vertical="center"/>
    </xf>
    <xf numFmtId="0" fontId="8" fillId="0" borderId="23" xfId="0" applyNumberFormat="1" applyFont="1" applyFill="1" applyBorder="1" applyAlignment="1" applyProtection="1">
      <alignment horizontal="center" vertical="center"/>
    </xf>
    <xf numFmtId="49" fontId="8" fillId="0" borderId="15" xfId="0" applyNumberFormat="1" applyFont="1" applyFill="1" applyBorder="1" applyAlignment="1" applyProtection="1">
      <alignment horizontal="left" vertical="center" wrapText="1"/>
    </xf>
    <xf numFmtId="49" fontId="8" fillId="0" borderId="17" xfId="0" applyNumberFormat="1" applyFont="1" applyFill="1" applyBorder="1" applyAlignment="1" applyProtection="1">
      <alignment horizontal="left" vertical="center" wrapText="1"/>
    </xf>
    <xf numFmtId="0" fontId="8" fillId="0" borderId="0" xfId="0" applyNumberFormat="1" applyFont="1" applyFill="1" applyBorder="1" applyAlignment="1" applyProtection="1">
      <alignment horizontal="center" vertical="center"/>
    </xf>
    <xf numFmtId="49" fontId="8" fillId="0" borderId="23" xfId="0" applyNumberFormat="1" applyFont="1" applyFill="1" applyBorder="1" applyAlignment="1" applyProtection="1">
      <alignment horizontal="left" vertical="center" wrapText="1"/>
    </xf>
    <xf numFmtId="0" fontId="8" fillId="0" borderId="13" xfId="0" applyNumberFormat="1" applyFont="1" applyFill="1" applyBorder="1" applyAlignment="1" applyProtection="1">
      <alignment horizontal="center" vertical="center" wrapText="1"/>
    </xf>
    <xf numFmtId="49" fontId="8" fillId="0" borderId="22" xfId="0" applyNumberFormat="1" applyFont="1" applyFill="1" applyBorder="1" applyAlignment="1" applyProtection="1">
      <alignment horizontal="left" vertical="center"/>
    </xf>
    <xf numFmtId="49" fontId="8" fillId="0" borderId="24" xfId="0" applyNumberFormat="1" applyFont="1" applyFill="1" applyBorder="1" applyAlignment="1" applyProtection="1">
      <alignment horizontal="left" vertical="center" wrapText="1"/>
    </xf>
    <xf numFmtId="0" fontId="9" fillId="0" borderId="12" xfId="0" applyFont="1" applyFill="1" applyBorder="1" applyAlignment="1">
      <alignment horizontal="center" vertical="center"/>
    </xf>
    <xf numFmtId="49" fontId="9" fillId="0" borderId="13" xfId="0" applyNumberFormat="1" applyFont="1" applyFill="1" applyBorder="1" applyAlignment="1" applyProtection="1">
      <alignment horizontal="left" vertical="center"/>
    </xf>
    <xf numFmtId="49" fontId="9" fillId="0" borderId="14" xfId="0" applyNumberFormat="1" applyFont="1" applyFill="1" applyBorder="1" applyAlignment="1" applyProtection="1">
      <alignment horizontal="left" vertical="center"/>
    </xf>
    <xf numFmtId="0" fontId="9" fillId="0" borderId="15" xfId="0" applyFont="1" applyFill="1" applyBorder="1" applyAlignment="1">
      <alignment horizontal="center" vertical="center"/>
    </xf>
    <xf numFmtId="49" fontId="9" fillId="0" borderId="12" xfId="0" applyNumberFormat="1" applyFont="1" applyFill="1" applyBorder="1" applyAlignment="1" applyProtection="1">
      <alignment horizontal="left" vertical="center"/>
    </xf>
    <xf numFmtId="0" fontId="9" fillId="0" borderId="12" xfId="0" applyNumberFormat="1" applyFont="1" applyFill="1" applyBorder="1" applyAlignment="1" applyProtection="1">
      <alignment horizontal="center" vertical="center" wrapText="1"/>
    </xf>
    <xf numFmtId="0" fontId="9" fillId="0" borderId="12" xfId="0" applyNumberFormat="1" applyFont="1" applyFill="1" applyBorder="1" applyAlignment="1" applyProtection="1">
      <alignment horizontal="left" vertical="center"/>
    </xf>
    <xf numFmtId="3" fontId="9" fillId="0" borderId="12" xfId="0" applyNumberFormat="1" applyFont="1" applyFill="1" applyBorder="1" applyAlignment="1" applyProtection="1">
      <alignment horizontal="left" vertical="center"/>
    </xf>
    <xf numFmtId="0" fontId="9" fillId="0" borderId="12" xfId="0" applyNumberFormat="1" applyFont="1" applyFill="1" applyBorder="1" applyAlignment="1" applyProtection="1">
      <alignment horizontal="center" vertical="center"/>
    </xf>
    <xf numFmtId="0" fontId="9" fillId="0" borderId="16" xfId="0" applyNumberFormat="1" applyFont="1" applyFill="1" applyBorder="1" applyAlignment="1" applyProtection="1">
      <alignment horizontal="center" vertical="center" wrapText="1"/>
    </xf>
    <xf numFmtId="49" fontId="9" fillId="0" borderId="12" xfId="0" applyNumberFormat="1" applyFont="1" applyFill="1" applyBorder="1" applyAlignment="1" applyProtection="1">
      <alignment horizontal="left" vertical="center" wrapText="1"/>
    </xf>
    <xf numFmtId="0" fontId="9" fillId="0" borderId="17" xfId="0" applyNumberFormat="1" applyFont="1" applyFill="1" applyBorder="1" applyAlignment="1" applyProtection="1">
      <alignment horizontal="center" vertical="center" wrapText="1"/>
    </xf>
    <xf numFmtId="0" fontId="9" fillId="0" borderId="18" xfId="0" applyFont="1" applyFill="1" applyBorder="1" applyAlignment="1">
      <alignment horizontal="center" vertical="center"/>
    </xf>
    <xf numFmtId="0" fontId="9" fillId="0" borderId="18" xfId="0" applyNumberFormat="1" applyFont="1" applyFill="1" applyBorder="1" applyAlignment="1" applyProtection="1">
      <alignment horizontal="center" vertical="center"/>
    </xf>
    <xf numFmtId="0" fontId="9" fillId="0" borderId="19" xfId="0" applyNumberFormat="1" applyFont="1" applyFill="1" applyBorder="1" applyAlignment="1" applyProtection="1">
      <alignment horizontal="center" vertical="center"/>
    </xf>
    <xf numFmtId="0" fontId="9" fillId="0" borderId="25" xfId="0" applyNumberFormat="1" applyFont="1" applyFill="1" applyBorder="1" applyAlignment="1" applyProtection="1">
      <alignment horizontal="left" vertical="center" wrapText="1"/>
    </xf>
    <xf numFmtId="0" fontId="9" fillId="0" borderId="26" xfId="0" applyNumberFormat="1" applyFont="1" applyFill="1" applyBorder="1" applyAlignment="1" applyProtection="1">
      <alignment horizontal="left" vertical="center" wrapText="1"/>
    </xf>
    <xf numFmtId="0" fontId="9" fillId="0" borderId="0" xfId="0" applyNumberFormat="1" applyFont="1" applyFill="1" applyBorder="1" applyAlignment="1" applyProtection="1">
      <alignment horizontal="left" vertical="center" wrapText="1"/>
    </xf>
    <xf numFmtId="49" fontId="9" fillId="0" borderId="17" xfId="0" applyNumberFormat="1" applyFont="1" applyFill="1" applyBorder="1" applyAlignment="1" applyProtection="1">
      <alignment horizontal="left" vertical="center" wrapText="1"/>
    </xf>
    <xf numFmtId="49" fontId="9" fillId="0" borderId="24" xfId="0" applyNumberFormat="1" applyFont="1" applyFill="1" applyBorder="1" applyAlignment="1" applyProtection="1">
      <alignment horizontal="left" vertical="center" wrapText="1"/>
    </xf>
    <xf numFmtId="49" fontId="9" fillId="0" borderId="23" xfId="0" applyNumberFormat="1" applyFont="1" applyFill="1" applyBorder="1" applyAlignment="1" applyProtection="1">
      <alignment horizontal="left" vertical="center" wrapText="1"/>
    </xf>
    <xf numFmtId="0" fontId="9" fillId="0" borderId="17" xfId="0" applyFont="1" applyFill="1" applyBorder="1" applyAlignment="1">
      <alignment horizontal="left" vertical="center" wrapText="1"/>
    </xf>
    <xf numFmtId="0" fontId="9" fillId="0" borderId="23" xfId="0" applyFont="1" applyFill="1" applyBorder="1" applyAlignment="1">
      <alignment horizontal="left" vertical="center" wrapText="1"/>
    </xf>
    <xf numFmtId="0" fontId="9" fillId="0" borderId="23" xfId="0" applyNumberFormat="1" applyFont="1" applyFill="1" applyBorder="1" applyAlignment="1" applyProtection="1">
      <alignment horizontal="center" vertical="center"/>
    </xf>
    <xf numFmtId="49" fontId="9" fillId="0" borderId="12" xfId="50" applyNumberFormat="1" applyFont="1" applyFill="1" applyBorder="1" applyAlignment="1" applyProtection="1">
      <alignment horizontal="left" vertical="center" wrapText="1"/>
    </xf>
    <xf numFmtId="49" fontId="9" fillId="0" borderId="17" xfId="50" applyNumberFormat="1" applyFont="1" applyFill="1" applyBorder="1" applyAlignment="1" applyProtection="1">
      <alignment horizontal="left" vertical="center" wrapText="1"/>
    </xf>
    <xf numFmtId="49" fontId="9" fillId="0" borderId="23" xfId="50" applyNumberFormat="1" applyFont="1" applyFill="1" applyBorder="1" applyAlignment="1" applyProtection="1">
      <alignment horizontal="left" vertical="center" wrapText="1"/>
    </xf>
    <xf numFmtId="0" fontId="9" fillId="0" borderId="0" xfId="0" applyNumberFormat="1" applyFont="1" applyFill="1" applyBorder="1" applyAlignment="1" applyProtection="1">
      <alignment horizontal="center" vertical="center"/>
    </xf>
    <xf numFmtId="49" fontId="9" fillId="0" borderId="13" xfId="50" applyNumberFormat="1" applyFont="1" applyFill="1" applyBorder="1" applyAlignment="1" applyProtection="1">
      <alignment horizontal="left" vertical="center" wrapText="1"/>
    </xf>
    <xf numFmtId="49" fontId="9" fillId="0" borderId="22" xfId="50" applyNumberFormat="1" applyFont="1" applyFill="1" applyBorder="1" applyAlignment="1" applyProtection="1">
      <alignment horizontal="left" vertical="center" wrapText="1"/>
    </xf>
    <xf numFmtId="49" fontId="9" fillId="0" borderId="14" xfId="50" applyNumberFormat="1" applyFont="1" applyFill="1" applyBorder="1" applyAlignment="1" applyProtection="1">
      <alignment horizontal="left" vertical="center" wrapText="1"/>
    </xf>
    <xf numFmtId="0" fontId="9" fillId="0" borderId="13" xfId="0" applyNumberFormat="1" applyFont="1" applyFill="1" applyBorder="1" applyAlignment="1" applyProtection="1">
      <alignment horizontal="center" vertical="center" wrapText="1"/>
    </xf>
    <xf numFmtId="49" fontId="9" fillId="0" borderId="22" xfId="0" applyNumberFormat="1" applyFont="1" applyFill="1" applyBorder="1" applyAlignment="1" applyProtection="1">
      <alignment horizontal="left" vertical="center"/>
    </xf>
    <xf numFmtId="0" fontId="9" fillId="0" borderId="24" xfId="0" applyFont="1" applyFill="1" applyBorder="1" applyAlignment="1">
      <alignment horizontal="left" vertical="center" wrapText="1"/>
    </xf>
    <xf numFmtId="49" fontId="9" fillId="0" borderId="24" xfId="50" applyNumberFormat="1" applyFont="1" applyFill="1" applyBorder="1" applyAlignment="1" applyProtection="1">
      <alignment horizontal="left" vertical="center" wrapText="1"/>
    </xf>
    <xf numFmtId="0" fontId="8" fillId="0" borderId="16" xfId="0" applyNumberFormat="1" applyFont="1" applyFill="1" applyBorder="1" applyAlignment="1" applyProtection="1">
      <alignment horizontal="left" vertical="center" wrapText="1"/>
    </xf>
    <xf numFmtId="0" fontId="8" fillId="0" borderId="20" xfId="0" applyNumberFormat="1" applyFont="1" applyFill="1" applyBorder="1" applyAlignment="1" applyProtection="1">
      <alignment horizontal="left" vertical="center" wrapText="1"/>
    </xf>
    <xf numFmtId="0" fontId="8" fillId="0" borderId="21" xfId="0" applyNumberFormat="1" applyFont="1" applyFill="1" applyBorder="1" applyAlignment="1" applyProtection="1">
      <alignment horizontal="left" vertical="center" wrapText="1"/>
    </xf>
    <xf numFmtId="177" fontId="8" fillId="0" borderId="12" xfId="0" applyNumberFormat="1" applyFont="1" applyFill="1" applyBorder="1" applyAlignment="1" applyProtection="1">
      <alignment horizontal="left" vertical="center"/>
    </xf>
    <xf numFmtId="178" fontId="9" fillId="0" borderId="12" xfId="0" applyNumberFormat="1" applyFont="1" applyFill="1" applyBorder="1" applyAlignment="1" applyProtection="1">
      <alignment horizontal="left" vertical="center"/>
    </xf>
    <xf numFmtId="0" fontId="9" fillId="0" borderId="16" xfId="0" applyNumberFormat="1" applyFont="1" applyFill="1" applyBorder="1" applyAlignment="1" applyProtection="1">
      <alignment horizontal="left" vertical="center" wrapText="1"/>
    </xf>
    <xf numFmtId="0" fontId="9" fillId="0" borderId="20" xfId="0" applyNumberFormat="1" applyFont="1" applyFill="1" applyBorder="1" applyAlignment="1" applyProtection="1">
      <alignment horizontal="left" vertical="center" wrapText="1"/>
    </xf>
    <xf numFmtId="0" fontId="9" fillId="0" borderId="21" xfId="0" applyNumberFormat="1" applyFont="1" applyFill="1" applyBorder="1" applyAlignment="1" applyProtection="1">
      <alignment horizontal="left" vertical="center" wrapText="1"/>
    </xf>
    <xf numFmtId="0" fontId="9" fillId="0" borderId="12" xfId="0" applyNumberFormat="1" applyFont="1" applyFill="1" applyBorder="1" applyAlignment="1" applyProtection="1">
      <alignment horizontal="left" vertical="center" wrapText="1"/>
    </xf>
    <xf numFmtId="9" fontId="10" fillId="0" borderId="13" xfId="0" applyNumberFormat="1" applyFont="1" applyFill="1" applyBorder="1" applyAlignment="1" applyProtection="1">
      <alignment horizontal="left" vertical="center" wrapText="1"/>
    </xf>
    <xf numFmtId="9" fontId="10" fillId="0" borderId="14" xfId="0" applyNumberFormat="1" applyFont="1" applyFill="1" applyBorder="1" applyAlignment="1" applyProtection="1">
      <alignment horizontal="left" vertical="center" wrapText="1"/>
    </xf>
    <xf numFmtId="0" fontId="10" fillId="0" borderId="12" xfId="0" applyNumberFormat="1" applyFont="1" applyFill="1" applyBorder="1" applyAlignment="1" applyProtection="1">
      <alignment horizontal="left" vertical="center" wrapText="1"/>
    </xf>
    <xf numFmtId="0" fontId="8" fillId="0" borderId="12" xfId="0" applyNumberFormat="1" applyFont="1" applyFill="1" applyBorder="1" applyAlignment="1" applyProtection="1">
      <alignment horizontal="left" vertical="center" wrapText="1"/>
    </xf>
    <xf numFmtId="9" fontId="10" fillId="0" borderId="12" xfId="0" applyNumberFormat="1" applyFont="1" applyFill="1" applyBorder="1" applyAlignment="1" applyProtection="1">
      <alignment horizontal="left" vertical="center" wrapText="1"/>
    </xf>
    <xf numFmtId="9" fontId="10" fillId="0" borderId="22" xfId="0" applyNumberFormat="1" applyFont="1" applyFill="1" applyBorder="1" applyAlignment="1" applyProtection="1">
      <alignment horizontal="left" vertical="center" wrapText="1"/>
    </xf>
    <xf numFmtId="0" fontId="8" fillId="0" borderId="1" xfId="0" applyFont="1" applyBorder="1">
      <alignment vertical="center"/>
    </xf>
    <xf numFmtId="0" fontId="6" fillId="0" borderId="0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27" xfId="0" applyFont="1" applyBorder="1">
      <alignment vertical="center"/>
    </xf>
    <xf numFmtId="0" fontId="11" fillId="0" borderId="27" xfId="0" applyFont="1" applyBorder="1" applyAlignment="1">
      <alignment horizontal="left" vertical="center"/>
    </xf>
    <xf numFmtId="0" fontId="8" fillId="0" borderId="28" xfId="0" applyFont="1" applyBorder="1">
      <alignment vertical="center"/>
    </xf>
    <xf numFmtId="0" fontId="12" fillId="0" borderId="12" xfId="0" applyFont="1" applyFill="1" applyBorder="1" applyAlignment="1">
      <alignment horizontal="center" vertical="center"/>
    </xf>
    <xf numFmtId="0" fontId="8" fillId="0" borderId="28" xfId="0" applyFont="1" applyBorder="1" applyAlignment="1">
      <alignment vertical="center" wrapText="1"/>
    </xf>
    <xf numFmtId="0" fontId="13" fillId="0" borderId="28" xfId="0" applyFont="1" applyBorder="1">
      <alignment vertical="center"/>
    </xf>
    <xf numFmtId="4" fontId="12" fillId="0" borderId="12" xfId="0" applyNumberFormat="1" applyFont="1" applyFill="1" applyBorder="1" applyAlignment="1">
      <alignment horizontal="right" vertical="center"/>
    </xf>
    <xf numFmtId="0" fontId="11" fillId="0" borderId="12" xfId="0" applyFont="1" applyFill="1" applyBorder="1" applyAlignment="1">
      <alignment horizontal="left" vertical="center"/>
    </xf>
    <xf numFmtId="0" fontId="11" fillId="0" borderId="12" xfId="0" applyFont="1" applyFill="1" applyBorder="1" applyAlignment="1">
      <alignment horizontal="center" vertical="center"/>
    </xf>
    <xf numFmtId="4" fontId="11" fillId="0" borderId="12" xfId="0" applyNumberFormat="1" applyFont="1" applyFill="1" applyBorder="1" applyAlignment="1">
      <alignment horizontal="right" vertical="center"/>
    </xf>
    <xf numFmtId="0" fontId="8" fillId="0" borderId="29" xfId="0" applyFont="1" applyBorder="1">
      <alignment vertical="center"/>
    </xf>
    <xf numFmtId="0" fontId="8" fillId="0" borderId="29" xfId="0" applyFont="1" applyBorder="1" applyAlignment="1">
      <alignment vertical="center" wrapText="1"/>
    </xf>
    <xf numFmtId="0" fontId="11" fillId="0" borderId="3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1" xfId="0" applyFont="1" applyBorder="1" applyAlignment="1">
      <alignment horizontal="right" vertical="center" wrapText="1"/>
    </xf>
    <xf numFmtId="0" fontId="11" fillId="0" borderId="27" xfId="0" applyFont="1" applyBorder="1" applyAlignment="1">
      <alignment horizontal="right" vertical="center"/>
    </xf>
    <xf numFmtId="0" fontId="8" fillId="0" borderId="31" xfId="0" applyFont="1" applyBorder="1">
      <alignment vertical="center"/>
    </xf>
    <xf numFmtId="0" fontId="8" fillId="0" borderId="32" xfId="0" applyFont="1" applyBorder="1">
      <alignment vertical="center"/>
    </xf>
    <xf numFmtId="0" fontId="8" fillId="0" borderId="32" xfId="0" applyFont="1" applyBorder="1" applyAlignment="1">
      <alignment vertical="center" wrapText="1"/>
    </xf>
    <xf numFmtId="0" fontId="13" fillId="0" borderId="32" xfId="0" applyFont="1" applyBorder="1" applyAlignment="1">
      <alignment vertical="center" wrapText="1"/>
    </xf>
    <xf numFmtId="0" fontId="11" fillId="0" borderId="33" xfId="0" applyFont="1" applyBorder="1" applyAlignment="1">
      <alignment horizontal="center" vertical="center" wrapText="1"/>
    </xf>
    <xf numFmtId="0" fontId="11" fillId="0" borderId="27" xfId="0" applyFont="1" applyBorder="1" applyAlignment="1">
      <alignment horizontal="center" vertical="center"/>
    </xf>
    <xf numFmtId="0" fontId="12" fillId="0" borderId="12" xfId="0" applyFont="1" applyFill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0" borderId="33" xfId="0" applyFont="1" applyBorder="1" applyAlignment="1">
      <alignment horizontal="center" vertical="center" wrapText="1"/>
    </xf>
    <xf numFmtId="4" fontId="12" fillId="0" borderId="12" xfId="0" applyNumberFormat="1" applyFont="1" applyFill="1" applyBorder="1" applyAlignment="1">
      <alignment horizontal="left" vertical="center"/>
    </xf>
    <xf numFmtId="176" fontId="15" fillId="0" borderId="12" xfId="0" applyNumberFormat="1" applyFont="1" applyBorder="1" applyAlignment="1">
      <alignment horizontal="left" vertical="center"/>
    </xf>
    <xf numFmtId="176" fontId="11" fillId="0" borderId="12" xfId="0" applyNumberFormat="1" applyFont="1" applyFill="1" applyBorder="1" applyAlignment="1">
      <alignment horizontal="left" vertical="center"/>
    </xf>
    <xf numFmtId="49" fontId="11" fillId="0" borderId="12" xfId="0" applyNumberFormat="1" applyFont="1" applyFill="1" applyBorder="1" applyAlignment="1">
      <alignment horizontal="center" vertical="center"/>
    </xf>
    <xf numFmtId="176" fontId="16" fillId="0" borderId="12" xfId="0" applyNumberFormat="1" applyFont="1" applyBorder="1" applyAlignment="1">
      <alignment horizontal="left" vertical="center"/>
    </xf>
    <xf numFmtId="4" fontId="11" fillId="0" borderId="12" xfId="0" applyNumberFormat="1" applyFont="1" applyFill="1" applyBorder="1" applyAlignment="1">
      <alignment horizontal="left" vertical="center"/>
    </xf>
    <xf numFmtId="0" fontId="0" fillId="0" borderId="0" xfId="0" applyFont="1" applyFill="1">
      <alignment vertical="center"/>
    </xf>
    <xf numFmtId="0" fontId="8" fillId="0" borderId="1" xfId="0" applyFont="1" applyFill="1" applyBorder="1">
      <alignment vertical="center"/>
    </xf>
    <xf numFmtId="0" fontId="11" fillId="0" borderId="1" xfId="0" applyFont="1" applyFill="1" applyBorder="1" applyAlignment="1">
      <alignment horizontal="right" vertical="center" wrapText="1"/>
    </xf>
    <xf numFmtId="0" fontId="8" fillId="0" borderId="28" xfId="0" applyFont="1" applyFill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8" fillId="0" borderId="27" xfId="0" applyFont="1" applyFill="1" applyBorder="1">
      <alignment vertical="center"/>
    </xf>
    <xf numFmtId="0" fontId="11" fillId="0" borderId="27" xfId="0" applyFont="1" applyFill="1" applyBorder="1" applyAlignment="1">
      <alignment horizontal="left" vertical="center"/>
    </xf>
    <xf numFmtId="0" fontId="11" fillId="0" borderId="27" xfId="0" applyFont="1" applyFill="1" applyBorder="1" applyAlignment="1">
      <alignment horizontal="right" vertical="center"/>
    </xf>
    <xf numFmtId="0" fontId="8" fillId="0" borderId="31" xfId="0" applyFont="1" applyFill="1" applyBorder="1">
      <alignment vertical="center"/>
    </xf>
    <xf numFmtId="0" fontId="8" fillId="0" borderId="28" xfId="0" applyFont="1" applyFill="1" applyBorder="1" applyAlignment="1">
      <alignment vertical="center" wrapText="1"/>
    </xf>
    <xf numFmtId="0" fontId="8" fillId="0" borderId="32" xfId="0" applyFont="1" applyFill="1" applyBorder="1">
      <alignment vertical="center"/>
    </xf>
    <xf numFmtId="0" fontId="8" fillId="0" borderId="32" xfId="0" applyFont="1" applyFill="1" applyBorder="1" applyAlignment="1">
      <alignment vertical="center" wrapText="1"/>
    </xf>
    <xf numFmtId="0" fontId="13" fillId="0" borderId="28" xfId="0" applyFont="1" applyFill="1" applyBorder="1">
      <alignment vertical="center"/>
    </xf>
    <xf numFmtId="0" fontId="13" fillId="0" borderId="32" xfId="0" applyFont="1" applyFill="1" applyBorder="1" applyAlignment="1">
      <alignment vertical="center" wrapText="1"/>
    </xf>
    <xf numFmtId="49" fontId="11" fillId="0" borderId="12" xfId="0" applyNumberFormat="1" applyFont="1" applyFill="1" applyBorder="1" applyAlignment="1">
      <alignment horizontal="left" vertical="center"/>
    </xf>
    <xf numFmtId="176" fontId="11" fillId="0" borderId="12" xfId="0" applyNumberFormat="1" applyFont="1" applyFill="1" applyBorder="1" applyAlignment="1">
      <alignment horizontal="right" vertical="center"/>
    </xf>
    <xf numFmtId="176" fontId="12" fillId="0" borderId="12" xfId="0" applyNumberFormat="1" applyFont="1" applyFill="1" applyBorder="1" applyAlignment="1">
      <alignment horizontal="right" vertical="center"/>
    </xf>
    <xf numFmtId="0" fontId="8" fillId="0" borderId="29" xfId="0" applyFont="1" applyFill="1" applyBorder="1">
      <alignment vertical="center"/>
    </xf>
    <xf numFmtId="0" fontId="8" fillId="0" borderId="29" xfId="0" applyFont="1" applyFill="1" applyBorder="1" applyAlignment="1">
      <alignment vertical="center" wrapText="1"/>
    </xf>
    <xf numFmtId="0" fontId="8" fillId="0" borderId="30" xfId="0" applyFont="1" applyFill="1" applyBorder="1" applyAlignment="1">
      <alignment vertical="center" wrapText="1"/>
    </xf>
    <xf numFmtId="0" fontId="11" fillId="0" borderId="1" xfId="0" applyFont="1" applyFill="1" applyBorder="1">
      <alignment vertical="center"/>
    </xf>
    <xf numFmtId="0" fontId="5" fillId="0" borderId="1" xfId="0" applyFont="1" applyFill="1" applyBorder="1" applyAlignment="1">
      <alignment vertical="center" wrapText="1"/>
    </xf>
    <xf numFmtId="0" fontId="17" fillId="0" borderId="1" xfId="0" applyFont="1" applyFill="1" applyBorder="1" applyAlignment="1">
      <alignment horizontal="right" vertical="center" wrapText="1"/>
    </xf>
    <xf numFmtId="49" fontId="12" fillId="0" borderId="12" xfId="0" applyNumberFormat="1" applyFont="1" applyFill="1" applyBorder="1" applyAlignment="1">
      <alignment horizontal="center" vertical="center"/>
    </xf>
    <xf numFmtId="0" fontId="18" fillId="0" borderId="12" xfId="0" applyFont="1" applyFill="1" applyBorder="1" applyAlignment="1">
      <alignment horizontal="left" vertical="center" wrapText="1"/>
    </xf>
    <xf numFmtId="0" fontId="18" fillId="0" borderId="12" xfId="0" applyFont="1" applyFill="1" applyBorder="1" applyAlignment="1">
      <alignment horizontal="left" vertical="center"/>
    </xf>
    <xf numFmtId="4" fontId="16" fillId="0" borderId="12" xfId="0" applyNumberFormat="1" applyFont="1" applyFill="1" applyBorder="1" applyAlignment="1">
      <alignment horizontal="right" vertical="center"/>
    </xf>
    <xf numFmtId="0" fontId="8" fillId="0" borderId="12" xfId="0" applyFont="1" applyFill="1" applyBorder="1">
      <alignment vertical="center"/>
    </xf>
    <xf numFmtId="0" fontId="0" fillId="0" borderId="12" xfId="0" applyFont="1" applyFill="1" applyBorder="1">
      <alignment vertical="center"/>
    </xf>
    <xf numFmtId="4" fontId="16" fillId="0" borderId="12" xfId="0" applyNumberFormat="1" applyFont="1" applyBorder="1" applyAlignment="1">
      <alignment horizontal="right" vertical="center"/>
    </xf>
    <xf numFmtId="0" fontId="5" fillId="0" borderId="32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4" fontId="17" fillId="0" borderId="12" xfId="0" applyNumberFormat="1" applyFont="1" applyFill="1" applyBorder="1" applyAlignment="1">
      <alignment horizontal="right" vertical="center"/>
    </xf>
    <xf numFmtId="4" fontId="17" fillId="0" borderId="12" xfId="0" applyNumberFormat="1" applyFont="1" applyBorder="1" applyAlignment="1">
      <alignment horizontal="right" vertical="center"/>
    </xf>
    <xf numFmtId="0" fontId="8" fillId="0" borderId="30" xfId="0" applyFont="1" applyFill="1" applyBorder="1">
      <alignment vertical="center"/>
    </xf>
    <xf numFmtId="0" fontId="8" fillId="0" borderId="0" xfId="0" applyFont="1" applyFill="1" applyBorder="1" applyAlignment="1">
      <alignment vertical="center" wrapText="1"/>
    </xf>
    <xf numFmtId="0" fontId="5" fillId="0" borderId="27" xfId="0" applyFont="1" applyFill="1" applyBorder="1" applyAlignment="1">
      <alignment vertical="center" wrapText="1"/>
    </xf>
    <xf numFmtId="0" fontId="8" fillId="0" borderId="27" xfId="0" applyFont="1" applyFill="1" applyBorder="1" applyAlignment="1">
      <alignment vertical="center" wrapText="1"/>
    </xf>
    <xf numFmtId="4" fontId="12" fillId="0" borderId="22" xfId="0" applyNumberFormat="1" applyFont="1" applyFill="1" applyBorder="1" applyAlignment="1">
      <alignment horizontal="right" vertical="center"/>
    </xf>
    <xf numFmtId="4" fontId="16" fillId="0" borderId="34" xfId="0" applyNumberFormat="1" applyFont="1" applyFill="1" applyBorder="1" applyAlignment="1">
      <alignment horizontal="right" vertical="center"/>
    </xf>
    <xf numFmtId="4" fontId="11" fillId="0" borderId="22" xfId="0" applyNumberFormat="1" applyFont="1" applyFill="1" applyBorder="1" applyAlignment="1">
      <alignment horizontal="right" vertical="center"/>
    </xf>
    <xf numFmtId="0" fontId="8" fillId="0" borderId="33" xfId="0" applyFont="1" applyFill="1" applyBorder="1">
      <alignment vertical="center"/>
    </xf>
    <xf numFmtId="0" fontId="5" fillId="0" borderId="28" xfId="0" applyFont="1" applyFill="1" applyBorder="1" applyAlignment="1">
      <alignment vertical="center" wrapText="1"/>
    </xf>
    <xf numFmtId="0" fontId="5" fillId="0" borderId="31" xfId="0" applyFont="1" applyFill="1" applyBorder="1" applyAlignment="1">
      <alignment vertical="center" wrapText="1"/>
    </xf>
    <xf numFmtId="0" fontId="5" fillId="0" borderId="30" xfId="0" applyFont="1" applyFill="1" applyBorder="1" applyAlignment="1">
      <alignment vertical="center" wrapText="1"/>
    </xf>
    <xf numFmtId="0" fontId="17" fillId="0" borderId="28" xfId="0" applyFont="1" applyFill="1" applyBorder="1">
      <alignment vertical="center"/>
    </xf>
    <xf numFmtId="0" fontId="5" fillId="0" borderId="1" xfId="0" applyFont="1" applyFill="1" applyBorder="1">
      <alignment vertical="center"/>
    </xf>
    <xf numFmtId="0" fontId="17" fillId="0" borderId="1" xfId="0" applyFont="1" applyFill="1" applyBorder="1" applyAlignment="1">
      <alignment horizontal="right" vertical="center"/>
    </xf>
    <xf numFmtId="0" fontId="5" fillId="0" borderId="28" xfId="0" applyFont="1" applyFill="1" applyBorder="1">
      <alignment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27" xfId="0" applyFont="1" applyFill="1" applyBorder="1" applyAlignment="1">
      <alignment horizontal="center" vertical="center"/>
    </xf>
    <xf numFmtId="0" fontId="17" fillId="0" borderId="0" xfId="0" applyFont="1" applyFill="1" applyAlignment="1">
      <alignment horizontal="right" vertical="center"/>
    </xf>
    <xf numFmtId="4" fontId="18" fillId="0" borderId="12" xfId="0" applyNumberFormat="1" applyFont="1" applyBorder="1" applyAlignment="1">
      <alignment horizontal="right" vertical="center"/>
    </xf>
    <xf numFmtId="4" fontId="20" fillId="0" borderId="35" xfId="0" applyNumberFormat="1" applyFont="1" applyBorder="1" applyAlignment="1">
      <alignment horizontal="right" vertical="center"/>
    </xf>
    <xf numFmtId="4" fontId="18" fillId="0" borderId="35" xfId="0" applyNumberFormat="1" applyFont="1" applyBorder="1" applyAlignment="1">
      <alignment horizontal="right" vertical="center"/>
    </xf>
    <xf numFmtId="0" fontId="5" fillId="0" borderId="29" xfId="0" applyFont="1" applyFill="1" applyBorder="1">
      <alignment vertical="center"/>
    </xf>
    <xf numFmtId="0" fontId="5" fillId="0" borderId="36" xfId="0" applyFont="1" applyFill="1" applyBorder="1" applyAlignment="1">
      <alignment vertical="center" wrapText="1"/>
    </xf>
    <xf numFmtId="0" fontId="17" fillId="0" borderId="0" xfId="0" applyFont="1" applyFill="1" applyAlignment="1">
      <alignment vertical="center"/>
    </xf>
    <xf numFmtId="0" fontId="5" fillId="0" borderId="37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4" fontId="21" fillId="0" borderId="12" xfId="0" applyNumberFormat="1" applyFont="1" applyFill="1" applyBorder="1" applyAlignment="1">
      <alignment horizontal="right" vertical="center"/>
    </xf>
    <xf numFmtId="0" fontId="20" fillId="0" borderId="12" xfId="0" applyFont="1" applyBorder="1" applyAlignment="1">
      <alignment horizontal="left" vertical="center"/>
    </xf>
    <xf numFmtId="0" fontId="20" fillId="0" borderId="12" xfId="0" applyFont="1" applyBorder="1" applyAlignment="1">
      <alignment horizontal="left" vertical="center" wrapText="1"/>
    </xf>
    <xf numFmtId="4" fontId="20" fillId="0" borderId="12" xfId="0" applyNumberFormat="1" applyFont="1" applyBorder="1" applyAlignment="1">
      <alignment horizontal="right" vertical="center"/>
    </xf>
    <xf numFmtId="0" fontId="11" fillId="0" borderId="27" xfId="0" applyFont="1" applyFill="1" applyBorder="1" applyAlignment="1">
      <alignment horizontal="center" vertical="center"/>
    </xf>
    <xf numFmtId="0" fontId="22" fillId="0" borderId="0" xfId="0" applyFont="1" applyFill="1">
      <alignment vertical="center"/>
    </xf>
    <xf numFmtId="0" fontId="2" fillId="0" borderId="28" xfId="0" applyFont="1" applyFill="1" applyBorder="1">
      <alignment vertical="center"/>
    </xf>
    <xf numFmtId="0" fontId="2" fillId="0" borderId="32" xfId="0" applyFont="1" applyFill="1" applyBorder="1" applyAlignment="1">
      <alignment vertical="center" wrapText="1"/>
    </xf>
    <xf numFmtId="0" fontId="14" fillId="0" borderId="32" xfId="0" applyFont="1" applyFill="1" applyBorder="1" applyAlignment="1">
      <alignment vertical="center" wrapText="1"/>
    </xf>
    <xf numFmtId="0" fontId="14" fillId="0" borderId="28" xfId="0" applyFont="1" applyFill="1" applyBorder="1" applyAlignment="1">
      <alignment vertical="center" wrapText="1"/>
    </xf>
    <xf numFmtId="0" fontId="14" fillId="0" borderId="12" xfId="0" applyFont="1" applyFill="1" applyBorder="1" applyAlignment="1">
      <alignment vertical="center" wrapText="1"/>
    </xf>
    <xf numFmtId="0" fontId="23" fillId="0" borderId="28" xfId="0" applyFont="1" applyFill="1" applyBorder="1" applyAlignment="1">
      <alignment vertical="center" wrapText="1"/>
    </xf>
    <xf numFmtId="0" fontId="23" fillId="0" borderId="32" xfId="0" applyFont="1" applyFill="1" applyBorder="1" applyAlignment="1">
      <alignment vertical="center" wrapText="1"/>
    </xf>
    <xf numFmtId="0" fontId="14" fillId="0" borderId="29" xfId="0" applyFont="1" applyFill="1" applyBorder="1" applyAlignment="1">
      <alignment vertical="center" wrapText="1"/>
    </xf>
    <xf numFmtId="0" fontId="7" fillId="0" borderId="0" xfId="0" applyFont="1" applyFill="1" applyAlignment="1">
      <alignment vertical="center"/>
    </xf>
    <xf numFmtId="0" fontId="24" fillId="0" borderId="0" xfId="0" applyFont="1" applyFill="1" applyAlignment="1">
      <alignment vertical="center"/>
    </xf>
    <xf numFmtId="0" fontId="25" fillId="0" borderId="0" xfId="0" applyFont="1" applyFill="1" applyAlignment="1">
      <alignment horizontal="center" vertical="center" wrapText="1"/>
    </xf>
    <xf numFmtId="0" fontId="26" fillId="0" borderId="0" xfId="0" applyFont="1" applyFill="1" applyAlignment="1">
      <alignment horizontal="center" vertical="center"/>
    </xf>
    <xf numFmtId="0" fontId="27" fillId="0" borderId="0" xfId="0" applyFont="1" applyFill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1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7" Type="http://schemas.openxmlformats.org/officeDocument/2006/relationships/sharedStrings" Target="sharedStrings.xml"/><Relationship Id="rId36" Type="http://schemas.openxmlformats.org/officeDocument/2006/relationships/styles" Target="styles.xml"/><Relationship Id="rId35" Type="http://schemas.openxmlformats.org/officeDocument/2006/relationships/theme" Target="theme/theme1.xml"/><Relationship Id="rId34" Type="http://schemas.openxmlformats.org/officeDocument/2006/relationships/externalLink" Target="externalLinks/externalLink14.xml"/><Relationship Id="rId33" Type="http://schemas.openxmlformats.org/officeDocument/2006/relationships/externalLink" Target="externalLinks/externalLink13.xml"/><Relationship Id="rId32" Type="http://schemas.openxmlformats.org/officeDocument/2006/relationships/externalLink" Target="externalLinks/externalLink12.xml"/><Relationship Id="rId31" Type="http://schemas.openxmlformats.org/officeDocument/2006/relationships/externalLink" Target="externalLinks/externalLink11.xml"/><Relationship Id="rId30" Type="http://schemas.openxmlformats.org/officeDocument/2006/relationships/externalLink" Target="externalLinks/externalLink10.xml"/><Relationship Id="rId3" Type="http://schemas.openxmlformats.org/officeDocument/2006/relationships/worksheet" Target="worksheets/sheet3.xml"/><Relationship Id="rId29" Type="http://schemas.openxmlformats.org/officeDocument/2006/relationships/externalLink" Target="externalLinks/externalLink9.xml"/><Relationship Id="rId28" Type="http://schemas.openxmlformats.org/officeDocument/2006/relationships/externalLink" Target="externalLinks/externalLink8.xml"/><Relationship Id="rId27" Type="http://schemas.openxmlformats.org/officeDocument/2006/relationships/externalLink" Target="externalLinks/externalLink7.xml"/><Relationship Id="rId26" Type="http://schemas.openxmlformats.org/officeDocument/2006/relationships/externalLink" Target="externalLinks/externalLink6.xml"/><Relationship Id="rId25" Type="http://schemas.openxmlformats.org/officeDocument/2006/relationships/externalLink" Target="externalLinks/externalLink5.xml"/><Relationship Id="rId24" Type="http://schemas.openxmlformats.org/officeDocument/2006/relationships/externalLink" Target="externalLinks/externalLink4.xml"/><Relationship Id="rId23" Type="http://schemas.openxmlformats.org/officeDocument/2006/relationships/externalLink" Target="externalLinks/externalLink3.xml"/><Relationship Id="rId22" Type="http://schemas.openxmlformats.org/officeDocument/2006/relationships/externalLink" Target="externalLinks/externalLink2.xml"/><Relationship Id="rId21" Type="http://schemas.openxmlformats.org/officeDocument/2006/relationships/externalLink" Target="externalLinks/externalLink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/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11"/>
  <sheetViews>
    <sheetView workbookViewId="0">
      <selection activeCell="A18" sqref="A18"/>
    </sheetView>
  </sheetViews>
  <sheetFormatPr defaultColWidth="9" defaultRowHeight="14.25"/>
  <cols>
    <col min="1" max="1" width="123.133333333333" style="216" customWidth="1"/>
    <col min="2" max="16384" width="9" style="216"/>
  </cols>
  <sheetData>
    <row r="1" spans="1:1">
      <c r="A1" s="217"/>
    </row>
    <row r="2" ht="137.1" customHeight="1" spans="1:1">
      <c r="A2" s="217"/>
    </row>
    <row r="3" ht="137.1" customHeight="1" spans="1:1">
      <c r="A3" s="218" t="s">
        <v>0</v>
      </c>
    </row>
    <row r="4" ht="9" customHeight="1"/>
    <row r="5" ht="33" customHeight="1"/>
    <row r="6" ht="34.5" spans="1:1">
      <c r="A6" s="219" t="s">
        <v>1</v>
      </c>
    </row>
    <row r="11" ht="35.1" customHeight="1" spans="1:1">
      <c r="A11" s="220" t="s">
        <v>2</v>
      </c>
    </row>
  </sheetData>
  <printOptions horizontalCentered="1"/>
  <pageMargins left="0.590277777777778" right="0.590277777777778" top="0.786805555555556" bottom="0.786805555555556" header="0.5" footer="0.5"/>
  <pageSetup paperSize="9" scale="74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5"/>
  <sheetViews>
    <sheetView workbookViewId="0">
      <pane ySplit="6" topLeftCell="A7" activePane="bottomLeft" state="frozen"/>
      <selection/>
      <selection pane="bottomLeft" activeCell="D10" sqref="D10"/>
    </sheetView>
  </sheetViews>
  <sheetFormatPr defaultColWidth="10" defaultRowHeight="13.5"/>
  <cols>
    <col min="1" max="1" width="1.5" customWidth="1"/>
    <col min="2" max="2" width="11.8833333333333" customWidth="1"/>
    <col min="3" max="3" width="28.8833333333333" customWidth="1"/>
    <col min="4" max="9" width="14.75" customWidth="1"/>
    <col min="10" max="10" width="1.5" customWidth="1"/>
    <col min="11" max="11" width="9.75" customWidth="1"/>
  </cols>
  <sheetData>
    <row r="1" ht="24.95" customHeight="1" spans="1:10">
      <c r="A1" s="107"/>
      <c r="B1" s="2" t="s">
        <v>230</v>
      </c>
      <c r="C1" s="108"/>
      <c r="D1" s="109"/>
      <c r="E1" s="109"/>
      <c r="F1" s="109"/>
      <c r="G1" s="109"/>
      <c r="H1" s="109"/>
      <c r="I1" s="124"/>
      <c r="J1" s="112"/>
    </row>
    <row r="2" ht="22.9" customHeight="1" spans="1:10">
      <c r="A2" s="107"/>
      <c r="B2" s="3" t="s">
        <v>231</v>
      </c>
      <c r="C2" s="3"/>
      <c r="D2" s="3"/>
      <c r="E2" s="3"/>
      <c r="F2" s="3"/>
      <c r="G2" s="3"/>
      <c r="H2" s="3"/>
      <c r="I2" s="3"/>
      <c r="J2" s="112" t="s">
        <v>4</v>
      </c>
    </row>
    <row r="3" ht="19.5" customHeight="1" spans="1:10">
      <c r="A3" s="110"/>
      <c r="B3" s="111" t="s">
        <v>6</v>
      </c>
      <c r="C3" s="111"/>
      <c r="D3" s="131"/>
      <c r="E3" s="131"/>
      <c r="F3" s="131"/>
      <c r="G3" s="131"/>
      <c r="H3" s="131"/>
      <c r="I3" s="125" t="s">
        <v>59</v>
      </c>
      <c r="J3" s="126"/>
    </row>
    <row r="4" ht="24.4" customHeight="1" spans="1:10">
      <c r="A4" s="112"/>
      <c r="B4" s="113" t="s">
        <v>232</v>
      </c>
      <c r="C4" s="113" t="s">
        <v>72</v>
      </c>
      <c r="D4" s="113" t="s">
        <v>233</v>
      </c>
      <c r="E4" s="113"/>
      <c r="F4" s="113"/>
      <c r="G4" s="113"/>
      <c r="H4" s="113"/>
      <c r="I4" s="113"/>
      <c r="J4" s="127"/>
    </row>
    <row r="5" ht="24.4" customHeight="1" spans="1:10">
      <c r="A5" s="114"/>
      <c r="B5" s="113"/>
      <c r="C5" s="113"/>
      <c r="D5" s="113" t="s">
        <v>60</v>
      </c>
      <c r="E5" s="132" t="s">
        <v>234</v>
      </c>
      <c r="F5" s="113" t="s">
        <v>235</v>
      </c>
      <c r="G5" s="113"/>
      <c r="H5" s="113"/>
      <c r="I5" s="113" t="s">
        <v>195</v>
      </c>
      <c r="J5" s="127"/>
    </row>
    <row r="6" ht="24.4" customHeight="1" spans="1:10">
      <c r="A6" s="114"/>
      <c r="B6" s="113"/>
      <c r="C6" s="113"/>
      <c r="D6" s="113"/>
      <c r="E6" s="132"/>
      <c r="F6" s="113" t="s">
        <v>161</v>
      </c>
      <c r="G6" s="113" t="s">
        <v>236</v>
      </c>
      <c r="H6" s="113" t="s">
        <v>237</v>
      </c>
      <c r="I6" s="113"/>
      <c r="J6" s="128"/>
    </row>
    <row r="7" ht="22.9" customHeight="1" spans="1:10">
      <c r="A7" s="115"/>
      <c r="B7" s="113"/>
      <c r="C7" s="113" t="s">
        <v>73</v>
      </c>
      <c r="D7" s="116">
        <v>85000</v>
      </c>
      <c r="E7" s="116"/>
      <c r="F7" s="116">
        <v>75000</v>
      </c>
      <c r="G7" s="116"/>
      <c r="H7" s="116">
        <v>75000</v>
      </c>
      <c r="I7" s="116">
        <v>10000</v>
      </c>
      <c r="J7" s="129"/>
    </row>
    <row r="8" ht="22.9" customHeight="1" spans="1:10">
      <c r="A8" s="115"/>
      <c r="B8" s="118">
        <v>120001</v>
      </c>
      <c r="C8" s="118" t="s">
        <v>225</v>
      </c>
      <c r="D8" s="119">
        <f>F8+I8</f>
        <v>85000</v>
      </c>
      <c r="E8" s="119"/>
      <c r="F8" s="119">
        <v>75000</v>
      </c>
      <c r="G8" s="119"/>
      <c r="H8" s="119">
        <v>75000</v>
      </c>
      <c r="I8" s="119">
        <v>10000</v>
      </c>
      <c r="J8" s="129"/>
    </row>
    <row r="9" ht="22.9" customHeight="1" spans="1:10">
      <c r="A9" s="115"/>
      <c r="B9" s="113"/>
      <c r="C9" s="113"/>
      <c r="D9" s="116"/>
      <c r="E9" s="116"/>
      <c r="F9" s="116"/>
      <c r="G9" s="116"/>
      <c r="H9" s="116"/>
      <c r="I9" s="116"/>
      <c r="J9" s="129"/>
    </row>
    <row r="10" ht="22.9" customHeight="1" spans="1:10">
      <c r="A10" s="115"/>
      <c r="B10" s="113"/>
      <c r="C10" s="113"/>
      <c r="D10" s="116"/>
      <c r="E10" s="116"/>
      <c r="F10" s="116"/>
      <c r="G10" s="116"/>
      <c r="H10" s="116"/>
      <c r="I10" s="116"/>
      <c r="J10" s="129"/>
    </row>
    <row r="11" ht="22.9" customHeight="1" spans="1:10">
      <c r="A11" s="115"/>
      <c r="B11" s="113"/>
      <c r="C11" s="113"/>
      <c r="D11" s="116"/>
      <c r="E11" s="116"/>
      <c r="F11" s="116"/>
      <c r="G11" s="116"/>
      <c r="H11" s="116"/>
      <c r="I11" s="116"/>
      <c r="J11" s="129"/>
    </row>
    <row r="12" ht="22.9" customHeight="1" spans="1:10">
      <c r="A12" s="115"/>
      <c r="B12" s="113"/>
      <c r="C12" s="113"/>
      <c r="D12" s="116"/>
      <c r="E12" s="116"/>
      <c r="F12" s="116"/>
      <c r="G12" s="116"/>
      <c r="H12" s="116"/>
      <c r="I12" s="116"/>
      <c r="J12" s="129"/>
    </row>
    <row r="13" ht="22.9" customHeight="1" spans="1:10">
      <c r="A13" s="115"/>
      <c r="B13" s="113"/>
      <c r="C13" s="113"/>
      <c r="D13" s="116"/>
      <c r="E13" s="116"/>
      <c r="F13" s="116"/>
      <c r="G13" s="116"/>
      <c r="H13" s="116"/>
      <c r="I13" s="116"/>
      <c r="J13" s="129"/>
    </row>
    <row r="14" ht="22.9" customHeight="1" spans="1:10">
      <c r="A14" s="115"/>
      <c r="B14" s="113"/>
      <c r="C14" s="113"/>
      <c r="D14" s="116"/>
      <c r="E14" s="116"/>
      <c r="F14" s="116"/>
      <c r="G14" s="116"/>
      <c r="H14" s="116"/>
      <c r="I14" s="116"/>
      <c r="J14" s="129"/>
    </row>
    <row r="15" ht="22.9" customHeight="1" spans="1:10">
      <c r="A15" s="115"/>
      <c r="B15" s="113"/>
      <c r="C15" s="113"/>
      <c r="D15" s="116"/>
      <c r="E15" s="116"/>
      <c r="F15" s="116"/>
      <c r="G15" s="116"/>
      <c r="H15" s="116"/>
      <c r="I15" s="116"/>
      <c r="J15" s="129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2"/>
  <sheetViews>
    <sheetView workbookViewId="0">
      <pane ySplit="6" topLeftCell="A7" activePane="bottomLeft" state="frozen"/>
      <selection/>
      <selection pane="bottomLeft" activeCell="H16" sqref="H16"/>
    </sheetView>
  </sheetViews>
  <sheetFormatPr defaultColWidth="10" defaultRowHeight="13.5"/>
  <cols>
    <col min="1" max="1" width="1.5" customWidth="1"/>
    <col min="2" max="4" width="6.13333333333333" customWidth="1"/>
    <col min="5" max="5" width="17" customWidth="1"/>
    <col min="6" max="6" width="40.6333333333333" customWidth="1"/>
    <col min="7" max="9" width="17" customWidth="1"/>
    <col min="10" max="10" width="1.5" customWidth="1"/>
    <col min="11" max="12" width="9.75" customWidth="1"/>
  </cols>
  <sheetData>
    <row r="1" ht="24.95" customHeight="1" spans="1:10">
      <c r="A1" s="107"/>
      <c r="B1" s="2" t="s">
        <v>238</v>
      </c>
      <c r="C1" s="2"/>
      <c r="D1" s="2"/>
      <c r="E1" s="108"/>
      <c r="F1" s="108"/>
      <c r="G1" s="109"/>
      <c r="H1" s="109"/>
      <c r="I1" s="124"/>
      <c r="J1" s="112"/>
    </row>
    <row r="2" ht="22.9" customHeight="1" spans="1:10">
      <c r="A2" s="107"/>
      <c r="B2" s="3" t="s">
        <v>239</v>
      </c>
      <c r="C2" s="3"/>
      <c r="D2" s="3"/>
      <c r="E2" s="3"/>
      <c r="F2" s="3"/>
      <c r="G2" s="3"/>
      <c r="H2" s="3"/>
      <c r="I2" s="3"/>
      <c r="J2" s="112" t="s">
        <v>4</v>
      </c>
    </row>
    <row r="3" ht="19.5" customHeight="1" spans="1:10">
      <c r="A3" s="110"/>
      <c r="B3" s="111" t="s">
        <v>6</v>
      </c>
      <c r="C3" s="111"/>
      <c r="D3" s="111"/>
      <c r="E3" s="111"/>
      <c r="F3" s="111"/>
      <c r="G3" s="110"/>
      <c r="H3" s="110"/>
      <c r="I3" s="125" t="s">
        <v>59</v>
      </c>
      <c r="J3" s="126"/>
    </row>
    <row r="4" ht="24.4" customHeight="1" spans="1:10">
      <c r="A4" s="112"/>
      <c r="B4" s="113" t="s">
        <v>9</v>
      </c>
      <c r="C4" s="113"/>
      <c r="D4" s="113"/>
      <c r="E4" s="113"/>
      <c r="F4" s="113"/>
      <c r="G4" s="113" t="s">
        <v>240</v>
      </c>
      <c r="H4" s="113"/>
      <c r="I4" s="113"/>
      <c r="J4" s="127"/>
    </row>
    <row r="5" ht="24.4" customHeight="1" spans="1:10">
      <c r="A5" s="114"/>
      <c r="B5" s="113" t="s">
        <v>82</v>
      </c>
      <c r="C5" s="113"/>
      <c r="D5" s="113"/>
      <c r="E5" s="113" t="s">
        <v>71</v>
      </c>
      <c r="F5" s="113" t="s">
        <v>72</v>
      </c>
      <c r="G5" s="113" t="s">
        <v>60</v>
      </c>
      <c r="H5" s="113" t="s">
        <v>78</v>
      </c>
      <c r="I5" s="113" t="s">
        <v>79</v>
      </c>
      <c r="J5" s="127"/>
    </row>
    <row r="6" ht="24.4" customHeight="1" spans="1:10">
      <c r="A6" s="114"/>
      <c r="B6" s="113" t="s">
        <v>83</v>
      </c>
      <c r="C6" s="113" t="s">
        <v>84</v>
      </c>
      <c r="D6" s="113" t="s">
        <v>85</v>
      </c>
      <c r="E6" s="113"/>
      <c r="F6" s="113"/>
      <c r="G6" s="113"/>
      <c r="H6" s="113"/>
      <c r="I6" s="113"/>
      <c r="J6" s="128"/>
    </row>
    <row r="7" ht="22.9" customHeight="1" spans="1:10">
      <c r="A7" s="115"/>
      <c r="B7" s="113"/>
      <c r="C7" s="113"/>
      <c r="D7" s="113"/>
      <c r="E7" s="113"/>
      <c r="F7" s="113" t="s">
        <v>73</v>
      </c>
      <c r="G7" s="136">
        <v>270000</v>
      </c>
      <c r="H7" s="136"/>
      <c r="I7" s="136">
        <v>270000</v>
      </c>
      <c r="J7" s="129"/>
    </row>
    <row r="8" ht="18" customHeight="1" spans="1:10">
      <c r="A8" s="112"/>
      <c r="B8" s="113"/>
      <c r="C8" s="113"/>
      <c r="D8" s="113"/>
      <c r="E8" s="113"/>
      <c r="F8" s="117" t="s">
        <v>225</v>
      </c>
      <c r="G8" s="137">
        <v>270000</v>
      </c>
      <c r="H8" s="138"/>
      <c r="I8" s="137">
        <v>270000</v>
      </c>
      <c r="J8" s="128"/>
    </row>
    <row r="9" ht="18" customHeight="1" spans="2:9">
      <c r="B9" s="139"/>
      <c r="C9" s="139"/>
      <c r="D9" s="139"/>
      <c r="E9" s="113"/>
      <c r="F9" s="117" t="s">
        <v>103</v>
      </c>
      <c r="G9" s="140">
        <v>270000</v>
      </c>
      <c r="H9" s="140"/>
      <c r="I9" s="140">
        <v>270000</v>
      </c>
    </row>
    <row r="10" ht="18" customHeight="1" spans="2:9">
      <c r="B10" s="139" t="s">
        <v>101</v>
      </c>
      <c r="C10" s="139" t="s">
        <v>102</v>
      </c>
      <c r="D10" s="139" t="s">
        <v>90</v>
      </c>
      <c r="E10" s="118">
        <v>120001</v>
      </c>
      <c r="F10" s="117" t="s">
        <v>241</v>
      </c>
      <c r="G10" s="141">
        <v>110000</v>
      </c>
      <c r="H10" s="141"/>
      <c r="I10" s="141">
        <v>110000</v>
      </c>
    </row>
    <row r="11" ht="18" customHeight="1" spans="2:9">
      <c r="B11" s="139" t="s">
        <v>101</v>
      </c>
      <c r="C11" s="139" t="s">
        <v>102</v>
      </c>
      <c r="D11" s="139" t="s">
        <v>90</v>
      </c>
      <c r="E11" s="118">
        <v>120001</v>
      </c>
      <c r="F11" s="117" t="s">
        <v>242</v>
      </c>
      <c r="G11" s="141">
        <v>150000</v>
      </c>
      <c r="H11" s="141"/>
      <c r="I11" s="141">
        <v>150000</v>
      </c>
    </row>
    <row r="12" ht="18" customHeight="1" spans="2:9">
      <c r="B12" s="139" t="s">
        <v>101</v>
      </c>
      <c r="C12" s="139" t="s">
        <v>102</v>
      </c>
      <c r="D12" s="139" t="s">
        <v>90</v>
      </c>
      <c r="E12" s="118">
        <v>120001</v>
      </c>
      <c r="F12" s="117" t="s">
        <v>243</v>
      </c>
      <c r="G12" s="141">
        <v>10000</v>
      </c>
      <c r="H12" s="141"/>
      <c r="I12" s="141">
        <v>10000</v>
      </c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9"/>
  <sheetViews>
    <sheetView workbookViewId="0">
      <pane ySplit="6" topLeftCell="A7" activePane="bottomLeft" state="frozen"/>
      <selection/>
      <selection pane="bottomLeft" activeCell="C10" sqref="C10"/>
    </sheetView>
  </sheetViews>
  <sheetFormatPr defaultColWidth="10" defaultRowHeight="13.5"/>
  <cols>
    <col min="1" max="1" width="1.5" customWidth="1"/>
    <col min="2" max="2" width="12.25" customWidth="1"/>
    <col min="3" max="3" width="29.75" customWidth="1"/>
    <col min="4" max="9" width="14.5" customWidth="1"/>
    <col min="10" max="10" width="1.5" customWidth="1"/>
    <col min="11" max="11" width="9.75" customWidth="1"/>
  </cols>
  <sheetData>
    <row r="1" ht="24.95" customHeight="1" spans="1:10">
      <c r="A1" s="107"/>
      <c r="B1" s="2" t="s">
        <v>244</v>
      </c>
      <c r="C1" s="108"/>
      <c r="D1" s="109"/>
      <c r="E1" s="109"/>
      <c r="F1" s="109"/>
      <c r="G1" s="109"/>
      <c r="H1" s="109"/>
      <c r="I1" s="124"/>
      <c r="J1" s="112"/>
    </row>
    <row r="2" ht="22.9" customHeight="1" spans="1:10">
      <c r="A2" s="107"/>
      <c r="B2" s="3" t="s">
        <v>245</v>
      </c>
      <c r="C2" s="3"/>
      <c r="D2" s="3"/>
      <c r="E2" s="3"/>
      <c r="F2" s="3"/>
      <c r="G2" s="3"/>
      <c r="H2" s="3"/>
      <c r="I2" s="3"/>
      <c r="J2" s="112" t="s">
        <v>4</v>
      </c>
    </row>
    <row r="3" ht="19.5" customHeight="1" spans="1:10">
      <c r="A3" s="110"/>
      <c r="B3" s="111" t="s">
        <v>6</v>
      </c>
      <c r="C3" s="111"/>
      <c r="D3" s="131"/>
      <c r="E3" s="131"/>
      <c r="F3" s="131"/>
      <c r="G3" s="131"/>
      <c r="H3" s="131"/>
      <c r="I3" s="131" t="s">
        <v>59</v>
      </c>
      <c r="J3" s="126"/>
    </row>
    <row r="4" ht="24.4" customHeight="1" spans="1:10">
      <c r="A4" s="112"/>
      <c r="B4" s="113" t="s">
        <v>232</v>
      </c>
      <c r="C4" s="113" t="s">
        <v>72</v>
      </c>
      <c r="D4" s="113" t="s">
        <v>233</v>
      </c>
      <c r="E4" s="113"/>
      <c r="F4" s="113"/>
      <c r="G4" s="113"/>
      <c r="H4" s="113"/>
      <c r="I4" s="113"/>
      <c r="J4" s="127"/>
    </row>
    <row r="5" ht="24.4" customHeight="1" spans="1:10">
      <c r="A5" s="114"/>
      <c r="B5" s="113"/>
      <c r="C5" s="113"/>
      <c r="D5" s="113" t="s">
        <v>60</v>
      </c>
      <c r="E5" s="132" t="s">
        <v>234</v>
      </c>
      <c r="F5" s="113" t="s">
        <v>235</v>
      </c>
      <c r="G5" s="113"/>
      <c r="H5" s="113"/>
      <c r="I5" s="113" t="s">
        <v>195</v>
      </c>
      <c r="J5" s="127"/>
    </row>
    <row r="6" ht="24.4" customHeight="1" spans="1:10">
      <c r="A6" s="114"/>
      <c r="B6" s="113"/>
      <c r="C6" s="113"/>
      <c r="D6" s="113"/>
      <c r="E6" s="132"/>
      <c r="F6" s="113" t="s">
        <v>161</v>
      </c>
      <c r="G6" s="113" t="s">
        <v>236</v>
      </c>
      <c r="H6" s="113" t="s">
        <v>237</v>
      </c>
      <c r="I6" s="113"/>
      <c r="J6" s="128"/>
    </row>
    <row r="7" ht="22.9" customHeight="1" spans="1:10">
      <c r="A7" s="115"/>
      <c r="B7" s="113"/>
      <c r="C7" s="113" t="s">
        <v>73</v>
      </c>
      <c r="D7" s="116"/>
      <c r="E7" s="116"/>
      <c r="F7" s="116"/>
      <c r="G7" s="116"/>
      <c r="H7" s="116"/>
      <c r="I7" s="116"/>
      <c r="J7" s="129"/>
    </row>
    <row r="8" ht="22.9" customHeight="1" spans="1:10">
      <c r="A8" s="115"/>
      <c r="B8" s="117" t="s">
        <v>232</v>
      </c>
      <c r="C8" s="117" t="s">
        <v>246</v>
      </c>
      <c r="D8" s="116"/>
      <c r="E8" s="116"/>
      <c r="F8" s="116"/>
      <c r="G8" s="116"/>
      <c r="H8" s="116"/>
      <c r="I8" s="116"/>
      <c r="J8" s="129"/>
    </row>
    <row r="9" ht="23" customHeight="1" spans="2:6">
      <c r="B9" s="133" t="s">
        <v>247</v>
      </c>
      <c r="C9" s="134"/>
      <c r="D9" s="134"/>
      <c r="E9" s="134"/>
      <c r="F9" s="135"/>
    </row>
  </sheetData>
  <mergeCells count="10">
    <mergeCell ref="B2:I2"/>
    <mergeCell ref="B3:C3"/>
    <mergeCell ref="D4:I4"/>
    <mergeCell ref="F5:H5"/>
    <mergeCell ref="B9:F9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9"/>
  <sheetViews>
    <sheetView workbookViewId="0">
      <pane ySplit="6" topLeftCell="A7" activePane="bottomLeft" state="frozen"/>
      <selection/>
      <selection pane="bottomLeft" activeCell="F16" sqref="F16"/>
    </sheetView>
  </sheetViews>
  <sheetFormatPr defaultColWidth="10" defaultRowHeight="13.5"/>
  <cols>
    <col min="1" max="1" width="1.5" customWidth="1"/>
    <col min="2" max="4" width="6.63333333333333" customWidth="1"/>
    <col min="5" max="5" width="13.3833333333333" customWidth="1"/>
    <col min="6" max="6" width="41" customWidth="1"/>
    <col min="7" max="9" width="17.6333333333333" customWidth="1"/>
    <col min="10" max="10" width="1.5" customWidth="1"/>
    <col min="11" max="12" width="9.75" customWidth="1"/>
  </cols>
  <sheetData>
    <row r="1" ht="24.95" customHeight="1" spans="1:10">
      <c r="A1" s="107"/>
      <c r="B1" s="2" t="s">
        <v>248</v>
      </c>
      <c r="C1" s="2"/>
      <c r="D1" s="2"/>
      <c r="E1" s="108"/>
      <c r="F1" s="108"/>
      <c r="G1" s="109"/>
      <c r="H1" s="109"/>
      <c r="I1" s="124"/>
      <c r="J1" s="112"/>
    </row>
    <row r="2" ht="22.9" customHeight="1" spans="1:10">
      <c r="A2" s="107"/>
      <c r="B2" s="3" t="s">
        <v>249</v>
      </c>
      <c r="C2" s="3"/>
      <c r="D2" s="3"/>
      <c r="E2" s="3"/>
      <c r="F2" s="3"/>
      <c r="G2" s="3"/>
      <c r="H2" s="3"/>
      <c r="I2" s="3"/>
      <c r="J2" s="112" t="s">
        <v>4</v>
      </c>
    </row>
    <row r="3" ht="19.5" customHeight="1" spans="1:10">
      <c r="A3" s="110"/>
      <c r="B3" s="111" t="s">
        <v>6</v>
      </c>
      <c r="C3" s="111"/>
      <c r="D3" s="111"/>
      <c r="E3" s="111"/>
      <c r="F3" s="111"/>
      <c r="G3" s="110"/>
      <c r="H3" s="110"/>
      <c r="I3" s="125" t="s">
        <v>59</v>
      </c>
      <c r="J3" s="126"/>
    </row>
    <row r="4" ht="24.4" customHeight="1" spans="1:10">
      <c r="A4" s="112"/>
      <c r="B4" s="113" t="s">
        <v>9</v>
      </c>
      <c r="C4" s="113"/>
      <c r="D4" s="113"/>
      <c r="E4" s="113"/>
      <c r="F4" s="113"/>
      <c r="G4" s="113" t="s">
        <v>250</v>
      </c>
      <c r="H4" s="113"/>
      <c r="I4" s="113"/>
      <c r="J4" s="127"/>
    </row>
    <row r="5" ht="24.4" customHeight="1" spans="1:10">
      <c r="A5" s="114"/>
      <c r="B5" s="113" t="s">
        <v>82</v>
      </c>
      <c r="C5" s="113"/>
      <c r="D5" s="113"/>
      <c r="E5" s="113" t="s">
        <v>71</v>
      </c>
      <c r="F5" s="113" t="s">
        <v>72</v>
      </c>
      <c r="G5" s="113" t="s">
        <v>60</v>
      </c>
      <c r="H5" s="113" t="s">
        <v>78</v>
      </c>
      <c r="I5" s="113" t="s">
        <v>79</v>
      </c>
      <c r="J5" s="127"/>
    </row>
    <row r="6" ht="24.4" customHeight="1" spans="1:10">
      <c r="A6" s="114"/>
      <c r="B6" s="113" t="s">
        <v>83</v>
      </c>
      <c r="C6" s="113" t="s">
        <v>84</v>
      </c>
      <c r="D6" s="113" t="s">
        <v>85</v>
      </c>
      <c r="E6" s="113"/>
      <c r="F6" s="113"/>
      <c r="G6" s="113"/>
      <c r="H6" s="113"/>
      <c r="I6" s="113"/>
      <c r="J6" s="128"/>
    </row>
    <row r="7" ht="22.9" customHeight="1" spans="1:10">
      <c r="A7" s="115"/>
      <c r="B7" s="113"/>
      <c r="C7" s="113"/>
      <c r="D7" s="113"/>
      <c r="E7" s="113"/>
      <c r="F7" s="113" t="s">
        <v>73</v>
      </c>
      <c r="G7" s="116"/>
      <c r="H7" s="116"/>
      <c r="I7" s="116"/>
      <c r="J7" s="129"/>
    </row>
    <row r="8" ht="22.9" customHeight="1" spans="1:10">
      <c r="A8" s="114"/>
      <c r="B8" s="117"/>
      <c r="C8" s="117"/>
      <c r="D8" s="117"/>
      <c r="E8" s="117"/>
      <c r="F8" s="118"/>
      <c r="G8" s="119"/>
      <c r="H8" s="119"/>
      <c r="I8" s="119"/>
      <c r="J8" s="127"/>
    </row>
    <row r="9" ht="24" customHeight="1" spans="1:11">
      <c r="A9" s="120"/>
      <c r="B9" s="121"/>
      <c r="C9" s="121"/>
      <c r="D9" s="122" t="s">
        <v>251</v>
      </c>
      <c r="E9" s="123"/>
      <c r="F9" s="123"/>
      <c r="G9" s="123"/>
      <c r="H9" s="123"/>
      <c r="I9" s="123"/>
      <c r="J9" s="123"/>
      <c r="K9" s="130"/>
    </row>
  </sheetData>
  <mergeCells count="11">
    <mergeCell ref="B2:I2"/>
    <mergeCell ref="B3:F3"/>
    <mergeCell ref="B4:F4"/>
    <mergeCell ref="G4:I4"/>
    <mergeCell ref="B5:D5"/>
    <mergeCell ref="D9:K9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1"/>
  <sheetViews>
    <sheetView workbookViewId="0">
      <selection activeCell="K27" sqref="K27"/>
    </sheetView>
  </sheetViews>
  <sheetFormatPr defaultColWidth="9" defaultRowHeight="13.5"/>
  <sheetData>
    <row r="1" customFormat="1" spans="1:1">
      <c r="A1" t="s">
        <v>252</v>
      </c>
    </row>
    <row r="2" customFormat="1" ht="20.25" spans="1:9">
      <c r="A2" s="24" t="s">
        <v>253</v>
      </c>
      <c r="B2" s="24"/>
      <c r="C2" s="24"/>
      <c r="D2" s="24"/>
      <c r="E2" s="24"/>
      <c r="F2" s="24"/>
      <c r="G2" s="24"/>
      <c r="H2" s="24"/>
      <c r="I2" s="24"/>
    </row>
    <row r="3" customFormat="1" ht="14.25" spans="1:9">
      <c r="A3" s="25" t="s">
        <v>254</v>
      </c>
      <c r="B3" s="25"/>
      <c r="C3" s="25"/>
      <c r="D3" s="25"/>
      <c r="E3" s="25"/>
      <c r="F3" s="25"/>
      <c r="G3" s="25"/>
      <c r="H3" s="25"/>
      <c r="I3" s="25"/>
    </row>
    <row r="4" customFormat="1" spans="1:9">
      <c r="A4" s="26" t="s">
        <v>255</v>
      </c>
      <c r="B4" s="27" t="s">
        <v>256</v>
      </c>
      <c r="C4" s="28"/>
      <c r="D4" s="28"/>
      <c r="E4" s="28"/>
      <c r="F4" s="28"/>
      <c r="G4" s="28"/>
      <c r="H4" s="28"/>
      <c r="I4" s="55"/>
    </row>
    <row r="5" customFormat="1" spans="1:9">
      <c r="A5" s="29" t="s">
        <v>257</v>
      </c>
      <c r="B5" s="30" t="s">
        <v>225</v>
      </c>
      <c r="C5" s="30"/>
      <c r="D5" s="30"/>
      <c r="E5" s="30"/>
      <c r="F5" s="30"/>
      <c r="G5" s="30"/>
      <c r="H5" s="30"/>
      <c r="I5" s="30"/>
    </row>
    <row r="6" customFormat="1" spans="1:9">
      <c r="A6" s="31" t="s">
        <v>258</v>
      </c>
      <c r="B6" s="32" t="s">
        <v>259</v>
      </c>
      <c r="C6" s="32"/>
      <c r="D6" s="32"/>
      <c r="E6" s="33">
        <v>1</v>
      </c>
      <c r="F6" s="33"/>
      <c r="G6" s="33"/>
      <c r="H6" s="33"/>
      <c r="I6" s="33"/>
    </row>
    <row r="7" customFormat="1" spans="1:9">
      <c r="A7" s="34"/>
      <c r="B7" s="32" t="s">
        <v>260</v>
      </c>
      <c r="C7" s="32"/>
      <c r="D7" s="32"/>
      <c r="E7" s="33">
        <v>1</v>
      </c>
      <c r="F7" s="33"/>
      <c r="G7" s="33"/>
      <c r="H7" s="33"/>
      <c r="I7" s="33"/>
    </row>
    <row r="8" customFormat="1" spans="1:9">
      <c r="A8" s="34"/>
      <c r="B8" s="32" t="s">
        <v>261</v>
      </c>
      <c r="C8" s="32"/>
      <c r="D8" s="32"/>
      <c r="E8" s="33" t="s">
        <v>4</v>
      </c>
      <c r="F8" s="33"/>
      <c r="G8" s="33"/>
      <c r="H8" s="33"/>
      <c r="I8" s="33"/>
    </row>
    <row r="9" customFormat="1" spans="1:9">
      <c r="A9" s="35" t="s">
        <v>262</v>
      </c>
      <c r="B9" s="36" t="s">
        <v>263</v>
      </c>
      <c r="C9" s="36"/>
      <c r="D9" s="36"/>
      <c r="E9" s="36"/>
      <c r="F9" s="36"/>
      <c r="G9" s="36"/>
      <c r="H9" s="36"/>
      <c r="I9" s="36"/>
    </row>
    <row r="10" customFormat="1" spans="1:9">
      <c r="A10" s="37"/>
      <c r="B10" s="36"/>
      <c r="C10" s="36"/>
      <c r="D10" s="36"/>
      <c r="E10" s="36"/>
      <c r="F10" s="36"/>
      <c r="G10" s="36"/>
      <c r="H10" s="36"/>
      <c r="I10" s="36"/>
    </row>
    <row r="11" customFormat="1" spans="1:9">
      <c r="A11" s="34" t="s">
        <v>264</v>
      </c>
      <c r="B11" s="38" t="s">
        <v>265</v>
      </c>
      <c r="C11" s="38" t="s">
        <v>266</v>
      </c>
      <c r="D11" s="39" t="s">
        <v>267</v>
      </c>
      <c r="E11" s="39"/>
      <c r="F11" s="39" t="s">
        <v>268</v>
      </c>
      <c r="G11" s="39"/>
      <c r="H11" s="39"/>
      <c r="I11" s="39"/>
    </row>
    <row r="12" customFormat="1" spans="1:9">
      <c r="A12" s="34"/>
      <c r="B12" s="40" t="s">
        <v>269</v>
      </c>
      <c r="C12" s="40" t="s">
        <v>270</v>
      </c>
      <c r="D12" s="41" t="s">
        <v>271</v>
      </c>
      <c r="E12" s="42"/>
      <c r="F12" s="101">
        <v>1</v>
      </c>
      <c r="G12" s="102"/>
      <c r="H12" s="102"/>
      <c r="I12" s="106"/>
    </row>
    <row r="13" customFormat="1" spans="1:9">
      <c r="A13" s="34"/>
      <c r="B13" s="40"/>
      <c r="C13" s="40"/>
      <c r="D13" s="41" t="s">
        <v>272</v>
      </c>
      <c r="E13" s="42"/>
      <c r="F13" s="103">
        <v>2</v>
      </c>
      <c r="G13" s="103"/>
      <c r="H13" s="103"/>
      <c r="I13" s="103"/>
    </row>
    <row r="14" customFormat="1" spans="1:9">
      <c r="A14" s="34"/>
      <c r="B14" s="40"/>
      <c r="C14" s="34" t="s">
        <v>273</v>
      </c>
      <c r="D14" s="104" t="s">
        <v>274</v>
      </c>
      <c r="E14" s="103"/>
      <c r="F14" s="105">
        <v>1</v>
      </c>
      <c r="G14" s="103"/>
      <c r="H14" s="103"/>
      <c r="I14" s="103"/>
    </row>
    <row r="15" customFormat="1" spans="1:9">
      <c r="A15" s="34"/>
      <c r="B15" s="40"/>
      <c r="C15" s="34" t="s">
        <v>275</v>
      </c>
      <c r="D15" s="45" t="s">
        <v>276</v>
      </c>
      <c r="E15" s="46"/>
      <c r="F15" s="105" t="s">
        <v>277</v>
      </c>
      <c r="G15" s="103"/>
      <c r="H15" s="103"/>
      <c r="I15" s="103"/>
    </row>
    <row r="16" customFormat="1" spans="1:9">
      <c r="A16" s="34"/>
      <c r="B16" s="40"/>
      <c r="C16" s="34" t="s">
        <v>278</v>
      </c>
      <c r="D16" s="45" t="s">
        <v>279</v>
      </c>
      <c r="E16" s="46"/>
      <c r="F16" s="48" t="s">
        <v>280</v>
      </c>
      <c r="G16" s="48"/>
      <c r="H16" s="48"/>
      <c r="I16" s="48"/>
    </row>
    <row r="17" customFormat="1" ht="22.5" spans="1:9">
      <c r="A17" s="34"/>
      <c r="B17" s="49" t="s">
        <v>281</v>
      </c>
      <c r="C17" s="37" t="s">
        <v>282</v>
      </c>
      <c r="D17" s="50" t="s">
        <v>283</v>
      </c>
      <c r="E17" s="51"/>
      <c r="F17" s="50" t="s">
        <v>284</v>
      </c>
      <c r="G17" s="50"/>
      <c r="H17" s="50"/>
      <c r="I17" s="50"/>
    </row>
    <row r="18" customFormat="1" ht="22.5" spans="1:9">
      <c r="A18" s="34"/>
      <c r="B18" s="52"/>
      <c r="C18" s="37" t="s">
        <v>285</v>
      </c>
      <c r="D18" s="51" t="s">
        <v>286</v>
      </c>
      <c r="E18" s="53"/>
      <c r="F18" s="51" t="s">
        <v>286</v>
      </c>
      <c r="G18" s="53"/>
      <c r="H18" s="53"/>
      <c r="I18" s="56"/>
    </row>
    <row r="19" customFormat="1" ht="22.5" spans="1:9">
      <c r="A19" s="34"/>
      <c r="B19" s="52"/>
      <c r="C19" s="31" t="s">
        <v>287</v>
      </c>
      <c r="D19" s="51" t="s">
        <v>288</v>
      </c>
      <c r="E19" s="53"/>
      <c r="F19" s="51" t="s">
        <v>288</v>
      </c>
      <c r="G19" s="53"/>
      <c r="H19" s="53"/>
      <c r="I19" s="56"/>
    </row>
    <row r="20" customFormat="1" ht="22.5" spans="1:9">
      <c r="A20" s="34"/>
      <c r="B20" s="52"/>
      <c r="C20" s="35" t="s">
        <v>289</v>
      </c>
      <c r="D20" s="51" t="s">
        <v>290</v>
      </c>
      <c r="E20" s="53"/>
      <c r="F20" s="51" t="s">
        <v>291</v>
      </c>
      <c r="G20" s="53"/>
      <c r="H20" s="53"/>
      <c r="I20" s="56"/>
    </row>
    <row r="21" customFormat="1" ht="22.5" spans="1:9">
      <c r="A21" s="34"/>
      <c r="B21" s="34" t="s">
        <v>292</v>
      </c>
      <c r="C21" s="54" t="s">
        <v>293</v>
      </c>
      <c r="D21" s="36" t="s">
        <v>294</v>
      </c>
      <c r="E21" s="36"/>
      <c r="F21" s="105" t="s">
        <v>295</v>
      </c>
      <c r="G21" s="103"/>
      <c r="H21" s="103"/>
      <c r="I21" s="103"/>
    </row>
  </sheetData>
  <mergeCells count="39">
    <mergeCell ref="A2:I2"/>
    <mergeCell ref="A3:I3"/>
    <mergeCell ref="B4:I4"/>
    <mergeCell ref="B5:I5"/>
    <mergeCell ref="B6:D6"/>
    <mergeCell ref="E6:I6"/>
    <mergeCell ref="B7:D7"/>
    <mergeCell ref="E7:I7"/>
    <mergeCell ref="B8:D8"/>
    <mergeCell ref="E8:I8"/>
    <mergeCell ref="D11:E11"/>
    <mergeCell ref="F11:I11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D18:E18"/>
    <mergeCell ref="F18:I18"/>
    <mergeCell ref="D19:E19"/>
    <mergeCell ref="F19:I19"/>
    <mergeCell ref="D20:E20"/>
    <mergeCell ref="F20:I20"/>
    <mergeCell ref="D21:E21"/>
    <mergeCell ref="F21:I21"/>
    <mergeCell ref="A6:A8"/>
    <mergeCell ref="A9:A10"/>
    <mergeCell ref="A11:A21"/>
    <mergeCell ref="B12:B16"/>
    <mergeCell ref="B17:B20"/>
    <mergeCell ref="C12:C13"/>
    <mergeCell ref="B9:I10"/>
  </mergeCells>
  <printOptions horizontalCentered="1"/>
  <pageMargins left="0.590277777777778" right="0.590277777777778" top="1.37777777777778" bottom="0.984027777777778" header="0.5" footer="0.5"/>
  <pageSetup paperSize="9" orientation="landscape" horizont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1"/>
  <sheetViews>
    <sheetView workbookViewId="0">
      <selection activeCell="A1" sqref="$A1:$XFD1048576"/>
    </sheetView>
  </sheetViews>
  <sheetFormatPr defaultColWidth="9" defaultRowHeight="13.5"/>
  <sheetData>
    <row r="1" spans="1:1">
      <c r="A1" t="s">
        <v>296</v>
      </c>
    </row>
    <row r="2" ht="20.25" spans="1:9">
      <c r="A2" s="24" t="s">
        <v>253</v>
      </c>
      <c r="B2" s="24"/>
      <c r="C2" s="24"/>
      <c r="D2" s="24"/>
      <c r="E2" s="24"/>
      <c r="F2" s="24"/>
      <c r="G2" s="24"/>
      <c r="H2" s="24"/>
      <c r="I2" s="24"/>
    </row>
    <row r="3" ht="14.25" spans="1:9">
      <c r="A3" s="25" t="s">
        <v>254</v>
      </c>
      <c r="B3" s="25"/>
      <c r="C3" s="25"/>
      <c r="D3" s="25"/>
      <c r="E3" s="25"/>
      <c r="F3" s="25"/>
      <c r="G3" s="25"/>
      <c r="H3" s="25"/>
      <c r="I3" s="25"/>
    </row>
    <row r="4" spans="1:9">
      <c r="A4" s="57" t="s">
        <v>255</v>
      </c>
      <c r="B4" s="58" t="s">
        <v>297</v>
      </c>
      <c r="C4" s="59"/>
      <c r="D4" s="59"/>
      <c r="E4" s="59"/>
      <c r="F4" s="59"/>
      <c r="G4" s="59"/>
      <c r="H4" s="59"/>
      <c r="I4" s="89"/>
    </row>
    <row r="5" spans="1:9">
      <c r="A5" s="60" t="s">
        <v>257</v>
      </c>
      <c r="B5" s="61" t="s">
        <v>225</v>
      </c>
      <c r="C5" s="61"/>
      <c r="D5" s="61"/>
      <c r="E5" s="61"/>
      <c r="F5" s="61"/>
      <c r="G5" s="61"/>
      <c r="H5" s="61"/>
      <c r="I5" s="61"/>
    </row>
    <row r="6" spans="1:9">
      <c r="A6" s="62" t="s">
        <v>258</v>
      </c>
      <c r="B6" s="63" t="s">
        <v>259</v>
      </c>
      <c r="C6" s="63"/>
      <c r="D6" s="63"/>
      <c r="E6" s="96">
        <v>11</v>
      </c>
      <c r="F6" s="96"/>
      <c r="G6" s="96"/>
      <c r="H6" s="96"/>
      <c r="I6" s="96"/>
    </row>
    <row r="7" spans="1:9">
      <c r="A7" s="65"/>
      <c r="B7" s="63" t="s">
        <v>260</v>
      </c>
      <c r="C7" s="63"/>
      <c r="D7" s="63"/>
      <c r="E7" s="96">
        <v>11</v>
      </c>
      <c r="F7" s="96"/>
      <c r="G7" s="96"/>
      <c r="H7" s="96"/>
      <c r="I7" s="96"/>
    </row>
    <row r="8" spans="1:9">
      <c r="A8" s="65"/>
      <c r="B8" s="63" t="s">
        <v>261</v>
      </c>
      <c r="C8" s="63"/>
      <c r="D8" s="63"/>
      <c r="E8" s="64" t="s">
        <v>4</v>
      </c>
      <c r="F8" s="64"/>
      <c r="G8" s="64"/>
      <c r="H8" s="64"/>
      <c r="I8" s="64"/>
    </row>
    <row r="9" spans="1:9">
      <c r="A9" s="66" t="s">
        <v>262</v>
      </c>
      <c r="B9" s="67" t="s">
        <v>298</v>
      </c>
      <c r="C9" s="67"/>
      <c r="D9" s="67"/>
      <c r="E9" s="67"/>
      <c r="F9" s="67"/>
      <c r="G9" s="67"/>
      <c r="H9" s="67"/>
      <c r="I9" s="67"/>
    </row>
    <row r="10" spans="1:9">
      <c r="A10" s="68"/>
      <c r="B10" s="67"/>
      <c r="C10" s="67"/>
      <c r="D10" s="67"/>
      <c r="E10" s="67"/>
      <c r="F10" s="67"/>
      <c r="G10" s="67"/>
      <c r="H10" s="67"/>
      <c r="I10" s="67"/>
    </row>
    <row r="11" spans="1:9">
      <c r="A11" s="65" t="s">
        <v>264</v>
      </c>
      <c r="B11" s="69" t="s">
        <v>265</v>
      </c>
      <c r="C11" s="69" t="s">
        <v>266</v>
      </c>
      <c r="D11" s="70" t="s">
        <v>267</v>
      </c>
      <c r="E11" s="70"/>
      <c r="F11" s="70" t="s">
        <v>268</v>
      </c>
      <c r="G11" s="70"/>
      <c r="H11" s="70"/>
      <c r="I11" s="70"/>
    </row>
    <row r="12" spans="1:9">
      <c r="A12" s="65"/>
      <c r="B12" s="71" t="s">
        <v>269</v>
      </c>
      <c r="C12" s="71" t="s">
        <v>270</v>
      </c>
      <c r="D12" s="97" t="s">
        <v>299</v>
      </c>
      <c r="E12" s="98"/>
      <c r="F12" s="97" t="s">
        <v>300</v>
      </c>
      <c r="G12" s="99"/>
      <c r="H12" s="99"/>
      <c r="I12" s="98"/>
    </row>
    <row r="13" spans="1:9">
      <c r="A13" s="65"/>
      <c r="B13" s="71"/>
      <c r="C13" s="71"/>
      <c r="D13" s="97" t="s">
        <v>301</v>
      </c>
      <c r="E13" s="98"/>
      <c r="F13" s="97" t="s">
        <v>302</v>
      </c>
      <c r="G13" s="99"/>
      <c r="H13" s="99"/>
      <c r="I13" s="98"/>
    </row>
    <row r="14" spans="1:9">
      <c r="A14" s="65"/>
      <c r="B14" s="71"/>
      <c r="C14" s="71"/>
      <c r="D14" s="97" t="s">
        <v>303</v>
      </c>
      <c r="E14" s="98"/>
      <c r="F14" s="97" t="s">
        <v>304</v>
      </c>
      <c r="G14" s="99"/>
      <c r="H14" s="99"/>
      <c r="I14" s="98"/>
    </row>
    <row r="15" spans="1:9">
      <c r="A15" s="65"/>
      <c r="B15" s="71"/>
      <c r="C15" s="71"/>
      <c r="D15" s="100" t="s">
        <v>305</v>
      </c>
      <c r="E15" s="100"/>
      <c r="F15" s="97" t="s">
        <v>306</v>
      </c>
      <c r="G15" s="99"/>
      <c r="H15" s="99"/>
      <c r="I15" s="98"/>
    </row>
    <row r="16" spans="1:9">
      <c r="A16" s="65"/>
      <c r="B16" s="71"/>
      <c r="C16" s="65" t="s">
        <v>273</v>
      </c>
      <c r="D16" s="100" t="s">
        <v>307</v>
      </c>
      <c r="E16" s="100"/>
      <c r="F16" s="100" t="s">
        <v>308</v>
      </c>
      <c r="G16" s="100"/>
      <c r="H16" s="100"/>
      <c r="I16" s="100"/>
    </row>
    <row r="17" spans="1:9">
      <c r="A17" s="65"/>
      <c r="B17" s="71"/>
      <c r="C17" s="65" t="s">
        <v>275</v>
      </c>
      <c r="D17" s="100" t="s">
        <v>309</v>
      </c>
      <c r="E17" s="100"/>
      <c r="F17" s="100" t="s">
        <v>310</v>
      </c>
      <c r="G17" s="100"/>
      <c r="H17" s="100"/>
      <c r="I17" s="100"/>
    </row>
    <row r="18" spans="1:9">
      <c r="A18" s="65"/>
      <c r="B18" s="71"/>
      <c r="C18" s="65" t="s">
        <v>278</v>
      </c>
      <c r="D18" s="100" t="s">
        <v>311</v>
      </c>
      <c r="E18" s="100"/>
      <c r="F18" s="100" t="s">
        <v>312</v>
      </c>
      <c r="G18" s="100"/>
      <c r="H18" s="100"/>
      <c r="I18" s="100"/>
    </row>
    <row r="19" ht="22.5" spans="1:9">
      <c r="A19" s="65"/>
      <c r="B19" s="80" t="s">
        <v>281</v>
      </c>
      <c r="C19" s="68" t="s">
        <v>282</v>
      </c>
      <c r="D19" s="100" t="s">
        <v>313</v>
      </c>
      <c r="E19" s="100"/>
      <c r="F19" s="100" t="s">
        <v>314</v>
      </c>
      <c r="G19" s="100"/>
      <c r="H19" s="100"/>
      <c r="I19" s="100"/>
    </row>
    <row r="20" ht="22.5" spans="1:9">
      <c r="A20" s="65"/>
      <c r="B20" s="84"/>
      <c r="C20" s="62" t="s">
        <v>287</v>
      </c>
      <c r="D20" s="100" t="s">
        <v>315</v>
      </c>
      <c r="E20" s="100"/>
      <c r="F20" s="100" t="s">
        <v>316</v>
      </c>
      <c r="G20" s="100"/>
      <c r="H20" s="100"/>
      <c r="I20" s="100"/>
    </row>
    <row r="21" ht="22.5" spans="1:9">
      <c r="A21" s="65"/>
      <c r="B21" s="65" t="s">
        <v>292</v>
      </c>
      <c r="C21" s="88" t="s">
        <v>293</v>
      </c>
      <c r="D21" s="100" t="s">
        <v>317</v>
      </c>
      <c r="E21" s="100"/>
      <c r="F21" s="100" t="s">
        <v>318</v>
      </c>
      <c r="G21" s="100"/>
      <c r="H21" s="100"/>
      <c r="I21" s="100"/>
    </row>
  </sheetData>
  <mergeCells count="39">
    <mergeCell ref="A2:I2"/>
    <mergeCell ref="A3:I3"/>
    <mergeCell ref="B4:I4"/>
    <mergeCell ref="B5:I5"/>
    <mergeCell ref="B6:D6"/>
    <mergeCell ref="E6:I6"/>
    <mergeCell ref="B7:D7"/>
    <mergeCell ref="E7:I7"/>
    <mergeCell ref="B8:D8"/>
    <mergeCell ref="E8:I8"/>
    <mergeCell ref="D11:E11"/>
    <mergeCell ref="F11:I11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D18:E18"/>
    <mergeCell ref="F18:I18"/>
    <mergeCell ref="D19:E19"/>
    <mergeCell ref="F19:I19"/>
    <mergeCell ref="D20:E20"/>
    <mergeCell ref="F20:I20"/>
    <mergeCell ref="D21:E21"/>
    <mergeCell ref="F21:I21"/>
    <mergeCell ref="A6:A8"/>
    <mergeCell ref="A9:A10"/>
    <mergeCell ref="A11:A21"/>
    <mergeCell ref="B12:B18"/>
    <mergeCell ref="B19:B20"/>
    <mergeCell ref="C12:C15"/>
    <mergeCell ref="B9:I10"/>
  </mergeCell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9"/>
  <sheetViews>
    <sheetView workbookViewId="0">
      <selection activeCell="D11" sqref="D11:E11"/>
    </sheetView>
  </sheetViews>
  <sheetFormatPr defaultColWidth="9" defaultRowHeight="13.5"/>
  <sheetData>
    <row r="1" spans="1:1">
      <c r="A1" t="s">
        <v>319</v>
      </c>
    </row>
    <row r="2" ht="20.25" spans="1:9">
      <c r="A2" s="24" t="s">
        <v>253</v>
      </c>
      <c r="B2" s="24"/>
      <c r="C2" s="24"/>
      <c r="D2" s="24"/>
      <c r="E2" s="24"/>
      <c r="F2" s="24"/>
      <c r="G2" s="24"/>
      <c r="H2" s="24"/>
      <c r="I2" s="24"/>
    </row>
    <row r="3" ht="14.25" spans="1:9">
      <c r="A3" s="25" t="s">
        <v>254</v>
      </c>
      <c r="B3" s="25"/>
      <c r="C3" s="25"/>
      <c r="D3" s="25"/>
      <c r="E3" s="25"/>
      <c r="F3" s="25"/>
      <c r="G3" s="25"/>
      <c r="H3" s="25"/>
      <c r="I3" s="25"/>
    </row>
    <row r="4" spans="1:9">
      <c r="A4" s="26" t="s">
        <v>255</v>
      </c>
      <c r="B4" s="27" t="s">
        <v>320</v>
      </c>
      <c r="C4" s="28"/>
      <c r="D4" s="28"/>
      <c r="E4" s="28"/>
      <c r="F4" s="28"/>
      <c r="G4" s="28"/>
      <c r="H4" s="28"/>
      <c r="I4" s="55"/>
    </row>
    <row r="5" spans="1:9">
      <c r="A5" s="29" t="s">
        <v>257</v>
      </c>
      <c r="B5" s="30" t="s">
        <v>225</v>
      </c>
      <c r="C5" s="30"/>
      <c r="D5" s="30"/>
      <c r="E5" s="30"/>
      <c r="F5" s="30"/>
      <c r="G5" s="30"/>
      <c r="H5" s="30"/>
      <c r="I5" s="30"/>
    </row>
    <row r="6" spans="1:9">
      <c r="A6" s="31" t="s">
        <v>258</v>
      </c>
      <c r="B6" s="32" t="s">
        <v>259</v>
      </c>
      <c r="C6" s="32"/>
      <c r="D6" s="32"/>
      <c r="E6" s="95">
        <v>17.8</v>
      </c>
      <c r="F6" s="95"/>
      <c r="G6" s="95"/>
      <c r="H6" s="95"/>
      <c r="I6" s="95"/>
    </row>
    <row r="7" spans="1:9">
      <c r="A7" s="34"/>
      <c r="B7" s="32" t="s">
        <v>260</v>
      </c>
      <c r="C7" s="32"/>
      <c r="D7" s="32"/>
      <c r="E7" s="95">
        <v>17.8</v>
      </c>
      <c r="F7" s="95"/>
      <c r="G7" s="95"/>
      <c r="H7" s="95"/>
      <c r="I7" s="95"/>
    </row>
    <row r="8" spans="1:9">
      <c r="A8" s="34"/>
      <c r="B8" s="32" t="s">
        <v>261</v>
      </c>
      <c r="C8" s="32"/>
      <c r="D8" s="32"/>
      <c r="E8" s="33" t="s">
        <v>4</v>
      </c>
      <c r="F8" s="33"/>
      <c r="G8" s="33"/>
      <c r="H8" s="33"/>
      <c r="I8" s="33"/>
    </row>
    <row r="9" spans="1:9">
      <c r="A9" s="35" t="s">
        <v>262</v>
      </c>
      <c r="B9" s="36" t="s">
        <v>321</v>
      </c>
      <c r="C9" s="36"/>
      <c r="D9" s="36"/>
      <c r="E9" s="36"/>
      <c r="F9" s="36"/>
      <c r="G9" s="36"/>
      <c r="H9" s="36"/>
      <c r="I9" s="36"/>
    </row>
    <row r="10" spans="1:9">
      <c r="A10" s="37"/>
      <c r="B10" s="36"/>
      <c r="C10" s="36"/>
      <c r="D10" s="36"/>
      <c r="E10" s="36"/>
      <c r="F10" s="36"/>
      <c r="G10" s="36"/>
      <c r="H10" s="36"/>
      <c r="I10" s="36"/>
    </row>
    <row r="11" spans="1:9">
      <c r="A11" s="34" t="s">
        <v>264</v>
      </c>
      <c r="B11" s="38" t="s">
        <v>265</v>
      </c>
      <c r="C11" s="38" t="s">
        <v>266</v>
      </c>
      <c r="D11" s="39" t="s">
        <v>267</v>
      </c>
      <c r="E11" s="39"/>
      <c r="F11" s="39" t="s">
        <v>268</v>
      </c>
      <c r="G11" s="39"/>
      <c r="H11" s="39"/>
      <c r="I11" s="39"/>
    </row>
    <row r="12" spans="1:9">
      <c r="A12" s="34"/>
      <c r="B12" s="40" t="s">
        <v>269</v>
      </c>
      <c r="C12" s="40" t="s">
        <v>270</v>
      </c>
      <c r="D12" s="92" t="s">
        <v>322</v>
      </c>
      <c r="E12" s="93"/>
      <c r="F12" s="92" t="s">
        <v>323</v>
      </c>
      <c r="G12" s="94"/>
      <c r="H12" s="94"/>
      <c r="I12" s="93"/>
    </row>
    <row r="13" spans="1:9">
      <c r="A13" s="34"/>
      <c r="B13" s="40"/>
      <c r="C13" s="34" t="s">
        <v>273</v>
      </c>
      <c r="D13" s="45" t="s">
        <v>324</v>
      </c>
      <c r="E13" s="46"/>
      <c r="F13" s="45" t="s">
        <v>325</v>
      </c>
      <c r="G13" s="47"/>
      <c r="H13" s="47"/>
      <c r="I13" s="46"/>
    </row>
    <row r="14" spans="1:9">
      <c r="A14" s="34"/>
      <c r="B14" s="40"/>
      <c r="C14" s="34" t="s">
        <v>275</v>
      </c>
      <c r="D14" s="45" t="s">
        <v>326</v>
      </c>
      <c r="E14" s="46"/>
      <c r="F14" s="45" t="s">
        <v>277</v>
      </c>
      <c r="G14" s="47"/>
      <c r="H14" s="47"/>
      <c r="I14" s="46"/>
    </row>
    <row r="15" spans="1:9">
      <c r="A15" s="34"/>
      <c r="B15" s="40"/>
      <c r="C15" s="34" t="s">
        <v>278</v>
      </c>
      <c r="D15" s="45" t="s">
        <v>279</v>
      </c>
      <c r="E15" s="46"/>
      <c r="F15" s="48" t="s">
        <v>327</v>
      </c>
      <c r="G15" s="48"/>
      <c r="H15" s="48"/>
      <c r="I15" s="48"/>
    </row>
    <row r="16" ht="22.5" spans="1:9">
      <c r="A16" s="34"/>
      <c r="B16" s="49" t="s">
        <v>281</v>
      </c>
      <c r="C16" s="37" t="s">
        <v>282</v>
      </c>
      <c r="D16" s="50" t="s">
        <v>328</v>
      </c>
      <c r="E16" s="51"/>
      <c r="F16" s="50" t="s">
        <v>329</v>
      </c>
      <c r="G16" s="50"/>
      <c r="H16" s="50"/>
      <c r="I16" s="50"/>
    </row>
    <row r="17" ht="22.5" spans="1:9">
      <c r="A17" s="34"/>
      <c r="B17" s="52"/>
      <c r="C17" s="31" t="s">
        <v>287</v>
      </c>
      <c r="D17" s="51" t="s">
        <v>330</v>
      </c>
      <c r="E17" s="53"/>
      <c r="F17" s="51" t="s">
        <v>331</v>
      </c>
      <c r="G17" s="53"/>
      <c r="H17" s="53"/>
      <c r="I17" s="56"/>
    </row>
    <row r="18" ht="22.5" spans="1:9">
      <c r="A18" s="34"/>
      <c r="B18" s="52"/>
      <c r="C18" s="35" t="s">
        <v>289</v>
      </c>
      <c r="D18" s="51" t="s">
        <v>332</v>
      </c>
      <c r="E18" s="53"/>
      <c r="F18" s="51" t="s">
        <v>333</v>
      </c>
      <c r="G18" s="53"/>
      <c r="H18" s="53"/>
      <c r="I18" s="56"/>
    </row>
    <row r="19" ht="22.5" spans="1:9">
      <c r="A19" s="34"/>
      <c r="B19" s="34" t="s">
        <v>292</v>
      </c>
      <c r="C19" s="54" t="s">
        <v>293</v>
      </c>
      <c r="D19" s="36" t="s">
        <v>334</v>
      </c>
      <c r="E19" s="36"/>
      <c r="F19" s="36" t="s">
        <v>335</v>
      </c>
      <c r="G19" s="36"/>
      <c r="H19" s="36"/>
      <c r="I19" s="36"/>
    </row>
  </sheetData>
  <mergeCells count="34">
    <mergeCell ref="A2:I2"/>
    <mergeCell ref="A3:I3"/>
    <mergeCell ref="B4:I4"/>
    <mergeCell ref="B5:I5"/>
    <mergeCell ref="B6:D6"/>
    <mergeCell ref="E6:I6"/>
    <mergeCell ref="B7:D7"/>
    <mergeCell ref="E7:I7"/>
    <mergeCell ref="B8:D8"/>
    <mergeCell ref="E8:I8"/>
    <mergeCell ref="D11:E11"/>
    <mergeCell ref="F11:I11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D18:E18"/>
    <mergeCell ref="F18:I18"/>
    <mergeCell ref="D19:E19"/>
    <mergeCell ref="F19:I19"/>
    <mergeCell ref="A6:A8"/>
    <mergeCell ref="A9:A10"/>
    <mergeCell ref="A11:A19"/>
    <mergeCell ref="B12:B15"/>
    <mergeCell ref="B16:B18"/>
    <mergeCell ref="B9:I10"/>
  </mergeCell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1"/>
  <sheetViews>
    <sheetView workbookViewId="0">
      <selection activeCell="F12" sqref="F12:I12"/>
    </sheetView>
  </sheetViews>
  <sheetFormatPr defaultColWidth="9" defaultRowHeight="13.5"/>
  <sheetData>
    <row r="1" spans="1:1">
      <c r="A1" t="s">
        <v>336</v>
      </c>
    </row>
    <row r="2" ht="20.25" spans="1:9">
      <c r="A2" s="24" t="s">
        <v>253</v>
      </c>
      <c r="B2" s="24"/>
      <c r="C2" s="24"/>
      <c r="D2" s="24"/>
      <c r="E2" s="24"/>
      <c r="F2" s="24"/>
      <c r="G2" s="24"/>
      <c r="H2" s="24"/>
      <c r="I2" s="24"/>
    </row>
    <row r="3" ht="14.25" spans="1:9">
      <c r="A3" s="25" t="s">
        <v>254</v>
      </c>
      <c r="B3" s="25"/>
      <c r="C3" s="25"/>
      <c r="D3" s="25"/>
      <c r="E3" s="25"/>
      <c r="F3" s="25"/>
      <c r="G3" s="25"/>
      <c r="H3" s="25"/>
      <c r="I3" s="25"/>
    </row>
    <row r="4" spans="1:9">
      <c r="A4" s="26" t="s">
        <v>255</v>
      </c>
      <c r="B4" s="27" t="s">
        <v>337</v>
      </c>
      <c r="C4" s="28"/>
      <c r="D4" s="28"/>
      <c r="E4" s="28"/>
      <c r="F4" s="28"/>
      <c r="G4" s="28"/>
      <c r="H4" s="28"/>
      <c r="I4" s="55"/>
    </row>
    <row r="5" spans="1:9">
      <c r="A5" s="29" t="s">
        <v>257</v>
      </c>
      <c r="B5" s="30" t="s">
        <v>225</v>
      </c>
      <c r="C5" s="30"/>
      <c r="D5" s="30"/>
      <c r="E5" s="30"/>
      <c r="F5" s="30"/>
      <c r="G5" s="30"/>
      <c r="H5" s="30"/>
      <c r="I5" s="30"/>
    </row>
    <row r="6" spans="1:9">
      <c r="A6" s="31" t="s">
        <v>258</v>
      </c>
      <c r="B6" s="32" t="s">
        <v>259</v>
      </c>
      <c r="C6" s="32"/>
      <c r="D6" s="32"/>
      <c r="E6" s="33">
        <v>15</v>
      </c>
      <c r="F6" s="33"/>
      <c r="G6" s="33"/>
      <c r="H6" s="33"/>
      <c r="I6" s="33"/>
    </row>
    <row r="7" spans="1:9">
      <c r="A7" s="34"/>
      <c r="B7" s="32" t="s">
        <v>260</v>
      </c>
      <c r="C7" s="32"/>
      <c r="D7" s="32"/>
      <c r="E7" s="33">
        <v>15</v>
      </c>
      <c r="F7" s="33"/>
      <c r="G7" s="33"/>
      <c r="H7" s="33"/>
      <c r="I7" s="33"/>
    </row>
    <row r="8" spans="1:9">
      <c r="A8" s="34"/>
      <c r="B8" s="32" t="s">
        <v>261</v>
      </c>
      <c r="C8" s="32"/>
      <c r="D8" s="32"/>
      <c r="E8" s="33"/>
      <c r="F8" s="33"/>
      <c r="G8" s="33"/>
      <c r="H8" s="33"/>
      <c r="I8" s="33"/>
    </row>
    <row r="9" spans="1:9">
      <c r="A9" s="35" t="s">
        <v>262</v>
      </c>
      <c r="B9" s="36" t="s">
        <v>338</v>
      </c>
      <c r="C9" s="36"/>
      <c r="D9" s="36"/>
      <c r="E9" s="36"/>
      <c r="F9" s="36"/>
      <c r="G9" s="36"/>
      <c r="H9" s="36"/>
      <c r="I9" s="36"/>
    </row>
    <row r="10" spans="1:9">
      <c r="A10" s="37"/>
      <c r="B10" s="36"/>
      <c r="C10" s="36"/>
      <c r="D10" s="36"/>
      <c r="E10" s="36"/>
      <c r="F10" s="36"/>
      <c r="G10" s="36"/>
      <c r="H10" s="36"/>
      <c r="I10" s="36"/>
    </row>
    <row r="11" spans="1:9">
      <c r="A11" s="34" t="s">
        <v>264</v>
      </c>
      <c r="B11" s="38" t="s">
        <v>265</v>
      </c>
      <c r="C11" s="38" t="s">
        <v>266</v>
      </c>
      <c r="D11" s="39" t="s">
        <v>267</v>
      </c>
      <c r="E11" s="39"/>
      <c r="F11" s="39" t="s">
        <v>268</v>
      </c>
      <c r="G11" s="39"/>
      <c r="H11" s="39"/>
      <c r="I11" s="39"/>
    </row>
    <row r="12" spans="1:9">
      <c r="A12" s="34"/>
      <c r="B12" s="40" t="s">
        <v>269</v>
      </c>
      <c r="C12" s="40" t="s">
        <v>270</v>
      </c>
      <c r="D12" s="92" t="s">
        <v>339</v>
      </c>
      <c r="E12" s="93"/>
      <c r="F12" s="92" t="s">
        <v>340</v>
      </c>
      <c r="G12" s="94"/>
      <c r="H12" s="94"/>
      <c r="I12" s="93"/>
    </row>
    <row r="13" spans="1:9">
      <c r="A13" s="34"/>
      <c r="B13" s="40"/>
      <c r="C13" s="40"/>
      <c r="D13" s="92" t="s">
        <v>341</v>
      </c>
      <c r="E13" s="93"/>
      <c r="F13" s="92" t="s">
        <v>342</v>
      </c>
      <c r="G13" s="94"/>
      <c r="H13" s="94"/>
      <c r="I13" s="93"/>
    </row>
    <row r="14" spans="1:9">
      <c r="A14" s="34"/>
      <c r="B14" s="40"/>
      <c r="C14" s="34" t="s">
        <v>273</v>
      </c>
      <c r="D14" s="92" t="s">
        <v>343</v>
      </c>
      <c r="E14" s="93"/>
      <c r="F14" s="92" t="s">
        <v>344</v>
      </c>
      <c r="G14" s="94"/>
      <c r="H14" s="94"/>
      <c r="I14" s="93"/>
    </row>
    <row r="15" spans="1:9">
      <c r="A15" s="34"/>
      <c r="B15" s="40"/>
      <c r="C15" s="34" t="s">
        <v>275</v>
      </c>
      <c r="D15" s="92" t="s">
        <v>345</v>
      </c>
      <c r="E15" s="93"/>
      <c r="F15" s="92" t="s">
        <v>277</v>
      </c>
      <c r="G15" s="94"/>
      <c r="H15" s="94"/>
      <c r="I15" s="93"/>
    </row>
    <row r="16" spans="1:9">
      <c r="A16" s="34"/>
      <c r="B16" s="40"/>
      <c r="C16" s="34" t="s">
        <v>278</v>
      </c>
      <c r="D16" s="92" t="s">
        <v>346</v>
      </c>
      <c r="E16" s="93"/>
      <c r="F16" s="92" t="s">
        <v>347</v>
      </c>
      <c r="G16" s="94"/>
      <c r="H16" s="94"/>
      <c r="I16" s="93"/>
    </row>
    <row r="17" ht="22.5" spans="1:9">
      <c r="A17" s="34"/>
      <c r="B17" s="49" t="s">
        <v>281</v>
      </c>
      <c r="C17" s="37" t="s">
        <v>282</v>
      </c>
      <c r="D17" s="92" t="s">
        <v>313</v>
      </c>
      <c r="E17" s="93"/>
      <c r="F17" s="92" t="s">
        <v>314</v>
      </c>
      <c r="G17" s="94"/>
      <c r="H17" s="94"/>
      <c r="I17" s="93"/>
    </row>
    <row r="18" ht="22.5" spans="1:9">
      <c r="A18" s="34"/>
      <c r="B18" s="52"/>
      <c r="C18" s="37" t="s">
        <v>285</v>
      </c>
      <c r="D18" s="92" t="s">
        <v>348</v>
      </c>
      <c r="E18" s="93"/>
      <c r="F18" s="92" t="s">
        <v>349</v>
      </c>
      <c r="G18" s="94"/>
      <c r="H18" s="94"/>
      <c r="I18" s="93"/>
    </row>
    <row r="19" ht="22.5" spans="1:9">
      <c r="A19" s="34"/>
      <c r="B19" s="52"/>
      <c r="C19" s="31" t="s">
        <v>287</v>
      </c>
      <c r="D19" s="92" t="s">
        <v>315</v>
      </c>
      <c r="E19" s="93"/>
      <c r="F19" s="92" t="s">
        <v>350</v>
      </c>
      <c r="G19" s="94"/>
      <c r="H19" s="94"/>
      <c r="I19" s="93"/>
    </row>
    <row r="20" ht="22.5" spans="1:9">
      <c r="A20" s="34"/>
      <c r="B20" s="52"/>
      <c r="C20" s="35" t="s">
        <v>289</v>
      </c>
      <c r="D20" s="92" t="s">
        <v>351</v>
      </c>
      <c r="E20" s="93"/>
      <c r="F20" s="92" t="s">
        <v>352</v>
      </c>
      <c r="G20" s="94"/>
      <c r="H20" s="94"/>
      <c r="I20" s="93"/>
    </row>
    <row r="21" ht="22.5" spans="1:9">
      <c r="A21" s="34"/>
      <c r="B21" s="34" t="s">
        <v>292</v>
      </c>
      <c r="C21" s="54" t="s">
        <v>293</v>
      </c>
      <c r="D21" s="92" t="s">
        <v>317</v>
      </c>
      <c r="E21" s="93"/>
      <c r="F21" s="92" t="s">
        <v>318</v>
      </c>
      <c r="G21" s="94"/>
      <c r="H21" s="94"/>
      <c r="I21" s="93"/>
    </row>
  </sheetData>
  <mergeCells count="39">
    <mergeCell ref="A2:I2"/>
    <mergeCell ref="A3:I3"/>
    <mergeCell ref="B4:I4"/>
    <mergeCell ref="B5:I5"/>
    <mergeCell ref="B6:D6"/>
    <mergeCell ref="E6:I6"/>
    <mergeCell ref="B7:D7"/>
    <mergeCell ref="E7:I7"/>
    <mergeCell ref="B8:D8"/>
    <mergeCell ref="E8:I8"/>
    <mergeCell ref="D11:E11"/>
    <mergeCell ref="F11:I11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D18:E18"/>
    <mergeCell ref="F18:I18"/>
    <mergeCell ref="D19:E19"/>
    <mergeCell ref="F19:I19"/>
    <mergeCell ref="D20:E20"/>
    <mergeCell ref="F20:I20"/>
    <mergeCell ref="D21:E21"/>
    <mergeCell ref="F21:I21"/>
    <mergeCell ref="A6:A8"/>
    <mergeCell ref="A9:A10"/>
    <mergeCell ref="A11:A21"/>
    <mergeCell ref="B12:B16"/>
    <mergeCell ref="B17:B20"/>
    <mergeCell ref="C12:C13"/>
    <mergeCell ref="B9:I10"/>
  </mergeCells>
  <pageMargins left="0.75" right="0.75" top="1" bottom="1" header="0.5" footer="0.5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9"/>
  <sheetViews>
    <sheetView workbookViewId="0">
      <selection activeCell="F16" sqref="F16:I16"/>
    </sheetView>
  </sheetViews>
  <sheetFormatPr defaultColWidth="9" defaultRowHeight="13.5"/>
  <sheetData>
    <row r="1" spans="1:1">
      <c r="A1" t="s">
        <v>353</v>
      </c>
    </row>
    <row r="2" ht="20.25" spans="1:9">
      <c r="A2" s="24" t="s">
        <v>253</v>
      </c>
      <c r="B2" s="24"/>
      <c r="C2" s="24"/>
      <c r="D2" s="24"/>
      <c r="E2" s="24"/>
      <c r="F2" s="24"/>
      <c r="G2" s="24"/>
      <c r="H2" s="24"/>
      <c r="I2" s="24"/>
    </row>
    <row r="3" ht="14.25" spans="1:9">
      <c r="A3" s="25" t="s">
        <v>254</v>
      </c>
      <c r="B3" s="25"/>
      <c r="C3" s="25"/>
      <c r="D3" s="25"/>
      <c r="E3" s="25"/>
      <c r="F3" s="25"/>
      <c r="G3" s="25"/>
      <c r="H3" s="25"/>
      <c r="I3" s="25"/>
    </row>
    <row r="4" spans="1:9">
      <c r="A4" s="57" t="s">
        <v>255</v>
      </c>
      <c r="B4" s="58" t="s">
        <v>354</v>
      </c>
      <c r="C4" s="59"/>
      <c r="D4" s="59"/>
      <c r="E4" s="59"/>
      <c r="F4" s="59"/>
      <c r="G4" s="59"/>
      <c r="H4" s="59"/>
      <c r="I4" s="89"/>
    </row>
    <row r="5" spans="1:9">
      <c r="A5" s="60" t="s">
        <v>257</v>
      </c>
      <c r="B5" s="61" t="s">
        <v>225</v>
      </c>
      <c r="C5" s="61"/>
      <c r="D5" s="61"/>
      <c r="E5" s="61"/>
      <c r="F5" s="61"/>
      <c r="G5" s="61"/>
      <c r="H5" s="61"/>
      <c r="I5" s="61"/>
    </row>
    <row r="6" spans="1:9">
      <c r="A6" s="62" t="s">
        <v>258</v>
      </c>
      <c r="B6" s="63" t="s">
        <v>259</v>
      </c>
      <c r="C6" s="63"/>
      <c r="D6" s="63"/>
      <c r="E6" s="64">
        <v>7</v>
      </c>
      <c r="F6" s="64"/>
      <c r="G6" s="64"/>
      <c r="H6" s="64"/>
      <c r="I6" s="64"/>
    </row>
    <row r="7" spans="1:9">
      <c r="A7" s="65"/>
      <c r="B7" s="63" t="s">
        <v>260</v>
      </c>
      <c r="C7" s="63"/>
      <c r="D7" s="63"/>
      <c r="E7" s="64">
        <v>7</v>
      </c>
      <c r="F7" s="64"/>
      <c r="G7" s="64"/>
      <c r="H7" s="64"/>
      <c r="I7" s="64"/>
    </row>
    <row r="8" spans="1:9">
      <c r="A8" s="65"/>
      <c r="B8" s="63" t="s">
        <v>261</v>
      </c>
      <c r="C8" s="63"/>
      <c r="D8" s="63"/>
      <c r="E8" s="64" t="s">
        <v>4</v>
      </c>
      <c r="F8" s="64"/>
      <c r="G8" s="64"/>
      <c r="H8" s="64"/>
      <c r="I8" s="64"/>
    </row>
    <row r="9" spans="1:9">
      <c r="A9" s="66" t="s">
        <v>262</v>
      </c>
      <c r="B9" s="67" t="s">
        <v>355</v>
      </c>
      <c r="C9" s="67"/>
      <c r="D9" s="67"/>
      <c r="E9" s="67"/>
      <c r="F9" s="67"/>
      <c r="G9" s="67"/>
      <c r="H9" s="67"/>
      <c r="I9" s="67"/>
    </row>
    <row r="10" spans="1:9">
      <c r="A10" s="68"/>
      <c r="B10" s="67"/>
      <c r="C10" s="67"/>
      <c r="D10" s="67"/>
      <c r="E10" s="67"/>
      <c r="F10" s="67"/>
      <c r="G10" s="67"/>
      <c r="H10" s="67"/>
      <c r="I10" s="67"/>
    </row>
    <row r="11" spans="1:9">
      <c r="A11" s="65" t="s">
        <v>264</v>
      </c>
      <c r="B11" s="69" t="s">
        <v>265</v>
      </c>
      <c r="C11" s="69" t="s">
        <v>266</v>
      </c>
      <c r="D11" s="70" t="s">
        <v>267</v>
      </c>
      <c r="E11" s="70"/>
      <c r="F11" s="70" t="s">
        <v>268</v>
      </c>
      <c r="G11" s="70"/>
      <c r="H11" s="70"/>
      <c r="I11" s="70"/>
    </row>
    <row r="12" spans="1:9">
      <c r="A12" s="65"/>
      <c r="B12" s="71" t="s">
        <v>269</v>
      </c>
      <c r="C12" s="71" t="s">
        <v>270</v>
      </c>
      <c r="D12" s="72" t="s">
        <v>356</v>
      </c>
      <c r="E12" s="73"/>
      <c r="F12" s="72" t="s">
        <v>357</v>
      </c>
      <c r="G12" s="74"/>
      <c r="H12" s="74"/>
      <c r="I12" s="73"/>
    </row>
    <row r="13" spans="1:9">
      <c r="A13" s="65"/>
      <c r="B13" s="71"/>
      <c r="C13" s="65" t="s">
        <v>273</v>
      </c>
      <c r="D13" s="75" t="s">
        <v>358</v>
      </c>
      <c r="E13" s="76"/>
      <c r="F13" s="75" t="s">
        <v>359</v>
      </c>
      <c r="G13" s="77"/>
      <c r="H13" s="77"/>
      <c r="I13" s="76"/>
    </row>
    <row r="14" spans="1:9">
      <c r="A14" s="65"/>
      <c r="B14" s="71"/>
      <c r="C14" s="65" t="s">
        <v>275</v>
      </c>
      <c r="D14" s="75" t="s">
        <v>326</v>
      </c>
      <c r="E14" s="76"/>
      <c r="F14" s="75" t="s">
        <v>277</v>
      </c>
      <c r="G14" s="77"/>
      <c r="H14" s="77"/>
      <c r="I14" s="76"/>
    </row>
    <row r="15" spans="1:9">
      <c r="A15" s="65"/>
      <c r="B15" s="71"/>
      <c r="C15" s="65" t="s">
        <v>278</v>
      </c>
      <c r="D15" s="75" t="s">
        <v>279</v>
      </c>
      <c r="E15" s="76"/>
      <c r="F15" s="78" t="s">
        <v>360</v>
      </c>
      <c r="G15" s="79"/>
      <c r="H15" s="79"/>
      <c r="I15" s="90"/>
    </row>
    <row r="16" ht="22.5" spans="1:9">
      <c r="A16" s="65"/>
      <c r="B16" s="80" t="s">
        <v>281</v>
      </c>
      <c r="C16" s="62" t="s">
        <v>282</v>
      </c>
      <c r="D16" s="81" t="s">
        <v>361</v>
      </c>
      <c r="E16" s="81"/>
      <c r="F16" s="82" t="s">
        <v>362</v>
      </c>
      <c r="G16" s="83"/>
      <c r="H16" s="83"/>
      <c r="I16" s="91"/>
    </row>
    <row r="17" ht="22.5" spans="1:9">
      <c r="A17" s="65"/>
      <c r="B17" s="84"/>
      <c r="C17" s="62" t="s">
        <v>287</v>
      </c>
      <c r="D17" s="83" t="s">
        <v>363</v>
      </c>
      <c r="E17" s="83"/>
      <c r="F17" s="82" t="s">
        <v>364</v>
      </c>
      <c r="G17" s="83"/>
      <c r="H17" s="83"/>
      <c r="I17" s="91"/>
    </row>
    <row r="18" ht="22.5" spans="1:9">
      <c r="A18" s="65"/>
      <c r="B18" s="84"/>
      <c r="C18" s="66" t="s">
        <v>289</v>
      </c>
      <c r="D18" s="85" t="s">
        <v>365</v>
      </c>
      <c r="E18" s="86"/>
      <c r="F18" s="85" t="s">
        <v>365</v>
      </c>
      <c r="G18" s="87"/>
      <c r="H18" s="87"/>
      <c r="I18" s="86"/>
    </row>
    <row r="19" ht="22.5" spans="1:9">
      <c r="A19" s="65"/>
      <c r="B19" s="65" t="s">
        <v>292</v>
      </c>
      <c r="C19" s="88" t="s">
        <v>293</v>
      </c>
      <c r="D19" s="85" t="s">
        <v>366</v>
      </c>
      <c r="E19" s="86"/>
      <c r="F19" s="85" t="s">
        <v>367</v>
      </c>
      <c r="G19" s="87"/>
      <c r="H19" s="87"/>
      <c r="I19" s="86"/>
    </row>
  </sheetData>
  <mergeCells count="34">
    <mergeCell ref="A2:I2"/>
    <mergeCell ref="A3:I3"/>
    <mergeCell ref="B4:I4"/>
    <mergeCell ref="B5:I5"/>
    <mergeCell ref="B6:D6"/>
    <mergeCell ref="E6:I6"/>
    <mergeCell ref="B7:D7"/>
    <mergeCell ref="E7:I7"/>
    <mergeCell ref="B8:D8"/>
    <mergeCell ref="E8:I8"/>
    <mergeCell ref="D11:E11"/>
    <mergeCell ref="F11:I11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D18:E18"/>
    <mergeCell ref="F18:I18"/>
    <mergeCell ref="D19:E19"/>
    <mergeCell ref="F19:I19"/>
    <mergeCell ref="A6:A8"/>
    <mergeCell ref="A9:A10"/>
    <mergeCell ref="A11:A19"/>
    <mergeCell ref="B12:B15"/>
    <mergeCell ref="B16:B18"/>
    <mergeCell ref="B9:I10"/>
  </mergeCells>
  <pageMargins left="0.75" right="0.75" top="1" bottom="1" header="0.5" footer="0.5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8"/>
  <sheetViews>
    <sheetView workbookViewId="0">
      <selection activeCell="F13" sqref="F13:I13"/>
    </sheetView>
  </sheetViews>
  <sheetFormatPr defaultColWidth="9" defaultRowHeight="13.5"/>
  <sheetData>
    <row r="1" spans="1:1">
      <c r="A1" t="s">
        <v>368</v>
      </c>
    </row>
    <row r="2" ht="20.25" spans="1:9">
      <c r="A2" s="24" t="s">
        <v>253</v>
      </c>
      <c r="B2" s="24"/>
      <c r="C2" s="24"/>
      <c r="D2" s="24"/>
      <c r="E2" s="24"/>
      <c r="F2" s="24"/>
      <c r="G2" s="24"/>
      <c r="H2" s="24"/>
      <c r="I2" s="24"/>
    </row>
    <row r="3" ht="14.25" spans="1:9">
      <c r="A3" s="25" t="s">
        <v>254</v>
      </c>
      <c r="B3" s="25"/>
      <c r="C3" s="25"/>
      <c r="D3" s="25"/>
      <c r="E3" s="25"/>
      <c r="F3" s="25"/>
      <c r="G3" s="25"/>
      <c r="H3" s="25"/>
      <c r="I3" s="25"/>
    </row>
    <row r="4" spans="1:9">
      <c r="A4" s="26" t="s">
        <v>255</v>
      </c>
      <c r="B4" s="27" t="s">
        <v>369</v>
      </c>
      <c r="C4" s="28"/>
      <c r="D4" s="28"/>
      <c r="E4" s="28"/>
      <c r="F4" s="28"/>
      <c r="G4" s="28"/>
      <c r="H4" s="28"/>
      <c r="I4" s="55"/>
    </row>
    <row r="5" spans="1:9">
      <c r="A5" s="29" t="s">
        <v>257</v>
      </c>
      <c r="B5" s="30" t="s">
        <v>225</v>
      </c>
      <c r="C5" s="30"/>
      <c r="D5" s="30"/>
      <c r="E5" s="30"/>
      <c r="F5" s="30"/>
      <c r="G5" s="30"/>
      <c r="H5" s="30"/>
      <c r="I5" s="30"/>
    </row>
    <row r="6" spans="1:9">
      <c r="A6" s="31" t="s">
        <v>258</v>
      </c>
      <c r="B6" s="32" t="s">
        <v>259</v>
      </c>
      <c r="C6" s="32"/>
      <c r="D6" s="32"/>
      <c r="E6" s="33">
        <v>3</v>
      </c>
      <c r="F6" s="33"/>
      <c r="G6" s="33"/>
      <c r="H6" s="33"/>
      <c r="I6" s="33"/>
    </row>
    <row r="7" spans="1:9">
      <c r="A7" s="34"/>
      <c r="B7" s="32" t="s">
        <v>260</v>
      </c>
      <c r="C7" s="32"/>
      <c r="D7" s="32"/>
      <c r="E7" s="33">
        <v>3</v>
      </c>
      <c r="F7" s="33"/>
      <c r="G7" s="33"/>
      <c r="H7" s="33"/>
      <c r="I7" s="33"/>
    </row>
    <row r="8" spans="1:9">
      <c r="A8" s="34"/>
      <c r="B8" s="32" t="s">
        <v>261</v>
      </c>
      <c r="C8" s="32"/>
      <c r="D8" s="32"/>
      <c r="E8" s="33" t="s">
        <v>4</v>
      </c>
      <c r="F8" s="33"/>
      <c r="G8" s="33"/>
      <c r="H8" s="33"/>
      <c r="I8" s="33"/>
    </row>
    <row r="9" spans="1:9">
      <c r="A9" s="35" t="s">
        <v>262</v>
      </c>
      <c r="B9" s="36" t="s">
        <v>370</v>
      </c>
      <c r="C9" s="36"/>
      <c r="D9" s="36"/>
      <c r="E9" s="36"/>
      <c r="F9" s="36"/>
      <c r="G9" s="36"/>
      <c r="H9" s="36"/>
      <c r="I9" s="36"/>
    </row>
    <row r="10" spans="1:9">
      <c r="A10" s="37"/>
      <c r="B10" s="36"/>
      <c r="C10" s="36"/>
      <c r="D10" s="36"/>
      <c r="E10" s="36"/>
      <c r="F10" s="36"/>
      <c r="G10" s="36"/>
      <c r="H10" s="36"/>
      <c r="I10" s="36"/>
    </row>
    <row r="11" spans="1:9">
      <c r="A11" s="34" t="s">
        <v>264</v>
      </c>
      <c r="B11" s="38" t="s">
        <v>265</v>
      </c>
      <c r="C11" s="38" t="s">
        <v>266</v>
      </c>
      <c r="D11" s="39" t="s">
        <v>267</v>
      </c>
      <c r="E11" s="39"/>
      <c r="F11" s="39" t="s">
        <v>268</v>
      </c>
      <c r="G11" s="39"/>
      <c r="H11" s="39"/>
      <c r="I11" s="39"/>
    </row>
    <row r="12" spans="1:9">
      <c r="A12" s="34"/>
      <c r="B12" s="40" t="s">
        <v>269</v>
      </c>
      <c r="C12" s="40" t="s">
        <v>270</v>
      </c>
      <c r="D12" s="41" t="s">
        <v>371</v>
      </c>
      <c r="E12" s="42"/>
      <c r="F12" s="43">
        <v>1</v>
      </c>
      <c r="G12" s="44"/>
      <c r="H12" s="44"/>
      <c r="I12" s="42"/>
    </row>
    <row r="13" spans="1:9">
      <c r="A13" s="34"/>
      <c r="B13" s="40"/>
      <c r="C13" s="34" t="s">
        <v>273</v>
      </c>
      <c r="D13" s="45" t="s">
        <v>274</v>
      </c>
      <c r="E13" s="46"/>
      <c r="F13" s="45" t="s">
        <v>372</v>
      </c>
      <c r="G13" s="47"/>
      <c r="H13" s="47"/>
      <c r="I13" s="46"/>
    </row>
    <row r="14" spans="1:9">
      <c r="A14" s="34"/>
      <c r="B14" s="40"/>
      <c r="C14" s="34" t="s">
        <v>275</v>
      </c>
      <c r="D14" s="45" t="s">
        <v>277</v>
      </c>
      <c r="E14" s="46"/>
      <c r="F14" s="45" t="s">
        <v>373</v>
      </c>
      <c r="G14" s="47"/>
      <c r="H14" s="47"/>
      <c r="I14" s="46"/>
    </row>
    <row r="15" spans="1:9">
      <c r="A15" s="34"/>
      <c r="B15" s="40"/>
      <c r="C15" s="34" t="s">
        <v>278</v>
      </c>
      <c r="D15" s="45" t="s">
        <v>369</v>
      </c>
      <c r="E15" s="46"/>
      <c r="F15" s="48" t="s">
        <v>374</v>
      </c>
      <c r="G15" s="48"/>
      <c r="H15" s="48"/>
      <c r="I15" s="48"/>
    </row>
    <row r="16" ht="22.5" spans="1:9">
      <c r="A16" s="34"/>
      <c r="B16" s="49" t="s">
        <v>281</v>
      </c>
      <c r="C16" s="31" t="s">
        <v>282</v>
      </c>
      <c r="D16" s="50" t="s">
        <v>375</v>
      </c>
      <c r="E16" s="51"/>
      <c r="F16" s="50" t="s">
        <v>376</v>
      </c>
      <c r="G16" s="50"/>
      <c r="H16" s="50"/>
      <c r="I16" s="50"/>
    </row>
    <row r="17" ht="22.5" spans="1:9">
      <c r="A17" s="34"/>
      <c r="B17" s="52"/>
      <c r="C17" s="31" t="s">
        <v>289</v>
      </c>
      <c r="D17" s="51" t="s">
        <v>377</v>
      </c>
      <c r="E17" s="53"/>
      <c r="F17" s="51" t="s">
        <v>291</v>
      </c>
      <c r="G17" s="53"/>
      <c r="H17" s="53"/>
      <c r="I17" s="56"/>
    </row>
    <row r="18" ht="22.5" spans="1:9">
      <c r="A18" s="34"/>
      <c r="B18" s="34" t="s">
        <v>292</v>
      </c>
      <c r="C18" s="54" t="s">
        <v>293</v>
      </c>
      <c r="D18" s="36" t="s">
        <v>294</v>
      </c>
      <c r="E18" s="36"/>
      <c r="F18" s="36" t="s">
        <v>378</v>
      </c>
      <c r="G18" s="36"/>
      <c r="H18" s="36"/>
      <c r="I18" s="36"/>
    </row>
  </sheetData>
  <mergeCells count="32">
    <mergeCell ref="A2:I2"/>
    <mergeCell ref="A3:I3"/>
    <mergeCell ref="B4:I4"/>
    <mergeCell ref="B5:I5"/>
    <mergeCell ref="B6:D6"/>
    <mergeCell ref="E6:I6"/>
    <mergeCell ref="B7:D7"/>
    <mergeCell ref="E7:I7"/>
    <mergeCell ref="B8:D8"/>
    <mergeCell ref="E8:I8"/>
    <mergeCell ref="D11:E11"/>
    <mergeCell ref="F11:I11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D18:E18"/>
    <mergeCell ref="F18:I18"/>
    <mergeCell ref="A6:A8"/>
    <mergeCell ref="A9:A10"/>
    <mergeCell ref="A11:A18"/>
    <mergeCell ref="B12:B15"/>
    <mergeCell ref="B16:B17"/>
    <mergeCell ref="B9:I10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tabSelected="1" workbookViewId="0">
      <pane ySplit="5" topLeftCell="A9" activePane="bottomLeft" state="frozen"/>
      <selection/>
      <selection pane="bottomLeft" activeCell="E6" sqref="E6"/>
    </sheetView>
  </sheetViews>
  <sheetFormatPr defaultColWidth="10" defaultRowHeight="13.5" outlineLevelCol="5"/>
  <cols>
    <col min="1" max="1" width="1.5" style="142" customWidth="1"/>
    <col min="2" max="2" width="42.6333333333333" style="142" customWidth="1"/>
    <col min="3" max="3" width="16.6333333333333" style="142" customWidth="1"/>
    <col min="4" max="4" width="42.6333333333333" style="142" customWidth="1"/>
    <col min="5" max="5" width="16.6333333333333" style="142" customWidth="1"/>
    <col min="6" max="6" width="1.5" style="142" customWidth="1"/>
    <col min="7" max="11" width="9.75" style="142" customWidth="1"/>
    <col min="12" max="16384" width="10" style="142"/>
  </cols>
  <sheetData>
    <row r="1" s="207" customFormat="1" ht="24.95" customHeight="1" spans="1:6">
      <c r="A1" s="208"/>
      <c r="B1" s="2" t="s">
        <v>3</v>
      </c>
      <c r="D1" s="2"/>
      <c r="E1" s="2"/>
      <c r="F1" s="209" t="s">
        <v>4</v>
      </c>
    </row>
    <row r="2" ht="22.9" customHeight="1" spans="1:6">
      <c r="A2" s="190"/>
      <c r="B2" s="191" t="s">
        <v>5</v>
      </c>
      <c r="C2" s="191"/>
      <c r="D2" s="191"/>
      <c r="E2" s="191"/>
      <c r="F2" s="172"/>
    </row>
    <row r="3" ht="19.5" customHeight="1" spans="1:6">
      <c r="A3" s="190"/>
      <c r="B3" s="148" t="s">
        <v>6</v>
      </c>
      <c r="C3" s="148"/>
      <c r="D3" s="148"/>
      <c r="E3" s="148"/>
      <c r="F3" s="172"/>
    </row>
    <row r="4" ht="26.1" customHeight="1" spans="1:6">
      <c r="A4" s="190"/>
      <c r="B4" s="113" t="s">
        <v>7</v>
      </c>
      <c r="C4" s="113"/>
      <c r="D4" s="113" t="s">
        <v>8</v>
      </c>
      <c r="E4" s="113"/>
      <c r="F4" s="172"/>
    </row>
    <row r="5" ht="26.1" customHeight="1" spans="1:6">
      <c r="A5" s="190"/>
      <c r="B5" s="113" t="s">
        <v>9</v>
      </c>
      <c r="C5" s="113" t="s">
        <v>10</v>
      </c>
      <c r="D5" s="113" t="s">
        <v>9</v>
      </c>
      <c r="E5" s="113" t="s">
        <v>10</v>
      </c>
      <c r="F5" s="172"/>
    </row>
    <row r="6" ht="26.1" customHeight="1" spans="1:6">
      <c r="A6" s="145"/>
      <c r="B6" s="117" t="s">
        <v>11</v>
      </c>
      <c r="C6" s="194">
        <f>4878048.57-1692606.38</f>
        <v>3185442.19</v>
      </c>
      <c r="D6" s="117" t="s">
        <v>12</v>
      </c>
      <c r="E6" s="119"/>
      <c r="F6" s="153"/>
    </row>
    <row r="7" ht="26.1" customHeight="1" spans="1:6">
      <c r="A7" s="145"/>
      <c r="B7" s="117" t="s">
        <v>13</v>
      </c>
      <c r="C7" s="194">
        <f>290000-20000</f>
        <v>270000</v>
      </c>
      <c r="D7" s="117" t="s">
        <v>14</v>
      </c>
      <c r="E7" s="119"/>
      <c r="F7" s="153"/>
    </row>
    <row r="8" ht="26.1" customHeight="1" spans="1:6">
      <c r="A8" s="145"/>
      <c r="B8" s="117" t="s">
        <v>15</v>
      </c>
      <c r="C8" s="119"/>
      <c r="D8" s="117" t="s">
        <v>16</v>
      </c>
      <c r="E8" s="119"/>
      <c r="F8" s="153"/>
    </row>
    <row r="9" ht="26.1" customHeight="1" spans="1:6">
      <c r="A9" s="145"/>
      <c r="B9" s="117" t="s">
        <v>17</v>
      </c>
      <c r="C9" s="119"/>
      <c r="D9" s="117" t="s">
        <v>18</v>
      </c>
      <c r="E9" s="119"/>
      <c r="F9" s="153"/>
    </row>
    <row r="10" ht="26.1" customHeight="1" spans="1:6">
      <c r="A10" s="145"/>
      <c r="B10" s="117" t="s">
        <v>19</v>
      </c>
      <c r="C10" s="119"/>
      <c r="D10" s="117" t="s">
        <v>20</v>
      </c>
      <c r="E10" s="119"/>
      <c r="F10" s="153"/>
    </row>
    <row r="11" ht="26.1" customHeight="1" spans="1:6">
      <c r="A11" s="145"/>
      <c r="B11" s="117" t="s">
        <v>21</v>
      </c>
      <c r="C11" s="119"/>
      <c r="D11" s="117" t="s">
        <v>22</v>
      </c>
      <c r="E11" s="119"/>
      <c r="F11" s="153"/>
    </row>
    <row r="12" ht="26.1" customHeight="1" spans="1:6">
      <c r="A12" s="145"/>
      <c r="B12" s="117" t="s">
        <v>23</v>
      </c>
      <c r="C12" s="119"/>
      <c r="D12" s="117" t="s">
        <v>24</v>
      </c>
      <c r="E12" s="119"/>
      <c r="F12" s="153"/>
    </row>
    <row r="13" ht="26.1" customHeight="1" spans="1:6">
      <c r="A13" s="145"/>
      <c r="B13" s="117" t="s">
        <v>23</v>
      </c>
      <c r="C13" s="119"/>
      <c r="D13" s="117" t="s">
        <v>25</v>
      </c>
      <c r="E13" s="194">
        <f>399663.32-132018.88</f>
        <v>267644.44</v>
      </c>
      <c r="F13" s="153"/>
    </row>
    <row r="14" ht="26.1" customHeight="1" spans="1:6">
      <c r="A14" s="145"/>
      <c r="B14" s="117" t="s">
        <v>23</v>
      </c>
      <c r="C14" s="119"/>
      <c r="D14" s="117" t="s">
        <v>26</v>
      </c>
      <c r="E14" s="119"/>
      <c r="F14" s="153"/>
    </row>
    <row r="15" ht="26.1" customHeight="1" spans="1:6">
      <c r="A15" s="145"/>
      <c r="B15" s="117" t="s">
        <v>23</v>
      </c>
      <c r="C15" s="119"/>
      <c r="D15" s="117" t="s">
        <v>27</v>
      </c>
      <c r="E15" s="194">
        <f>227499.77-81846.19</f>
        <v>145653.58</v>
      </c>
      <c r="F15" s="153"/>
    </row>
    <row r="16" ht="26.1" customHeight="1" spans="1:6">
      <c r="A16" s="145"/>
      <c r="B16" s="117" t="s">
        <v>23</v>
      </c>
      <c r="C16" s="119"/>
      <c r="D16" s="117" t="s">
        <v>28</v>
      </c>
      <c r="E16" s="119"/>
      <c r="F16" s="153"/>
    </row>
    <row r="17" ht="26.1" customHeight="1" spans="1:6">
      <c r="A17" s="145"/>
      <c r="B17" s="117" t="s">
        <v>23</v>
      </c>
      <c r="C17" s="119"/>
      <c r="D17" s="117" t="s">
        <v>29</v>
      </c>
      <c r="E17" s="194">
        <f>290000-20000</f>
        <v>270000</v>
      </c>
      <c r="F17" s="153"/>
    </row>
    <row r="18" ht="26.1" customHeight="1" spans="1:6">
      <c r="A18" s="145"/>
      <c r="B18" s="117" t="s">
        <v>23</v>
      </c>
      <c r="C18" s="119"/>
      <c r="D18" s="117" t="s">
        <v>30</v>
      </c>
      <c r="E18" s="194">
        <f>3936885.48-1364390.31</f>
        <v>2572495.17</v>
      </c>
      <c r="F18" s="153"/>
    </row>
    <row r="19" ht="26.1" customHeight="1" spans="1:6">
      <c r="A19" s="145"/>
      <c r="B19" s="117" t="s">
        <v>23</v>
      </c>
      <c r="C19" s="119"/>
      <c r="D19" s="117" t="s">
        <v>31</v>
      </c>
      <c r="E19" s="119"/>
      <c r="F19" s="153"/>
    </row>
    <row r="20" ht="26.1" customHeight="1" spans="1:6">
      <c r="A20" s="145"/>
      <c r="B20" s="117" t="s">
        <v>23</v>
      </c>
      <c r="C20" s="119"/>
      <c r="D20" s="117" t="s">
        <v>32</v>
      </c>
      <c r="E20" s="119"/>
      <c r="F20" s="153"/>
    </row>
    <row r="21" ht="26.1" customHeight="1" spans="1:6">
      <c r="A21" s="145"/>
      <c r="B21" s="117" t="s">
        <v>23</v>
      </c>
      <c r="C21" s="119"/>
      <c r="D21" s="117" t="s">
        <v>33</v>
      </c>
      <c r="E21" s="119"/>
      <c r="F21" s="153"/>
    </row>
    <row r="22" ht="26.1" customHeight="1" spans="1:6">
      <c r="A22" s="145"/>
      <c r="B22" s="117" t="s">
        <v>23</v>
      </c>
      <c r="C22" s="119"/>
      <c r="D22" s="117" t="s">
        <v>34</v>
      </c>
      <c r="E22" s="119"/>
      <c r="F22" s="153"/>
    </row>
    <row r="23" ht="26.1" customHeight="1" spans="1:6">
      <c r="A23" s="145"/>
      <c r="B23" s="117" t="s">
        <v>23</v>
      </c>
      <c r="C23" s="119"/>
      <c r="D23" s="117" t="s">
        <v>35</v>
      </c>
      <c r="E23" s="119"/>
      <c r="F23" s="153"/>
    </row>
    <row r="24" ht="26.1" customHeight="1" spans="1:6">
      <c r="A24" s="145"/>
      <c r="B24" s="117" t="s">
        <v>23</v>
      </c>
      <c r="C24" s="119"/>
      <c r="D24" s="117" t="s">
        <v>36</v>
      </c>
      <c r="E24" s="119"/>
      <c r="F24" s="153"/>
    </row>
    <row r="25" ht="26.1" customHeight="1" spans="1:6">
      <c r="A25" s="145"/>
      <c r="B25" s="117" t="s">
        <v>23</v>
      </c>
      <c r="C25" s="119"/>
      <c r="D25" s="117" t="s">
        <v>37</v>
      </c>
      <c r="E25" s="194">
        <f>314000-114351</f>
        <v>199649</v>
      </c>
      <c r="F25" s="153"/>
    </row>
    <row r="26" ht="26.1" customHeight="1" spans="1:6">
      <c r="A26" s="145"/>
      <c r="B26" s="117" t="s">
        <v>23</v>
      </c>
      <c r="C26" s="119"/>
      <c r="D26" s="117" t="s">
        <v>38</v>
      </c>
      <c r="E26" s="119"/>
      <c r="F26" s="153"/>
    </row>
    <row r="27" ht="26.1" customHeight="1" spans="1:6">
      <c r="A27" s="145"/>
      <c r="B27" s="117" t="s">
        <v>23</v>
      </c>
      <c r="C27" s="119"/>
      <c r="D27" s="117" t="s">
        <v>39</v>
      </c>
      <c r="E27" s="119"/>
      <c r="F27" s="153"/>
    </row>
    <row r="28" ht="26.1" customHeight="1" spans="1:6">
      <c r="A28" s="145"/>
      <c r="B28" s="117" t="s">
        <v>23</v>
      </c>
      <c r="C28" s="119"/>
      <c r="D28" s="117" t="s">
        <v>40</v>
      </c>
      <c r="E28" s="119"/>
      <c r="F28" s="153"/>
    </row>
    <row r="29" ht="26.1" customHeight="1" spans="1:6">
      <c r="A29" s="145"/>
      <c r="B29" s="117" t="s">
        <v>23</v>
      </c>
      <c r="C29" s="119"/>
      <c r="D29" s="117" t="s">
        <v>41</v>
      </c>
      <c r="E29" s="119"/>
      <c r="F29" s="153"/>
    </row>
    <row r="30" ht="26.1" customHeight="1" spans="1:6">
      <c r="A30" s="145"/>
      <c r="B30" s="117" t="s">
        <v>23</v>
      </c>
      <c r="C30" s="119"/>
      <c r="D30" s="117" t="s">
        <v>42</v>
      </c>
      <c r="E30" s="119"/>
      <c r="F30" s="153"/>
    </row>
    <row r="31" ht="26.1" customHeight="1" spans="1:6">
      <c r="A31" s="145"/>
      <c r="B31" s="117" t="s">
        <v>23</v>
      </c>
      <c r="C31" s="119"/>
      <c r="D31" s="117" t="s">
        <v>43</v>
      </c>
      <c r="E31" s="119"/>
      <c r="F31" s="153"/>
    </row>
    <row r="32" ht="26.1" customHeight="1" spans="1:6">
      <c r="A32" s="145"/>
      <c r="B32" s="117" t="s">
        <v>23</v>
      </c>
      <c r="C32" s="119"/>
      <c r="D32" s="117" t="s">
        <v>44</v>
      </c>
      <c r="E32" s="119"/>
      <c r="F32" s="153"/>
    </row>
    <row r="33" ht="26.1" customHeight="1" spans="1:6">
      <c r="A33" s="145"/>
      <c r="B33" s="117" t="s">
        <v>23</v>
      </c>
      <c r="C33" s="119"/>
      <c r="D33" s="117" t="s">
        <v>45</v>
      </c>
      <c r="E33" s="119"/>
      <c r="F33" s="153"/>
    </row>
    <row r="34" ht="26.1" customHeight="1" spans="1:6">
      <c r="A34" s="145"/>
      <c r="B34" s="117" t="s">
        <v>23</v>
      </c>
      <c r="C34" s="119"/>
      <c r="D34" s="117" t="s">
        <v>46</v>
      </c>
      <c r="E34" s="119"/>
      <c r="F34" s="153"/>
    </row>
    <row r="35" ht="26.1" customHeight="1" spans="1:6">
      <c r="A35" s="145"/>
      <c r="B35" s="117" t="s">
        <v>23</v>
      </c>
      <c r="C35" s="119"/>
      <c r="D35" s="117" t="s">
        <v>47</v>
      </c>
      <c r="E35" s="119"/>
      <c r="F35" s="153"/>
    </row>
    <row r="36" ht="26.1" customHeight="1" spans="1:6">
      <c r="A36" s="154"/>
      <c r="B36" s="113" t="s">
        <v>48</v>
      </c>
      <c r="C36" s="116">
        <f>C6+C7+C8+C9+C10+C11</f>
        <v>3455442.19</v>
      </c>
      <c r="D36" s="113" t="s">
        <v>49</v>
      </c>
      <c r="E36" s="116">
        <f>SUM(E6:E35)</f>
        <v>3455442.19</v>
      </c>
      <c r="F36" s="155"/>
    </row>
    <row r="37" ht="26.1" customHeight="1" spans="1:6">
      <c r="A37" s="145"/>
      <c r="B37" s="117" t="s">
        <v>50</v>
      </c>
      <c r="C37" s="119"/>
      <c r="D37" s="117" t="s">
        <v>51</v>
      </c>
      <c r="E37" s="119"/>
      <c r="F37" s="210"/>
    </row>
    <row r="38" ht="26.1" customHeight="1" spans="1:6">
      <c r="A38" s="211"/>
      <c r="B38" s="117" t="s">
        <v>52</v>
      </c>
      <c r="C38" s="119"/>
      <c r="D38" s="117" t="s">
        <v>53</v>
      </c>
      <c r="E38" s="119"/>
      <c r="F38" s="210"/>
    </row>
    <row r="39" ht="26.1" customHeight="1" spans="1:6">
      <c r="A39" s="211"/>
      <c r="B39" s="212"/>
      <c r="C39" s="212"/>
      <c r="D39" s="117" t="s">
        <v>54</v>
      </c>
      <c r="E39" s="119"/>
      <c r="F39" s="210"/>
    </row>
    <row r="40" ht="26.1" customHeight="1" spans="1:6">
      <c r="A40" s="213"/>
      <c r="B40" s="113" t="s">
        <v>55</v>
      </c>
      <c r="C40" s="116">
        <f>C36+C37+C38</f>
        <v>3455442.19</v>
      </c>
      <c r="D40" s="113" t="s">
        <v>56</v>
      </c>
      <c r="E40" s="116">
        <f>E36+E37+E38+E39</f>
        <v>3455442.19</v>
      </c>
      <c r="F40" s="214"/>
    </row>
    <row r="41" ht="9.75" customHeight="1" spans="1:6">
      <c r="A41" s="197"/>
      <c r="B41" s="197"/>
      <c r="C41" s="215"/>
      <c r="D41" s="215"/>
      <c r="E41" s="197"/>
      <c r="F41" s="198"/>
    </row>
  </sheetData>
  <mergeCells count="5">
    <mergeCell ref="B2:E2"/>
    <mergeCell ref="B3:E3"/>
    <mergeCell ref="B4:C4"/>
    <mergeCell ref="D4:E4"/>
    <mergeCell ref="A6:A35"/>
  </mergeCells>
  <printOptions horizontalCentered="1"/>
  <pageMargins left="1.37777777777778" right="0.984027777777778" top="0.984027777777778" bottom="0.984027777777778" header="0" footer="0"/>
  <pageSetup paperSize="9" scale="64" fitToHeight="0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FD35"/>
  <sheetViews>
    <sheetView workbookViewId="0">
      <selection activeCell="B12" sqref="B12:H12"/>
    </sheetView>
  </sheetViews>
  <sheetFormatPr defaultColWidth="10" defaultRowHeight="13.5"/>
  <cols>
    <col min="1" max="1" width="5.75" style="1" customWidth="1"/>
    <col min="2" max="2" width="10.625" style="1" customWidth="1"/>
    <col min="3" max="3" width="10.25" style="1" customWidth="1"/>
    <col min="4" max="4" width="11.625" style="1" customWidth="1"/>
    <col min="5" max="7" width="9.625" style="1" customWidth="1"/>
    <col min="8" max="8" width="15.875" style="1" customWidth="1"/>
    <col min="9" max="9" width="9.75" style="1" customWidth="1"/>
    <col min="10" max="16382" width="10" style="1"/>
  </cols>
  <sheetData>
    <row r="1" s="1" customFormat="1" ht="24.95" customHeight="1" spans="1:16384">
      <c r="A1" s="2" t="s">
        <v>379</v>
      </c>
      <c r="XFC1"/>
      <c r="XFD1"/>
    </row>
    <row r="2" s="1" customFormat="1" ht="27" customHeight="1" spans="1:16384">
      <c r="A2" s="3" t="s">
        <v>380</v>
      </c>
      <c r="B2" s="3"/>
      <c r="C2" s="3"/>
      <c r="D2" s="3"/>
      <c r="E2" s="3"/>
      <c r="F2" s="3"/>
      <c r="G2" s="3"/>
      <c r="H2" s="3"/>
      <c r="XFC2"/>
      <c r="XFD2"/>
    </row>
    <row r="3" s="1" customFormat="1" ht="26.45" customHeight="1" spans="1:16384">
      <c r="A3" s="4" t="s">
        <v>381</v>
      </c>
      <c r="B3" s="4"/>
      <c r="C3" s="4"/>
      <c r="D3" s="4"/>
      <c r="E3" s="4"/>
      <c r="F3" s="4"/>
      <c r="G3" s="4"/>
      <c r="H3" s="4"/>
      <c r="XFC3"/>
      <c r="XFD3"/>
    </row>
    <row r="4" s="1" customFormat="1" ht="26.45" customHeight="1" spans="1:16384">
      <c r="A4" s="5" t="s">
        <v>382</v>
      </c>
      <c r="B4" s="5"/>
      <c r="C4" s="5"/>
      <c r="D4" s="5" t="s">
        <v>383</v>
      </c>
      <c r="E4" s="5"/>
      <c r="F4" s="5"/>
      <c r="G4" s="5"/>
      <c r="H4" s="5"/>
      <c r="XFC4"/>
      <c r="XFD4"/>
    </row>
    <row r="5" s="1" customFormat="1" ht="26.45" customHeight="1" spans="1:16384">
      <c r="A5" s="5" t="s">
        <v>384</v>
      </c>
      <c r="B5" s="5" t="s">
        <v>385</v>
      </c>
      <c r="C5" s="5"/>
      <c r="D5" s="5" t="s">
        <v>386</v>
      </c>
      <c r="E5" s="5"/>
      <c r="F5" s="5"/>
      <c r="G5" s="5"/>
      <c r="H5" s="5"/>
      <c r="XFC5"/>
      <c r="XFD5"/>
    </row>
    <row r="6" s="1" customFormat="1" ht="26.45" customHeight="1" spans="1:16384">
      <c r="A6" s="5"/>
      <c r="B6" s="6" t="s">
        <v>78</v>
      </c>
      <c r="C6" s="6"/>
      <c r="D6" s="6" t="s">
        <v>387</v>
      </c>
      <c r="E6" s="6"/>
      <c r="F6" s="6"/>
      <c r="G6" s="6"/>
      <c r="H6" s="6"/>
      <c r="XFC6"/>
      <c r="XFD6"/>
    </row>
    <row r="7" s="1" customFormat="1" ht="26.45" customHeight="1" spans="1:16384">
      <c r="A7" s="5"/>
      <c r="B7" s="7" t="s">
        <v>79</v>
      </c>
      <c r="C7" s="8"/>
      <c r="D7" s="7" t="s">
        <v>388</v>
      </c>
      <c r="E7" s="9"/>
      <c r="F7" s="9"/>
      <c r="G7" s="9"/>
      <c r="H7" s="8"/>
      <c r="XFC7"/>
      <c r="XFD7"/>
    </row>
    <row r="8" s="1" customFormat="1" ht="26.45" customHeight="1" spans="1:16384">
      <c r="A8" s="5"/>
      <c r="B8" s="10"/>
      <c r="C8" s="11"/>
      <c r="D8" s="10"/>
      <c r="E8" s="12"/>
      <c r="F8" s="12"/>
      <c r="G8" s="12"/>
      <c r="H8" s="11"/>
      <c r="XFC8"/>
      <c r="XFD8"/>
    </row>
    <row r="9" s="1" customFormat="1" ht="26.45" customHeight="1" spans="1:16384">
      <c r="A9" s="5"/>
      <c r="B9" s="13"/>
      <c r="C9" s="14"/>
      <c r="D9" s="13"/>
      <c r="E9" s="15"/>
      <c r="F9" s="15"/>
      <c r="G9" s="15"/>
      <c r="H9" s="14"/>
      <c r="XFC9"/>
      <c r="XFD9"/>
    </row>
    <row r="10" s="1" customFormat="1" ht="26.45" customHeight="1" spans="1:16384">
      <c r="A10" s="5"/>
      <c r="B10" s="5" t="s">
        <v>389</v>
      </c>
      <c r="C10" s="5"/>
      <c r="D10" s="5"/>
      <c r="E10" s="5"/>
      <c r="F10" s="5" t="s">
        <v>390</v>
      </c>
      <c r="G10" s="5" t="s">
        <v>260</v>
      </c>
      <c r="H10" s="5" t="s">
        <v>261</v>
      </c>
      <c r="XFC10"/>
      <c r="XFD10"/>
    </row>
    <row r="11" s="1" customFormat="1" ht="26.45" customHeight="1" spans="1:16384">
      <c r="A11" s="5"/>
      <c r="B11" s="5"/>
      <c r="C11" s="5"/>
      <c r="D11" s="5"/>
      <c r="E11" s="5"/>
      <c r="F11" s="16">
        <v>345.54</v>
      </c>
      <c r="G11" s="16">
        <v>345.54</v>
      </c>
      <c r="H11" s="16"/>
      <c r="XFC11"/>
      <c r="XFD11"/>
    </row>
    <row r="12" s="1" customFormat="1" ht="26.45" customHeight="1" spans="1:16384">
      <c r="A12" s="17" t="s">
        <v>391</v>
      </c>
      <c r="B12" s="18" t="s">
        <v>392</v>
      </c>
      <c r="C12" s="18"/>
      <c r="D12" s="18"/>
      <c r="E12" s="18"/>
      <c r="F12" s="18"/>
      <c r="G12" s="18"/>
      <c r="H12" s="18"/>
      <c r="XFC12"/>
      <c r="XFD12"/>
    </row>
    <row r="13" s="1" customFormat="1" ht="26.45" customHeight="1" spans="1:16384">
      <c r="A13" s="19" t="s">
        <v>393</v>
      </c>
      <c r="B13" s="19" t="s">
        <v>265</v>
      </c>
      <c r="C13" s="19" t="s">
        <v>266</v>
      </c>
      <c r="D13" s="19"/>
      <c r="E13" s="19" t="s">
        <v>267</v>
      </c>
      <c r="F13" s="19"/>
      <c r="G13" s="19" t="s">
        <v>394</v>
      </c>
      <c r="H13" s="19"/>
      <c r="XFC13"/>
      <c r="XFD13"/>
    </row>
    <row r="14" s="1" customFormat="1" ht="59" customHeight="1" spans="1:16384">
      <c r="A14" s="19"/>
      <c r="B14" s="20" t="s">
        <v>395</v>
      </c>
      <c r="C14" s="20" t="s">
        <v>270</v>
      </c>
      <c r="D14" s="20"/>
      <c r="E14" s="20" t="s">
        <v>78</v>
      </c>
      <c r="F14" s="20"/>
      <c r="G14" s="20" t="s">
        <v>396</v>
      </c>
      <c r="H14" s="20"/>
      <c r="XFC14"/>
      <c r="XFD14"/>
    </row>
    <row r="15" s="1" customFormat="1" ht="26.45" customHeight="1" spans="1:16384">
      <c r="A15" s="19"/>
      <c r="B15" s="20"/>
      <c r="C15" s="20"/>
      <c r="D15" s="20"/>
      <c r="E15" s="20" t="s">
        <v>79</v>
      </c>
      <c r="F15" s="20"/>
      <c r="G15" s="20" t="s">
        <v>397</v>
      </c>
      <c r="H15" s="20"/>
      <c r="XFC15"/>
      <c r="XFD15"/>
    </row>
    <row r="16" s="1" customFormat="1" ht="26.45" customHeight="1" spans="1:16384">
      <c r="A16" s="19"/>
      <c r="B16" s="20"/>
      <c r="C16" s="20" t="s">
        <v>273</v>
      </c>
      <c r="D16" s="20"/>
      <c r="E16" s="20" t="s">
        <v>78</v>
      </c>
      <c r="F16" s="20"/>
      <c r="G16" s="20" t="s">
        <v>398</v>
      </c>
      <c r="H16" s="20"/>
      <c r="XFC16"/>
      <c r="XFD16"/>
    </row>
    <row r="17" s="1" customFormat="1" ht="26.45" customHeight="1" spans="1:16384">
      <c r="A17" s="19"/>
      <c r="B17" s="20"/>
      <c r="C17" s="20"/>
      <c r="D17" s="20"/>
      <c r="E17" s="20" t="s">
        <v>79</v>
      </c>
      <c r="F17" s="20"/>
      <c r="G17" s="20" t="s">
        <v>399</v>
      </c>
      <c r="H17" s="20"/>
      <c r="XFC17"/>
      <c r="XFD17"/>
    </row>
    <row r="18" s="1" customFormat="1" ht="26.45" customHeight="1" spans="1:16384">
      <c r="A18" s="19"/>
      <c r="B18" s="20"/>
      <c r="C18" s="20" t="s">
        <v>275</v>
      </c>
      <c r="D18" s="20"/>
      <c r="E18" s="20" t="s">
        <v>78</v>
      </c>
      <c r="F18" s="20"/>
      <c r="G18" s="20" t="s">
        <v>400</v>
      </c>
      <c r="H18" s="20"/>
      <c r="XFC18"/>
      <c r="XFD18"/>
    </row>
    <row r="19" s="1" customFormat="1" ht="26.45" customHeight="1" spans="1:16384">
      <c r="A19" s="19"/>
      <c r="B19" s="20"/>
      <c r="C19" s="20"/>
      <c r="D19" s="20"/>
      <c r="E19" s="20" t="s">
        <v>79</v>
      </c>
      <c r="F19" s="20"/>
      <c r="G19" s="20" t="s">
        <v>400</v>
      </c>
      <c r="H19" s="20"/>
      <c r="XFC19"/>
      <c r="XFD19"/>
    </row>
    <row r="20" s="1" customFormat="1" ht="26.45" customHeight="1" spans="1:16384">
      <c r="A20" s="19"/>
      <c r="B20" s="20"/>
      <c r="C20" s="20" t="s">
        <v>278</v>
      </c>
      <c r="D20" s="20"/>
      <c r="E20" s="20" t="s">
        <v>78</v>
      </c>
      <c r="F20" s="20"/>
      <c r="G20" s="20" t="s">
        <v>401</v>
      </c>
      <c r="H20" s="20"/>
      <c r="XFC20"/>
      <c r="XFD20"/>
    </row>
    <row r="21" s="1" customFormat="1" ht="26.45" customHeight="1" spans="1:16384">
      <c r="A21" s="19"/>
      <c r="B21" s="20"/>
      <c r="C21" s="20"/>
      <c r="D21" s="20"/>
      <c r="E21" s="20" t="s">
        <v>79</v>
      </c>
      <c r="F21" s="20"/>
      <c r="G21" s="20" t="s">
        <v>402</v>
      </c>
      <c r="H21" s="20"/>
      <c r="XFC21"/>
      <c r="XFD21"/>
    </row>
    <row r="22" s="1" customFormat="1" ht="26.45" customHeight="1" spans="1:16384">
      <c r="A22" s="19"/>
      <c r="B22" s="20" t="s">
        <v>281</v>
      </c>
      <c r="C22" s="20" t="s">
        <v>285</v>
      </c>
      <c r="D22" s="20"/>
      <c r="E22" s="20"/>
      <c r="F22" s="20"/>
      <c r="G22" s="20"/>
      <c r="H22" s="20"/>
      <c r="XFC22"/>
      <c r="XFD22"/>
    </row>
    <row r="23" s="1" customFormat="1" ht="50" customHeight="1" spans="1:16384">
      <c r="A23" s="19"/>
      <c r="B23" s="20"/>
      <c r="C23" s="20" t="s">
        <v>282</v>
      </c>
      <c r="D23" s="20"/>
      <c r="E23" s="20" t="s">
        <v>403</v>
      </c>
      <c r="F23" s="20"/>
      <c r="G23" s="20" t="s">
        <v>404</v>
      </c>
      <c r="H23" s="20"/>
      <c r="XFC23"/>
      <c r="XFD23"/>
    </row>
    <row r="24" s="1" customFormat="1" ht="26.45" customHeight="1" spans="1:16384">
      <c r="A24" s="19"/>
      <c r="B24" s="20"/>
      <c r="C24" s="20" t="s">
        <v>287</v>
      </c>
      <c r="D24" s="20"/>
      <c r="E24" s="20"/>
      <c r="F24" s="20"/>
      <c r="G24" s="20"/>
      <c r="H24" s="20"/>
      <c r="XFC24"/>
      <c r="XFD24"/>
    </row>
    <row r="25" s="1" customFormat="1" ht="26.45" customHeight="1" spans="1:16384">
      <c r="A25" s="19"/>
      <c r="B25" s="20"/>
      <c r="C25" s="20" t="s">
        <v>289</v>
      </c>
      <c r="D25" s="20"/>
      <c r="E25" s="20"/>
      <c r="F25" s="20"/>
      <c r="G25" s="20"/>
      <c r="H25" s="20"/>
      <c r="XFC25"/>
      <c r="XFD25"/>
    </row>
    <row r="26" s="1" customFormat="1" ht="26.45" customHeight="1" spans="1:16384">
      <c r="A26" s="19"/>
      <c r="B26" s="20" t="s">
        <v>292</v>
      </c>
      <c r="C26" s="20" t="s">
        <v>293</v>
      </c>
      <c r="D26" s="20"/>
      <c r="E26" s="20" t="s">
        <v>405</v>
      </c>
      <c r="F26" s="20"/>
      <c r="G26" s="20" t="s">
        <v>378</v>
      </c>
      <c r="H26" s="20"/>
      <c r="XFC26"/>
      <c r="XFD26"/>
    </row>
    <row r="27" s="1" customFormat="1" ht="45" customHeight="1" spans="1:16384">
      <c r="A27" s="21"/>
      <c r="B27" s="21"/>
      <c r="C27" s="21"/>
      <c r="D27" s="21"/>
      <c r="E27" s="21"/>
      <c r="F27" s="21"/>
      <c r="G27" s="21"/>
      <c r="H27" s="21"/>
      <c r="XFC27"/>
      <c r="XFD27"/>
    </row>
    <row r="28" s="1" customFormat="1" ht="16.35" customHeight="1" spans="1:16384">
      <c r="A28" s="22"/>
      <c r="B28" s="22"/>
      <c r="XFC28"/>
      <c r="XFD28"/>
    </row>
    <row r="29" s="1" customFormat="1" ht="16.35" customHeight="1" spans="1:16384">
      <c r="A29" s="22"/>
      <c r="XFC29"/>
      <c r="XFD29"/>
    </row>
    <row r="30" s="1" customFormat="1" ht="16.35" customHeight="1" spans="1:16384">
      <c r="A30" s="22"/>
      <c r="O30" s="23"/>
      <c r="XFC30"/>
      <c r="XFD30"/>
    </row>
    <row r="31" s="1" customFormat="1" ht="16.35" customHeight="1" spans="1:16384">
      <c r="A31" s="22"/>
      <c r="XFC31"/>
      <c r="XFD31"/>
    </row>
    <row r="32" s="1" customFormat="1" ht="16.35" customHeight="1" spans="1:16384">
      <c r="A32" s="22"/>
      <c r="B32" s="22"/>
      <c r="C32" s="22"/>
      <c r="D32" s="22"/>
      <c r="E32" s="22"/>
      <c r="F32" s="22"/>
      <c r="G32" s="22"/>
      <c r="H32" s="22"/>
      <c r="XFC32"/>
      <c r="XFD32"/>
    </row>
    <row r="33" s="1" customFormat="1" ht="16.35" customHeight="1" spans="1:16384">
      <c r="A33" s="22"/>
      <c r="B33" s="22"/>
      <c r="C33" s="22"/>
      <c r="D33" s="22"/>
      <c r="E33" s="22"/>
      <c r="F33" s="22"/>
      <c r="G33" s="22"/>
      <c r="H33" s="22"/>
      <c r="XFC33"/>
      <c r="XFD33"/>
    </row>
    <row r="34" s="1" customFormat="1" ht="16.35" customHeight="1" spans="1:16384">
      <c r="A34" s="22"/>
      <c r="B34" s="22"/>
      <c r="C34" s="22"/>
      <c r="D34" s="22"/>
      <c r="E34" s="22"/>
      <c r="F34" s="22"/>
      <c r="G34" s="22"/>
      <c r="H34" s="22"/>
      <c r="XFC34"/>
      <c r="XFD34"/>
    </row>
    <row r="35" s="1" customFormat="1" ht="16.35" customHeight="1" spans="1:16384">
      <c r="A35" s="22"/>
      <c r="B35" s="22"/>
      <c r="C35" s="22"/>
      <c r="D35" s="22"/>
      <c r="E35" s="22"/>
      <c r="F35" s="22"/>
      <c r="G35" s="22"/>
      <c r="H35" s="22"/>
      <c r="XFC35"/>
      <c r="XFD35"/>
    </row>
  </sheetData>
  <mergeCells count="55">
    <mergeCell ref="A2:H2"/>
    <mergeCell ref="A3:H3"/>
    <mergeCell ref="A4:C4"/>
    <mergeCell ref="D4:H4"/>
    <mergeCell ref="B5:C5"/>
    <mergeCell ref="D5:H5"/>
    <mergeCell ref="B6:C6"/>
    <mergeCell ref="D6:H6"/>
    <mergeCell ref="B12:H12"/>
    <mergeCell ref="C13:D13"/>
    <mergeCell ref="E13:F13"/>
    <mergeCell ref="G13:H13"/>
    <mergeCell ref="E14:F14"/>
    <mergeCell ref="G14:H14"/>
    <mergeCell ref="E15:F15"/>
    <mergeCell ref="G15:H15"/>
    <mergeCell ref="E16:F16"/>
    <mergeCell ref="G16:H16"/>
    <mergeCell ref="E17:F17"/>
    <mergeCell ref="G17:H17"/>
    <mergeCell ref="E18:F18"/>
    <mergeCell ref="G18:H18"/>
    <mergeCell ref="E19:F19"/>
    <mergeCell ref="G19:H19"/>
    <mergeCell ref="E20:F20"/>
    <mergeCell ref="G20:H20"/>
    <mergeCell ref="E21:F21"/>
    <mergeCell ref="G21:H21"/>
    <mergeCell ref="C22:D22"/>
    <mergeCell ref="E22:F22"/>
    <mergeCell ref="G22:H22"/>
    <mergeCell ref="C23:D23"/>
    <mergeCell ref="E23:F23"/>
    <mergeCell ref="G23:H23"/>
    <mergeCell ref="C24:D24"/>
    <mergeCell ref="E24:F24"/>
    <mergeCell ref="G24:H24"/>
    <mergeCell ref="C25:D25"/>
    <mergeCell ref="E25:F25"/>
    <mergeCell ref="G25:H25"/>
    <mergeCell ref="C26:D26"/>
    <mergeCell ref="E26:F26"/>
    <mergeCell ref="G26:H26"/>
    <mergeCell ref="A27:H27"/>
    <mergeCell ref="A5:A11"/>
    <mergeCell ref="A13:A26"/>
    <mergeCell ref="B14:B21"/>
    <mergeCell ref="B22:B25"/>
    <mergeCell ref="B7:C9"/>
    <mergeCell ref="D7:H9"/>
    <mergeCell ref="B10:E11"/>
    <mergeCell ref="C14:D15"/>
    <mergeCell ref="C16:D17"/>
    <mergeCell ref="C18:D19"/>
    <mergeCell ref="C20:D21"/>
  </mergeCells>
  <printOptions horizontalCentered="1"/>
  <pageMargins left="1.37777777777778" right="0.984027777777778" top="0.590277777777778" bottom="0.590277777777778" header="0" footer="0"/>
  <pageSetup paperSize="9" fitToHeight="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2"/>
  <sheetViews>
    <sheetView workbookViewId="0">
      <pane ySplit="6" topLeftCell="A10" activePane="bottomLeft" state="frozen"/>
      <selection/>
      <selection pane="bottomLeft" activeCell="D8" sqref="D8:G8"/>
    </sheetView>
  </sheetViews>
  <sheetFormatPr defaultColWidth="10" defaultRowHeight="13.5"/>
  <cols>
    <col min="1" max="1" width="1.5" style="142" customWidth="1"/>
    <col min="2" max="2" width="16.8833333333333" style="142" customWidth="1"/>
    <col min="3" max="3" width="31.75" style="142" customWidth="1"/>
    <col min="4" max="14" width="13" style="142" customWidth="1"/>
    <col min="15" max="15" width="1.5" style="142" customWidth="1"/>
    <col min="16" max="16" width="9.75" style="142" customWidth="1"/>
    <col min="17" max="16384" width="10" style="142"/>
  </cols>
  <sheetData>
    <row r="1" ht="24.95" customHeight="1" spans="1:15">
      <c r="A1" s="143"/>
      <c r="B1" s="2" t="s">
        <v>57</v>
      </c>
      <c r="C1" s="22"/>
      <c r="D1" s="201"/>
      <c r="E1" s="201"/>
      <c r="F1" s="201"/>
      <c r="G1" s="22"/>
      <c r="H1" s="22"/>
      <c r="I1" s="22"/>
      <c r="L1" s="22"/>
      <c r="M1" s="22"/>
      <c r="N1" s="144"/>
      <c r="O1" s="145"/>
    </row>
    <row r="2" ht="22.9" customHeight="1" spans="1:15">
      <c r="A2" s="143"/>
      <c r="B2" s="146" t="s">
        <v>58</v>
      </c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5" t="s">
        <v>4</v>
      </c>
    </row>
    <row r="3" ht="19.5" customHeight="1" spans="1:15">
      <c r="A3" s="147"/>
      <c r="B3" s="148" t="s">
        <v>6</v>
      </c>
      <c r="C3" s="148"/>
      <c r="D3" s="147"/>
      <c r="E3" s="147"/>
      <c r="F3" s="179"/>
      <c r="G3" s="147"/>
      <c r="H3" s="179"/>
      <c r="I3" s="179"/>
      <c r="J3" s="179"/>
      <c r="K3" s="179"/>
      <c r="L3" s="179"/>
      <c r="M3" s="179"/>
      <c r="N3" s="206" t="s">
        <v>59</v>
      </c>
      <c r="O3" s="150"/>
    </row>
    <row r="4" ht="24.4" customHeight="1" spans="1:15">
      <c r="A4" s="151"/>
      <c r="B4" s="132" t="s">
        <v>9</v>
      </c>
      <c r="C4" s="132"/>
      <c r="D4" s="132" t="s">
        <v>60</v>
      </c>
      <c r="E4" s="132" t="s">
        <v>61</v>
      </c>
      <c r="F4" s="132" t="s">
        <v>62</v>
      </c>
      <c r="G4" s="132" t="s">
        <v>63</v>
      </c>
      <c r="H4" s="132" t="s">
        <v>64</v>
      </c>
      <c r="I4" s="132" t="s">
        <v>65</v>
      </c>
      <c r="J4" s="132" t="s">
        <v>66</v>
      </c>
      <c r="K4" s="132" t="s">
        <v>67</v>
      </c>
      <c r="L4" s="132" t="s">
        <v>68</v>
      </c>
      <c r="M4" s="132" t="s">
        <v>69</v>
      </c>
      <c r="N4" s="132" t="s">
        <v>70</v>
      </c>
      <c r="O4" s="153"/>
    </row>
    <row r="5" ht="24.4" customHeight="1" spans="1:15">
      <c r="A5" s="151"/>
      <c r="B5" s="132" t="s">
        <v>71</v>
      </c>
      <c r="C5" s="132" t="s">
        <v>72</v>
      </c>
      <c r="D5" s="132"/>
      <c r="E5" s="132"/>
      <c r="F5" s="132"/>
      <c r="G5" s="132"/>
      <c r="H5" s="132"/>
      <c r="I5" s="132"/>
      <c r="J5" s="132"/>
      <c r="K5" s="132"/>
      <c r="L5" s="132"/>
      <c r="M5" s="132"/>
      <c r="N5" s="132"/>
      <c r="O5" s="153"/>
    </row>
    <row r="6" ht="24.4" customHeight="1" spans="1:15">
      <c r="A6" s="151"/>
      <c r="B6" s="132"/>
      <c r="C6" s="132"/>
      <c r="D6" s="132"/>
      <c r="E6" s="132"/>
      <c r="F6" s="132"/>
      <c r="G6" s="132"/>
      <c r="H6" s="132"/>
      <c r="I6" s="132"/>
      <c r="J6" s="132"/>
      <c r="K6" s="132"/>
      <c r="L6" s="132"/>
      <c r="M6" s="132"/>
      <c r="N6" s="132"/>
      <c r="O6" s="153"/>
    </row>
    <row r="7" ht="27" customHeight="1" spans="1:15">
      <c r="A7" s="154"/>
      <c r="B7" s="113"/>
      <c r="C7" s="113" t="s">
        <v>73</v>
      </c>
      <c r="D7" s="202">
        <f>D8</f>
        <v>3455442.19</v>
      </c>
      <c r="E7" s="202"/>
      <c r="F7" s="202">
        <f>F8</f>
        <v>3185442.19</v>
      </c>
      <c r="G7" s="202">
        <f>G8</f>
        <v>270000</v>
      </c>
      <c r="H7" s="202"/>
      <c r="I7" s="116"/>
      <c r="J7" s="116"/>
      <c r="K7" s="116"/>
      <c r="L7" s="116"/>
      <c r="M7" s="116"/>
      <c r="N7" s="116"/>
      <c r="O7" s="155"/>
    </row>
    <row r="8" ht="27" customHeight="1" spans="1:15">
      <c r="A8" s="154"/>
      <c r="B8" s="203" t="s">
        <v>74</v>
      </c>
      <c r="C8" s="204" t="s">
        <v>75</v>
      </c>
      <c r="D8" s="202">
        <f>E8+F8+G8+H8</f>
        <v>3455442.19</v>
      </c>
      <c r="E8" s="116"/>
      <c r="F8" s="205">
        <v>3185442.19</v>
      </c>
      <c r="G8" s="205">
        <v>270000</v>
      </c>
      <c r="H8" s="116"/>
      <c r="I8" s="116"/>
      <c r="J8" s="116"/>
      <c r="K8" s="116"/>
      <c r="L8" s="116"/>
      <c r="M8" s="116"/>
      <c r="N8" s="116"/>
      <c r="O8" s="155"/>
    </row>
    <row r="9" ht="27" customHeight="1" spans="1:15">
      <c r="A9" s="154"/>
      <c r="B9" s="113"/>
      <c r="C9" s="113"/>
      <c r="D9" s="116"/>
      <c r="E9" s="116"/>
      <c r="F9" s="116"/>
      <c r="G9" s="116"/>
      <c r="H9" s="116"/>
      <c r="I9" s="116"/>
      <c r="J9" s="116"/>
      <c r="K9" s="116"/>
      <c r="L9" s="116"/>
      <c r="M9" s="116"/>
      <c r="N9" s="116"/>
      <c r="O9" s="155"/>
    </row>
    <row r="10" ht="27" customHeight="1" spans="1:15">
      <c r="A10" s="154"/>
      <c r="B10" s="113"/>
      <c r="C10" s="113"/>
      <c r="D10" s="116"/>
      <c r="E10" s="116"/>
      <c r="F10" s="116"/>
      <c r="G10" s="116"/>
      <c r="H10" s="116"/>
      <c r="I10" s="116"/>
      <c r="J10" s="116"/>
      <c r="K10" s="116"/>
      <c r="L10" s="116"/>
      <c r="M10" s="116"/>
      <c r="N10" s="116"/>
      <c r="O10" s="155"/>
    </row>
    <row r="11" ht="27" customHeight="1" spans="1:15">
      <c r="A11" s="154"/>
      <c r="B11" s="113"/>
      <c r="C11" s="113"/>
      <c r="D11" s="116"/>
      <c r="E11" s="116"/>
      <c r="F11" s="116"/>
      <c r="G11" s="116"/>
      <c r="H11" s="116"/>
      <c r="I11" s="116"/>
      <c r="J11" s="116"/>
      <c r="K11" s="116"/>
      <c r="L11" s="116"/>
      <c r="M11" s="116"/>
      <c r="N11" s="116"/>
      <c r="O11" s="155"/>
    </row>
    <row r="12" ht="27" customHeight="1" spans="1:15">
      <c r="A12" s="154"/>
      <c r="B12" s="113"/>
      <c r="C12" s="113"/>
      <c r="D12" s="116"/>
      <c r="E12" s="116"/>
      <c r="F12" s="116"/>
      <c r="G12" s="116"/>
      <c r="H12" s="116"/>
      <c r="I12" s="116"/>
      <c r="J12" s="116"/>
      <c r="K12" s="116"/>
      <c r="L12" s="116"/>
      <c r="M12" s="116"/>
      <c r="N12" s="116"/>
      <c r="O12" s="155"/>
    </row>
    <row r="13" ht="27" customHeight="1" spans="1:15">
      <c r="A13" s="154"/>
      <c r="B13" s="113"/>
      <c r="C13" s="113"/>
      <c r="D13" s="116"/>
      <c r="E13" s="116"/>
      <c r="F13" s="116"/>
      <c r="G13" s="116"/>
      <c r="H13" s="116"/>
      <c r="I13" s="116"/>
      <c r="J13" s="116"/>
      <c r="K13" s="116"/>
      <c r="L13" s="116"/>
      <c r="M13" s="116"/>
      <c r="N13" s="116"/>
      <c r="O13" s="155"/>
    </row>
    <row r="14" ht="27" customHeight="1" spans="1:15">
      <c r="A14" s="154"/>
      <c r="B14" s="113"/>
      <c r="C14" s="113"/>
      <c r="D14" s="116"/>
      <c r="E14" s="116"/>
      <c r="F14" s="116"/>
      <c r="G14" s="116"/>
      <c r="H14" s="116"/>
      <c r="I14" s="116"/>
      <c r="J14" s="116"/>
      <c r="K14" s="116"/>
      <c r="L14" s="116"/>
      <c r="M14" s="116"/>
      <c r="N14" s="116"/>
      <c r="O14" s="155"/>
    </row>
    <row r="15" ht="27" customHeight="1" spans="1:15">
      <c r="A15" s="154"/>
      <c r="B15" s="113"/>
      <c r="C15" s="113"/>
      <c r="D15" s="116"/>
      <c r="E15" s="116"/>
      <c r="F15" s="116"/>
      <c r="G15" s="116"/>
      <c r="H15" s="116"/>
      <c r="I15" s="116"/>
      <c r="J15" s="116"/>
      <c r="K15" s="116"/>
      <c r="L15" s="116"/>
      <c r="M15" s="116"/>
      <c r="N15" s="116"/>
      <c r="O15" s="155"/>
    </row>
    <row r="16" ht="27" customHeight="1" spans="1:15">
      <c r="A16" s="154"/>
      <c r="B16" s="113"/>
      <c r="C16" s="113"/>
      <c r="D16" s="116"/>
      <c r="E16" s="116"/>
      <c r="F16" s="116"/>
      <c r="G16" s="116"/>
      <c r="H16" s="116"/>
      <c r="I16" s="116"/>
      <c r="J16" s="116"/>
      <c r="K16" s="116"/>
      <c r="L16" s="116"/>
      <c r="M16" s="116"/>
      <c r="N16" s="116"/>
      <c r="O16" s="155"/>
    </row>
    <row r="17" ht="27" customHeight="1" spans="1:15">
      <c r="A17" s="154"/>
      <c r="B17" s="113"/>
      <c r="C17" s="113"/>
      <c r="D17" s="116"/>
      <c r="E17" s="116"/>
      <c r="F17" s="116"/>
      <c r="G17" s="116"/>
      <c r="H17" s="116"/>
      <c r="I17" s="116"/>
      <c r="J17" s="116"/>
      <c r="K17" s="116"/>
      <c r="L17" s="116"/>
      <c r="M17" s="116"/>
      <c r="N17" s="116"/>
      <c r="O17" s="155"/>
    </row>
    <row r="18" ht="27" customHeight="1" spans="1:15">
      <c r="A18" s="154"/>
      <c r="B18" s="113"/>
      <c r="C18" s="113"/>
      <c r="D18" s="116"/>
      <c r="E18" s="116"/>
      <c r="F18" s="116"/>
      <c r="G18" s="116"/>
      <c r="H18" s="116"/>
      <c r="I18" s="116"/>
      <c r="J18" s="116"/>
      <c r="K18" s="116"/>
      <c r="L18" s="116"/>
      <c r="M18" s="116"/>
      <c r="N18" s="116"/>
      <c r="O18" s="155"/>
    </row>
    <row r="19" ht="27" customHeight="1" spans="1:15">
      <c r="A19" s="154"/>
      <c r="B19" s="113"/>
      <c r="C19" s="113"/>
      <c r="D19" s="116"/>
      <c r="E19" s="116"/>
      <c r="F19" s="116"/>
      <c r="G19" s="116"/>
      <c r="H19" s="116"/>
      <c r="I19" s="116"/>
      <c r="J19" s="116"/>
      <c r="K19" s="116"/>
      <c r="L19" s="116"/>
      <c r="M19" s="116"/>
      <c r="N19" s="116"/>
      <c r="O19" s="155"/>
    </row>
    <row r="20" ht="27" customHeight="1" spans="1:15">
      <c r="A20" s="151"/>
      <c r="B20" s="117"/>
      <c r="C20" s="117" t="s">
        <v>23</v>
      </c>
      <c r="D20" s="119"/>
      <c r="E20" s="119"/>
      <c r="F20" s="119"/>
      <c r="G20" s="119"/>
      <c r="H20" s="119"/>
      <c r="I20" s="119"/>
      <c r="J20" s="119"/>
      <c r="K20" s="119"/>
      <c r="L20" s="119"/>
      <c r="M20" s="119"/>
      <c r="N20" s="119"/>
      <c r="O20" s="152"/>
    </row>
    <row r="21" ht="27" customHeight="1" spans="1:15">
      <c r="A21" s="151"/>
      <c r="B21" s="117"/>
      <c r="C21" s="117" t="s">
        <v>23</v>
      </c>
      <c r="D21" s="119"/>
      <c r="E21" s="119"/>
      <c r="F21" s="119"/>
      <c r="G21" s="119"/>
      <c r="H21" s="119"/>
      <c r="I21" s="119"/>
      <c r="J21" s="119"/>
      <c r="K21" s="119"/>
      <c r="L21" s="119"/>
      <c r="M21" s="119"/>
      <c r="N21" s="119"/>
      <c r="O21" s="152"/>
    </row>
    <row r="22" ht="9.75" customHeight="1" spans="1:15">
      <c r="A22" s="159"/>
      <c r="B22" s="159"/>
      <c r="C22" s="159"/>
      <c r="D22" s="159"/>
      <c r="E22" s="159"/>
      <c r="F22" s="159"/>
      <c r="G22" s="159"/>
      <c r="H22" s="159"/>
      <c r="I22" s="159"/>
      <c r="J22" s="159"/>
      <c r="K22" s="159"/>
      <c r="L22" s="159"/>
      <c r="M22" s="159"/>
      <c r="N22" s="160"/>
      <c r="O22" s="161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590277777777778" right="0.590277777777778" top="1.37777777777778" bottom="0.984027777777778" header="0" footer="0"/>
  <pageSetup paperSize="9" scale="7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1"/>
  <sheetViews>
    <sheetView workbookViewId="0">
      <pane ySplit="6" topLeftCell="A7" activePane="bottomLeft" state="frozen"/>
      <selection/>
      <selection pane="bottomLeft" activeCell="I13" sqref="I13"/>
    </sheetView>
  </sheetViews>
  <sheetFormatPr defaultColWidth="10" defaultRowHeight="13.5"/>
  <cols>
    <col min="1" max="1" width="1.5" style="142" customWidth="1"/>
    <col min="2" max="4" width="6.13333333333333" style="142" customWidth="1"/>
    <col min="5" max="5" width="11.625" style="142" customWidth="1"/>
    <col min="6" max="6" width="32.125" style="142" customWidth="1"/>
    <col min="7" max="9" width="16.3833333333333" style="142" customWidth="1"/>
    <col min="10" max="10" width="12.75" style="142" customWidth="1"/>
    <col min="11" max="11" width="17.125" style="142" customWidth="1"/>
    <col min="12" max="12" width="1.5" style="142" customWidth="1"/>
    <col min="13" max="14" width="9.75" style="142" customWidth="1"/>
    <col min="15" max="16384" width="10" style="142"/>
  </cols>
  <sheetData>
    <row r="1" ht="24.95" customHeight="1" spans="1:12">
      <c r="A1" s="143"/>
      <c r="B1" s="2" t="s">
        <v>76</v>
      </c>
      <c r="C1" s="2"/>
      <c r="D1" s="2"/>
      <c r="E1" s="22"/>
      <c r="F1" s="22"/>
      <c r="G1" s="201"/>
      <c r="H1" s="201"/>
      <c r="I1" s="201"/>
      <c r="J1" s="201"/>
      <c r="K1" s="144"/>
      <c r="L1" s="145"/>
    </row>
    <row r="2" ht="22.9" customHeight="1" spans="1:12">
      <c r="A2" s="143"/>
      <c r="B2" s="146" t="s">
        <v>77</v>
      </c>
      <c r="C2" s="146"/>
      <c r="D2" s="146"/>
      <c r="E2" s="146"/>
      <c r="F2" s="146"/>
      <c r="G2" s="146"/>
      <c r="H2" s="146"/>
      <c r="I2" s="146"/>
      <c r="J2" s="146"/>
      <c r="K2" s="146"/>
      <c r="L2" s="145" t="s">
        <v>4</v>
      </c>
    </row>
    <row r="3" ht="19.5" customHeight="1" spans="1:12">
      <c r="A3" s="147"/>
      <c r="B3" s="148" t="s">
        <v>6</v>
      </c>
      <c r="C3" s="148"/>
      <c r="D3" s="148"/>
      <c r="E3" s="148"/>
      <c r="F3" s="148"/>
      <c r="G3" s="147"/>
      <c r="H3" s="147"/>
      <c r="I3" s="179"/>
      <c r="J3" s="179"/>
      <c r="K3" s="149" t="s">
        <v>59</v>
      </c>
      <c r="L3" s="150"/>
    </row>
    <row r="4" ht="24.4" customHeight="1" spans="1:12">
      <c r="A4" s="145"/>
      <c r="B4" s="113" t="s">
        <v>9</v>
      </c>
      <c r="C4" s="113"/>
      <c r="D4" s="113"/>
      <c r="E4" s="113"/>
      <c r="F4" s="113"/>
      <c r="G4" s="113" t="s">
        <v>60</v>
      </c>
      <c r="H4" s="113" t="s">
        <v>78</v>
      </c>
      <c r="I4" s="113" t="s">
        <v>79</v>
      </c>
      <c r="J4" s="113" t="s">
        <v>80</v>
      </c>
      <c r="K4" s="113" t="s">
        <v>81</v>
      </c>
      <c r="L4" s="152"/>
    </row>
    <row r="5" ht="24.4" customHeight="1" spans="1:12">
      <c r="A5" s="151"/>
      <c r="B5" s="113" t="s">
        <v>82</v>
      </c>
      <c r="C5" s="113"/>
      <c r="D5" s="113"/>
      <c r="E5" s="113" t="s">
        <v>71</v>
      </c>
      <c r="F5" s="113" t="s">
        <v>72</v>
      </c>
      <c r="G5" s="113"/>
      <c r="H5" s="113"/>
      <c r="I5" s="113"/>
      <c r="J5" s="113"/>
      <c r="K5" s="113"/>
      <c r="L5" s="152"/>
    </row>
    <row r="6" ht="24.4" customHeight="1" spans="1:12">
      <c r="A6" s="151"/>
      <c r="B6" s="113" t="s">
        <v>83</v>
      </c>
      <c r="C6" s="113" t="s">
        <v>84</v>
      </c>
      <c r="D6" s="113" t="s">
        <v>85</v>
      </c>
      <c r="E6" s="113"/>
      <c r="F6" s="113"/>
      <c r="G6" s="113"/>
      <c r="H6" s="113"/>
      <c r="I6" s="113"/>
      <c r="J6" s="113"/>
      <c r="K6" s="113"/>
      <c r="L6" s="153"/>
    </row>
    <row r="7" ht="27" customHeight="1" spans="1:12">
      <c r="A7" s="154"/>
      <c r="B7" s="113"/>
      <c r="C7" s="113"/>
      <c r="D7" s="113"/>
      <c r="E7" s="113"/>
      <c r="F7" s="113" t="s">
        <v>73</v>
      </c>
      <c r="G7" s="116">
        <f>SUM(G8:G20)</f>
        <v>3455442.19</v>
      </c>
      <c r="H7" s="116">
        <f>SUM(H8:H20)</f>
        <v>2907442.19</v>
      </c>
      <c r="I7" s="116">
        <f>SUM(I8:I20)</f>
        <v>548000</v>
      </c>
      <c r="J7" s="116"/>
      <c r="K7" s="116"/>
      <c r="L7" s="155"/>
    </row>
    <row r="8" ht="18" customHeight="1" spans="1:12">
      <c r="A8" s="154"/>
      <c r="B8" s="139" t="s">
        <v>86</v>
      </c>
      <c r="C8" s="139" t="s">
        <v>87</v>
      </c>
      <c r="D8" s="139" t="s">
        <v>88</v>
      </c>
      <c r="E8" s="139">
        <v>120001</v>
      </c>
      <c r="F8" s="141" t="s">
        <v>89</v>
      </c>
      <c r="G8" s="175">
        <v>24507</v>
      </c>
      <c r="H8" s="175">
        <v>24507</v>
      </c>
      <c r="I8" s="116"/>
      <c r="J8" s="116"/>
      <c r="K8" s="116"/>
      <c r="L8" s="155"/>
    </row>
    <row r="9" ht="18" customHeight="1" spans="1:12">
      <c r="A9" s="154"/>
      <c r="B9" s="139" t="s">
        <v>86</v>
      </c>
      <c r="C9" s="139" t="s">
        <v>87</v>
      </c>
      <c r="D9" s="139" t="s">
        <v>90</v>
      </c>
      <c r="E9" s="139">
        <v>120001</v>
      </c>
      <c r="F9" s="141" t="s">
        <v>91</v>
      </c>
      <c r="G9" s="175">
        <v>8143</v>
      </c>
      <c r="H9" s="175">
        <v>8143</v>
      </c>
      <c r="I9" s="116"/>
      <c r="J9" s="116"/>
      <c r="K9" s="116"/>
      <c r="L9" s="155"/>
    </row>
    <row r="10" ht="18" customHeight="1" spans="1:12">
      <c r="A10" s="154"/>
      <c r="B10" s="139" t="s">
        <v>86</v>
      </c>
      <c r="C10" s="139" t="s">
        <v>87</v>
      </c>
      <c r="D10" s="139" t="s">
        <v>87</v>
      </c>
      <c r="E10" s="139">
        <v>120001</v>
      </c>
      <c r="F10" s="141" t="s">
        <v>92</v>
      </c>
      <c r="G10" s="175">
        <f>367013.32-132018.88</f>
        <v>234994.44</v>
      </c>
      <c r="H10" s="175">
        <f>367013.32-132018.88</f>
        <v>234994.44</v>
      </c>
      <c r="I10" s="116"/>
      <c r="J10" s="116"/>
      <c r="K10" s="116"/>
      <c r="L10" s="155"/>
    </row>
    <row r="11" ht="18" customHeight="1" spans="1:12">
      <c r="A11" s="154"/>
      <c r="B11" s="139" t="s">
        <v>93</v>
      </c>
      <c r="C11" s="139" t="s">
        <v>94</v>
      </c>
      <c r="D11" s="139" t="s">
        <v>88</v>
      </c>
      <c r="E11" s="139">
        <v>120001</v>
      </c>
      <c r="F11" s="141" t="s">
        <v>95</v>
      </c>
      <c r="G11" s="175">
        <v>43159.22</v>
      </c>
      <c r="H11" s="175">
        <v>43159.22</v>
      </c>
      <c r="I11" s="116"/>
      <c r="J11" s="116"/>
      <c r="K11" s="116"/>
      <c r="L11" s="155"/>
    </row>
    <row r="12" ht="18" customHeight="1" spans="1:12">
      <c r="A12" s="154"/>
      <c r="B12" s="139" t="s">
        <v>93</v>
      </c>
      <c r="C12" s="139" t="s">
        <v>94</v>
      </c>
      <c r="D12" s="139" t="s">
        <v>90</v>
      </c>
      <c r="E12" s="139">
        <v>120001</v>
      </c>
      <c r="F12" s="141" t="s">
        <v>96</v>
      </c>
      <c r="G12" s="175">
        <f>161912.55-74637.19</f>
        <v>87275.36</v>
      </c>
      <c r="H12" s="175">
        <f>161912.55-74637.19</f>
        <v>87275.36</v>
      </c>
      <c r="I12" s="116"/>
      <c r="J12" s="116"/>
      <c r="K12" s="116"/>
      <c r="L12" s="155"/>
    </row>
    <row r="13" ht="18" customHeight="1" spans="1:12">
      <c r="A13" s="154"/>
      <c r="B13" s="139" t="s">
        <v>93</v>
      </c>
      <c r="C13" s="139" t="s">
        <v>94</v>
      </c>
      <c r="D13" s="139" t="s">
        <v>97</v>
      </c>
      <c r="E13" s="139">
        <v>120001</v>
      </c>
      <c r="F13" s="141" t="s">
        <v>98</v>
      </c>
      <c r="G13" s="175">
        <v>5607</v>
      </c>
      <c r="H13" s="175">
        <v>5607</v>
      </c>
      <c r="I13" s="116"/>
      <c r="J13" s="116"/>
      <c r="K13" s="116"/>
      <c r="L13" s="155"/>
    </row>
    <row r="14" ht="18" customHeight="1" spans="1:12">
      <c r="A14" s="154"/>
      <c r="B14" s="139" t="s">
        <v>93</v>
      </c>
      <c r="C14" s="139" t="s">
        <v>94</v>
      </c>
      <c r="D14" s="139" t="s">
        <v>99</v>
      </c>
      <c r="E14" s="139">
        <v>120001</v>
      </c>
      <c r="F14" s="141" t="s">
        <v>100</v>
      </c>
      <c r="G14" s="175">
        <f>16821-7209</f>
        <v>9612</v>
      </c>
      <c r="H14" s="175">
        <f>16821-7209</f>
        <v>9612</v>
      </c>
      <c r="I14" s="119"/>
      <c r="J14" s="116"/>
      <c r="K14" s="116"/>
      <c r="L14" s="155"/>
    </row>
    <row r="15" ht="18" customHeight="1" spans="1:12">
      <c r="A15" s="154"/>
      <c r="B15" s="139" t="s">
        <v>101</v>
      </c>
      <c r="C15" s="139" t="s">
        <v>102</v>
      </c>
      <c r="D15" s="139" t="s">
        <v>90</v>
      </c>
      <c r="E15" s="139">
        <v>120001</v>
      </c>
      <c r="F15" s="141" t="s">
        <v>103</v>
      </c>
      <c r="G15" s="175">
        <f>290000-20000</f>
        <v>270000</v>
      </c>
      <c r="H15" s="116"/>
      <c r="I15" s="119">
        <v>270000</v>
      </c>
      <c r="J15" s="116"/>
      <c r="K15" s="116"/>
      <c r="L15" s="155"/>
    </row>
    <row r="16" ht="18" customHeight="1" spans="1:12">
      <c r="A16" s="154"/>
      <c r="B16" s="139" t="s">
        <v>104</v>
      </c>
      <c r="C16" s="139" t="s">
        <v>97</v>
      </c>
      <c r="D16" s="139" t="s">
        <v>88</v>
      </c>
      <c r="E16" s="139">
        <v>120001</v>
      </c>
      <c r="F16" s="141" t="s">
        <v>105</v>
      </c>
      <c r="G16" s="175">
        <v>930143.74</v>
      </c>
      <c r="H16" s="175">
        <v>930143.74</v>
      </c>
      <c r="I16" s="119"/>
      <c r="J16" s="116"/>
      <c r="K16" s="116"/>
      <c r="L16" s="155"/>
    </row>
    <row r="17" ht="18" customHeight="1" spans="1:12">
      <c r="A17" s="154"/>
      <c r="B17" s="139" t="s">
        <v>104</v>
      </c>
      <c r="C17" s="139" t="s">
        <v>97</v>
      </c>
      <c r="D17" s="139" t="s">
        <v>94</v>
      </c>
      <c r="E17" s="139">
        <v>120001</v>
      </c>
      <c r="F17" s="141" t="s">
        <v>106</v>
      </c>
      <c r="G17" s="175">
        <v>30000</v>
      </c>
      <c r="H17" s="175"/>
      <c r="I17" s="175">
        <v>30000</v>
      </c>
      <c r="J17" s="116"/>
      <c r="K17" s="116"/>
      <c r="L17" s="155"/>
    </row>
    <row r="18" ht="18" customHeight="1" spans="1:12">
      <c r="A18" s="151"/>
      <c r="B18" s="139" t="s">
        <v>104</v>
      </c>
      <c r="C18" s="139" t="s">
        <v>97</v>
      </c>
      <c r="D18" s="139" t="s">
        <v>107</v>
      </c>
      <c r="E18" s="139">
        <v>120001</v>
      </c>
      <c r="F18" s="141" t="s">
        <v>108</v>
      </c>
      <c r="G18" s="175">
        <f t="shared" ref="G18:I18" si="0">308000-60000</f>
        <v>248000</v>
      </c>
      <c r="H18" s="175"/>
      <c r="I18" s="175">
        <f t="shared" si="0"/>
        <v>248000</v>
      </c>
      <c r="J18" s="119"/>
      <c r="K18" s="119"/>
      <c r="L18" s="152"/>
    </row>
    <row r="19" ht="18" customHeight="1" spans="1:12">
      <c r="A19" s="151"/>
      <c r="B19" s="139" t="s">
        <v>104</v>
      </c>
      <c r="C19" s="139" t="s">
        <v>97</v>
      </c>
      <c r="D19" s="156" t="s">
        <v>99</v>
      </c>
      <c r="E19" s="139">
        <v>120001</v>
      </c>
      <c r="F19" s="141" t="s">
        <v>109</v>
      </c>
      <c r="G19" s="175">
        <f>2668741.74-1304390.31</f>
        <v>1364351.43</v>
      </c>
      <c r="H19" s="175">
        <f>2668741.74-1304390.31</f>
        <v>1364351.43</v>
      </c>
      <c r="I19" s="119"/>
      <c r="J19" s="119"/>
      <c r="K19" s="119"/>
      <c r="L19" s="152"/>
    </row>
    <row r="20" ht="18" customHeight="1" spans="1:12">
      <c r="A20" s="151"/>
      <c r="B20" s="156" t="s">
        <v>110</v>
      </c>
      <c r="C20" s="156" t="s">
        <v>90</v>
      </c>
      <c r="D20" s="156" t="s">
        <v>88</v>
      </c>
      <c r="E20" s="139">
        <v>120001</v>
      </c>
      <c r="F20" s="141" t="s">
        <v>111</v>
      </c>
      <c r="G20" s="175">
        <f>314000-114351</f>
        <v>199649</v>
      </c>
      <c r="H20" s="175">
        <f>314000-114351</f>
        <v>199649</v>
      </c>
      <c r="I20" s="119"/>
      <c r="J20" s="119"/>
      <c r="K20" s="119"/>
      <c r="L20" s="153"/>
    </row>
    <row r="21" ht="9.75" customHeight="1" spans="1:12">
      <c r="A21" s="159"/>
      <c r="B21" s="160"/>
      <c r="C21" s="160"/>
      <c r="D21" s="160"/>
      <c r="E21" s="160"/>
      <c r="F21" s="159"/>
      <c r="G21" s="159"/>
      <c r="H21" s="159"/>
      <c r="I21" s="159"/>
      <c r="J21" s="160"/>
      <c r="K21" s="160"/>
      <c r="L21" s="161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1"/>
  <pageMargins left="0.590277777777778" right="0.590277777777778" top="1.37777777777778" bottom="0.984027777777778" header="0" footer="0"/>
  <pageSetup paperSize="9" scale="73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4"/>
  <sheetViews>
    <sheetView workbookViewId="0">
      <pane ySplit="5" topLeftCell="A6" activePane="bottomLeft" state="frozen"/>
      <selection/>
      <selection pane="bottomLeft" activeCell="B3" sqref="B3:C3"/>
    </sheetView>
  </sheetViews>
  <sheetFormatPr defaultColWidth="10" defaultRowHeight="13.5"/>
  <cols>
    <col min="1" max="1" width="1.5" style="142" customWidth="1"/>
    <col min="2" max="2" width="29.6333333333333" style="142" customWidth="1"/>
    <col min="3" max="3" width="15" style="142" customWidth="1"/>
    <col min="4" max="4" width="29.6333333333333" style="142" customWidth="1"/>
    <col min="5" max="5" width="17.625" style="142" customWidth="1"/>
    <col min="6" max="6" width="13.1333333333333" style="142" customWidth="1"/>
    <col min="7" max="8" width="11.25" style="142" customWidth="1"/>
    <col min="9" max="9" width="1.5" style="142" customWidth="1"/>
    <col min="10" max="12" width="9.75" style="142" customWidth="1"/>
    <col min="13" max="16384" width="10" style="142"/>
  </cols>
  <sheetData>
    <row r="1" ht="24.95" customHeight="1" spans="1:9">
      <c r="A1" s="187"/>
      <c r="B1" s="2" t="s">
        <v>112</v>
      </c>
      <c r="C1" s="188"/>
      <c r="D1" s="188"/>
      <c r="H1" s="189"/>
      <c r="I1" s="172" t="s">
        <v>4</v>
      </c>
    </row>
    <row r="2" ht="22.9" customHeight="1" spans="1:9">
      <c r="A2" s="190"/>
      <c r="B2" s="191" t="s">
        <v>113</v>
      </c>
      <c r="C2" s="191"/>
      <c r="D2" s="191"/>
      <c r="E2" s="191"/>
      <c r="F2" s="192"/>
      <c r="G2" s="192"/>
      <c r="H2" s="192"/>
      <c r="I2" s="198"/>
    </row>
    <row r="3" ht="19.5" customHeight="1" spans="1:9">
      <c r="A3" s="190"/>
      <c r="B3" s="148" t="s">
        <v>6</v>
      </c>
      <c r="C3" s="148"/>
      <c r="D3" s="22"/>
      <c r="F3" s="193" t="s">
        <v>59</v>
      </c>
      <c r="G3" s="193"/>
      <c r="H3" s="193"/>
      <c r="I3" s="199"/>
    </row>
    <row r="4" ht="30" customHeight="1" spans="1:9">
      <c r="A4" s="190"/>
      <c r="B4" s="113" t="s">
        <v>7</v>
      </c>
      <c r="C4" s="113"/>
      <c r="D4" s="113" t="s">
        <v>8</v>
      </c>
      <c r="E4" s="113"/>
      <c r="F4" s="113"/>
      <c r="G4" s="113"/>
      <c r="H4" s="113"/>
      <c r="I4" s="200"/>
    </row>
    <row r="5" ht="30" customHeight="1" spans="1:9">
      <c r="A5" s="190"/>
      <c r="B5" s="113" t="s">
        <v>9</v>
      </c>
      <c r="C5" s="113" t="s">
        <v>10</v>
      </c>
      <c r="D5" s="113" t="s">
        <v>9</v>
      </c>
      <c r="E5" s="113" t="s">
        <v>60</v>
      </c>
      <c r="F5" s="132" t="s">
        <v>114</v>
      </c>
      <c r="G5" s="132" t="s">
        <v>115</v>
      </c>
      <c r="H5" s="132" t="s">
        <v>116</v>
      </c>
      <c r="I5" s="172"/>
    </row>
    <row r="6" ht="30" customHeight="1" spans="1:9">
      <c r="A6" s="145"/>
      <c r="B6" s="117" t="s">
        <v>117</v>
      </c>
      <c r="C6" s="194">
        <f>C7+C8</f>
        <v>3455442.19</v>
      </c>
      <c r="D6" s="117" t="s">
        <v>118</v>
      </c>
      <c r="E6" s="119">
        <f>SUM(E7:E33)</f>
        <v>3455442.19</v>
      </c>
      <c r="F6" s="119">
        <f>SUM(F7:F33)</f>
        <v>3185442.19</v>
      </c>
      <c r="G6" s="119">
        <f>SUM(G7:G33)</f>
        <v>270000</v>
      </c>
      <c r="H6" s="119"/>
      <c r="I6" s="153"/>
    </row>
    <row r="7" ht="30" customHeight="1" spans="1:9">
      <c r="A7" s="145"/>
      <c r="B7" s="117" t="s">
        <v>119</v>
      </c>
      <c r="C7" s="195">
        <f>4878048.57-1692606.38</f>
        <v>3185442.19</v>
      </c>
      <c r="D7" s="117" t="s">
        <v>120</v>
      </c>
      <c r="E7" s="119">
        <f>F7+G7</f>
        <v>0</v>
      </c>
      <c r="F7" s="119"/>
      <c r="G7" s="119"/>
      <c r="H7" s="119"/>
      <c r="I7" s="153"/>
    </row>
    <row r="8" ht="30" customHeight="1" spans="1:9">
      <c r="A8" s="145"/>
      <c r="B8" s="117" t="s">
        <v>121</v>
      </c>
      <c r="C8" s="195">
        <f>290000-20000</f>
        <v>270000</v>
      </c>
      <c r="D8" s="117" t="s">
        <v>122</v>
      </c>
      <c r="E8" s="119">
        <f t="shared" ref="E8:E33" si="0">F8+G8</f>
        <v>0</v>
      </c>
      <c r="F8" s="119"/>
      <c r="G8" s="119"/>
      <c r="H8" s="119"/>
      <c r="I8" s="153"/>
    </row>
    <row r="9" ht="30" customHeight="1" spans="1:9">
      <c r="A9" s="145"/>
      <c r="B9" s="117" t="s">
        <v>123</v>
      </c>
      <c r="C9" s="194"/>
      <c r="D9" s="117" t="s">
        <v>124</v>
      </c>
      <c r="E9" s="119">
        <f t="shared" si="0"/>
        <v>0</v>
      </c>
      <c r="F9" s="119"/>
      <c r="G9" s="119"/>
      <c r="H9" s="119"/>
      <c r="I9" s="153"/>
    </row>
    <row r="10" ht="30" customHeight="1" spans="1:9">
      <c r="A10" s="145"/>
      <c r="B10" s="117" t="s">
        <v>125</v>
      </c>
      <c r="C10" s="119"/>
      <c r="D10" s="117" t="s">
        <v>126</v>
      </c>
      <c r="E10" s="119">
        <f t="shared" si="0"/>
        <v>0</v>
      </c>
      <c r="F10" s="119"/>
      <c r="G10" s="119"/>
      <c r="H10" s="119"/>
      <c r="I10" s="153"/>
    </row>
    <row r="11" ht="30" customHeight="1" spans="1:9">
      <c r="A11" s="145"/>
      <c r="B11" s="117" t="s">
        <v>119</v>
      </c>
      <c r="C11" s="119"/>
      <c r="D11" s="117" t="s">
        <v>127</v>
      </c>
      <c r="E11" s="119">
        <f t="shared" si="0"/>
        <v>0</v>
      </c>
      <c r="F11" s="119"/>
      <c r="G11" s="119"/>
      <c r="H11" s="119"/>
      <c r="I11" s="153"/>
    </row>
    <row r="12" ht="30" customHeight="1" spans="1:9">
      <c r="A12" s="145"/>
      <c r="B12" s="117" t="s">
        <v>121</v>
      </c>
      <c r="C12" s="119"/>
      <c r="D12" s="117" t="s">
        <v>128</v>
      </c>
      <c r="E12" s="119">
        <f t="shared" si="0"/>
        <v>0</v>
      </c>
      <c r="F12" s="119"/>
      <c r="G12" s="119"/>
      <c r="H12" s="119"/>
      <c r="I12" s="153"/>
    </row>
    <row r="13" ht="30" customHeight="1" spans="1:9">
      <c r="A13" s="145"/>
      <c r="B13" s="117" t="s">
        <v>123</v>
      </c>
      <c r="C13" s="119"/>
      <c r="D13" s="117" t="s">
        <v>129</v>
      </c>
      <c r="E13" s="119">
        <f t="shared" si="0"/>
        <v>0</v>
      </c>
      <c r="F13" s="119"/>
      <c r="G13" s="119"/>
      <c r="H13" s="119"/>
      <c r="I13" s="153"/>
    </row>
    <row r="14" ht="30" customHeight="1" spans="1:9">
      <c r="A14" s="145"/>
      <c r="B14" s="117" t="s">
        <v>130</v>
      </c>
      <c r="C14" s="119"/>
      <c r="D14" s="117" t="s">
        <v>131</v>
      </c>
      <c r="E14" s="119">
        <f t="shared" si="0"/>
        <v>267644.44</v>
      </c>
      <c r="F14" s="196">
        <f>399663.32-132018.88</f>
        <v>267644.44</v>
      </c>
      <c r="G14" s="119"/>
      <c r="H14" s="119"/>
      <c r="I14" s="153"/>
    </row>
    <row r="15" ht="30" customHeight="1" spans="1:9">
      <c r="A15" s="145"/>
      <c r="B15" s="117" t="s">
        <v>130</v>
      </c>
      <c r="C15" s="119"/>
      <c r="D15" s="117" t="s">
        <v>132</v>
      </c>
      <c r="E15" s="119">
        <f t="shared" si="0"/>
        <v>0</v>
      </c>
      <c r="F15" s="119"/>
      <c r="G15" s="119"/>
      <c r="H15" s="119"/>
      <c r="I15" s="153"/>
    </row>
    <row r="16" ht="30" customHeight="1" spans="1:9">
      <c r="A16" s="145"/>
      <c r="B16" s="117" t="s">
        <v>130</v>
      </c>
      <c r="C16" s="119"/>
      <c r="D16" s="117" t="s">
        <v>133</v>
      </c>
      <c r="E16" s="119">
        <f t="shared" si="0"/>
        <v>145653.58</v>
      </c>
      <c r="F16" s="196">
        <f>227499.77-81846.19</f>
        <v>145653.58</v>
      </c>
      <c r="G16" s="119"/>
      <c r="H16" s="119"/>
      <c r="I16" s="153"/>
    </row>
    <row r="17" ht="30" customHeight="1" spans="1:9">
      <c r="A17" s="145"/>
      <c r="B17" s="117" t="s">
        <v>130</v>
      </c>
      <c r="C17" s="119"/>
      <c r="D17" s="117" t="s">
        <v>134</v>
      </c>
      <c r="E17" s="119">
        <f t="shared" si="0"/>
        <v>0</v>
      </c>
      <c r="F17" s="119"/>
      <c r="G17" s="119"/>
      <c r="H17" s="119"/>
      <c r="I17" s="153"/>
    </row>
    <row r="18" ht="30" customHeight="1" spans="1:9">
      <c r="A18" s="145"/>
      <c r="B18" s="117" t="s">
        <v>130</v>
      </c>
      <c r="C18" s="119"/>
      <c r="D18" s="117" t="s">
        <v>135</v>
      </c>
      <c r="E18" s="119">
        <f t="shared" si="0"/>
        <v>270000</v>
      </c>
      <c r="F18" s="196"/>
      <c r="G18" s="196">
        <f>290000-20000</f>
        <v>270000</v>
      </c>
      <c r="H18" s="119"/>
      <c r="I18" s="153"/>
    </row>
    <row r="19" ht="30" customHeight="1" spans="1:9">
      <c r="A19" s="145"/>
      <c r="B19" s="117" t="s">
        <v>130</v>
      </c>
      <c r="C19" s="119"/>
      <c r="D19" s="117" t="s">
        <v>136</v>
      </c>
      <c r="E19" s="119">
        <f t="shared" si="0"/>
        <v>2572495.17</v>
      </c>
      <c r="F19" s="196">
        <f>3936885.48-1364390.31</f>
        <v>2572495.17</v>
      </c>
      <c r="G19" s="119"/>
      <c r="H19" s="119"/>
      <c r="I19" s="153"/>
    </row>
    <row r="20" ht="30" customHeight="1" spans="1:9">
      <c r="A20" s="145"/>
      <c r="B20" s="117" t="s">
        <v>130</v>
      </c>
      <c r="C20" s="119"/>
      <c r="D20" s="117" t="s">
        <v>137</v>
      </c>
      <c r="E20" s="119">
        <f t="shared" si="0"/>
        <v>0</v>
      </c>
      <c r="F20" s="119"/>
      <c r="G20" s="119"/>
      <c r="H20" s="119"/>
      <c r="I20" s="153"/>
    </row>
    <row r="21" ht="30" customHeight="1" spans="1:9">
      <c r="A21" s="145"/>
      <c r="B21" s="117" t="s">
        <v>130</v>
      </c>
      <c r="C21" s="119"/>
      <c r="D21" s="117" t="s">
        <v>138</v>
      </c>
      <c r="E21" s="119">
        <f t="shared" si="0"/>
        <v>0</v>
      </c>
      <c r="F21" s="119"/>
      <c r="G21" s="119"/>
      <c r="H21" s="119"/>
      <c r="I21" s="153"/>
    </row>
    <row r="22" ht="30" customHeight="1" spans="1:9">
      <c r="A22" s="145"/>
      <c r="B22" s="117" t="s">
        <v>130</v>
      </c>
      <c r="C22" s="119"/>
      <c r="D22" s="117" t="s">
        <v>139</v>
      </c>
      <c r="E22" s="119">
        <f t="shared" si="0"/>
        <v>0</v>
      </c>
      <c r="F22" s="119"/>
      <c r="G22" s="119"/>
      <c r="H22" s="119"/>
      <c r="I22" s="153"/>
    </row>
    <row r="23" ht="30" customHeight="1" spans="1:9">
      <c r="A23" s="145"/>
      <c r="B23" s="117" t="s">
        <v>130</v>
      </c>
      <c r="C23" s="119"/>
      <c r="D23" s="117" t="s">
        <v>140</v>
      </c>
      <c r="E23" s="119">
        <f t="shared" si="0"/>
        <v>0</v>
      </c>
      <c r="F23" s="119"/>
      <c r="G23" s="119"/>
      <c r="H23" s="119"/>
      <c r="I23" s="153"/>
    </row>
    <row r="24" ht="30" customHeight="1" spans="1:9">
      <c r="A24" s="145"/>
      <c r="B24" s="117" t="s">
        <v>130</v>
      </c>
      <c r="C24" s="119"/>
      <c r="D24" s="117" t="s">
        <v>141</v>
      </c>
      <c r="E24" s="119">
        <f t="shared" si="0"/>
        <v>0</v>
      </c>
      <c r="F24" s="119"/>
      <c r="G24" s="119"/>
      <c r="H24" s="119"/>
      <c r="I24" s="153"/>
    </row>
    <row r="25" ht="30" customHeight="1" spans="1:9">
      <c r="A25" s="145"/>
      <c r="B25" s="117" t="s">
        <v>130</v>
      </c>
      <c r="C25" s="119"/>
      <c r="D25" s="117" t="s">
        <v>142</v>
      </c>
      <c r="E25" s="119">
        <f t="shared" si="0"/>
        <v>0</v>
      </c>
      <c r="F25" s="119"/>
      <c r="G25" s="119"/>
      <c r="H25" s="119"/>
      <c r="I25" s="153"/>
    </row>
    <row r="26" ht="30" customHeight="1" spans="1:9">
      <c r="A26" s="145"/>
      <c r="B26" s="117" t="s">
        <v>130</v>
      </c>
      <c r="C26" s="119"/>
      <c r="D26" s="117" t="s">
        <v>143</v>
      </c>
      <c r="E26" s="119">
        <f t="shared" si="0"/>
        <v>199649</v>
      </c>
      <c r="F26" s="196">
        <f>314000-114351</f>
        <v>199649</v>
      </c>
      <c r="G26" s="119"/>
      <c r="H26" s="119"/>
      <c r="I26" s="153"/>
    </row>
    <row r="27" ht="30" customHeight="1" spans="1:9">
      <c r="A27" s="145"/>
      <c r="B27" s="117" t="s">
        <v>130</v>
      </c>
      <c r="C27" s="119"/>
      <c r="D27" s="117" t="s">
        <v>144</v>
      </c>
      <c r="E27" s="119">
        <f t="shared" si="0"/>
        <v>0</v>
      </c>
      <c r="F27" s="119"/>
      <c r="G27" s="119"/>
      <c r="H27" s="119"/>
      <c r="I27" s="153"/>
    </row>
    <row r="28" ht="30" customHeight="1" spans="1:9">
      <c r="A28" s="145"/>
      <c r="B28" s="117" t="s">
        <v>130</v>
      </c>
      <c r="C28" s="119"/>
      <c r="D28" s="117" t="s">
        <v>145</v>
      </c>
      <c r="E28" s="119">
        <f t="shared" si="0"/>
        <v>0</v>
      </c>
      <c r="F28" s="119"/>
      <c r="G28" s="119"/>
      <c r="H28" s="119"/>
      <c r="I28" s="153"/>
    </row>
    <row r="29" ht="30" customHeight="1" spans="1:9">
      <c r="A29" s="145"/>
      <c r="B29" s="117" t="s">
        <v>130</v>
      </c>
      <c r="C29" s="119"/>
      <c r="D29" s="117" t="s">
        <v>146</v>
      </c>
      <c r="E29" s="119">
        <f t="shared" si="0"/>
        <v>0</v>
      </c>
      <c r="F29" s="119"/>
      <c r="G29" s="119"/>
      <c r="H29" s="119"/>
      <c r="I29" s="153"/>
    </row>
    <row r="30" ht="30" customHeight="1" spans="1:9">
      <c r="A30" s="145"/>
      <c r="B30" s="117" t="s">
        <v>130</v>
      </c>
      <c r="C30" s="119"/>
      <c r="D30" s="117" t="s">
        <v>147</v>
      </c>
      <c r="E30" s="119">
        <f t="shared" si="0"/>
        <v>0</v>
      </c>
      <c r="F30" s="119"/>
      <c r="G30" s="119"/>
      <c r="H30" s="119"/>
      <c r="I30" s="153"/>
    </row>
    <row r="31" ht="30" customHeight="1" spans="1:9">
      <c r="A31" s="145"/>
      <c r="B31" s="117" t="s">
        <v>130</v>
      </c>
      <c r="C31" s="119"/>
      <c r="D31" s="117" t="s">
        <v>148</v>
      </c>
      <c r="E31" s="119">
        <f t="shared" si="0"/>
        <v>0</v>
      </c>
      <c r="F31" s="119"/>
      <c r="G31" s="119"/>
      <c r="H31" s="119"/>
      <c r="I31" s="153"/>
    </row>
    <row r="32" ht="30" customHeight="1" spans="1:9">
      <c r="A32" s="145"/>
      <c r="B32" s="117" t="s">
        <v>130</v>
      </c>
      <c r="C32" s="119"/>
      <c r="D32" s="117" t="s">
        <v>149</v>
      </c>
      <c r="E32" s="119">
        <f t="shared" si="0"/>
        <v>0</v>
      </c>
      <c r="F32" s="119"/>
      <c r="G32" s="119"/>
      <c r="H32" s="119"/>
      <c r="I32" s="153"/>
    </row>
    <row r="33" ht="30" customHeight="1" spans="1:9">
      <c r="A33" s="145"/>
      <c r="B33" s="117" t="s">
        <v>130</v>
      </c>
      <c r="C33" s="119"/>
      <c r="D33" s="117" t="s">
        <v>150</v>
      </c>
      <c r="E33" s="119">
        <f t="shared" si="0"/>
        <v>0</v>
      </c>
      <c r="F33" s="119"/>
      <c r="G33" s="119"/>
      <c r="H33" s="119"/>
      <c r="I33" s="153"/>
    </row>
    <row r="34" ht="9.75" customHeight="1" spans="1:9">
      <c r="A34" s="197"/>
      <c r="B34" s="197"/>
      <c r="C34" s="197"/>
      <c r="D34" s="22"/>
      <c r="E34" s="197"/>
      <c r="F34" s="197"/>
      <c r="G34" s="197"/>
      <c r="H34" s="197"/>
      <c r="I34" s="186"/>
    </row>
  </sheetData>
  <mergeCells count="7">
    <mergeCell ref="B2:H2"/>
    <mergeCell ref="B3:C3"/>
    <mergeCell ref="F3:H3"/>
    <mergeCell ref="B4:C4"/>
    <mergeCell ref="D4:H4"/>
    <mergeCell ref="A7:A9"/>
    <mergeCell ref="A11:A33"/>
  </mergeCells>
  <printOptions horizontalCentered="1"/>
  <pageMargins left="1.37777777777778" right="0.984027777777778" top="0.984027777777778" bottom="0.984027777777778" header="0" footer="0"/>
  <pageSetup paperSize="9" scale="63" fitToHeight="0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27"/>
  <sheetViews>
    <sheetView workbookViewId="0">
      <pane ySplit="6" topLeftCell="A13" activePane="bottomLeft" state="frozen"/>
      <selection/>
      <selection pane="bottomLeft" activeCell="B3" sqref="B3:E3"/>
    </sheetView>
  </sheetViews>
  <sheetFormatPr defaultColWidth="10" defaultRowHeight="13.5"/>
  <cols>
    <col min="1" max="1" width="1.5" style="142" customWidth="1"/>
    <col min="2" max="3" width="5.88333333333333" style="142" customWidth="1"/>
    <col min="4" max="4" width="11.6333333333333" style="142" customWidth="1"/>
    <col min="5" max="5" width="23.5" style="142" customWidth="1"/>
    <col min="6" max="6" width="10.875" style="142" customWidth="1"/>
    <col min="7" max="7" width="14.5" style="142" customWidth="1"/>
    <col min="8" max="8" width="15.75" style="142" customWidth="1"/>
    <col min="9" max="9" width="14.125" style="142" customWidth="1"/>
    <col min="10" max="10" width="13.25" style="142" customWidth="1"/>
    <col min="11" max="11" width="11.875" style="142" customWidth="1"/>
    <col min="12" max="12" width="5.88333333333333" style="142" customWidth="1"/>
    <col min="13" max="13" width="12" style="142" customWidth="1"/>
    <col min="14" max="16" width="7.25" style="142" customWidth="1"/>
    <col min="17" max="23" width="5.88333333333333" style="142" customWidth="1"/>
    <col min="24" max="26" width="7.25" style="142" customWidth="1"/>
    <col min="27" max="33" width="5.88333333333333" style="142" customWidth="1"/>
    <col min="34" max="39" width="7.25" style="142" customWidth="1"/>
    <col min="40" max="40" width="1.5" style="142" customWidth="1"/>
    <col min="41" max="42" width="9.75" style="142" customWidth="1"/>
    <col min="43" max="16384" width="10" style="142"/>
  </cols>
  <sheetData>
    <row r="1" ht="24.95" customHeight="1" spans="1:40">
      <c r="A1" s="162"/>
      <c r="B1" s="2" t="s">
        <v>151</v>
      </c>
      <c r="C1" s="2"/>
      <c r="D1" s="163"/>
      <c r="E1" s="163"/>
      <c r="F1" s="143"/>
      <c r="G1" s="143"/>
      <c r="H1" s="143"/>
      <c r="I1" s="163"/>
      <c r="J1" s="163"/>
      <c r="K1" s="143"/>
      <c r="L1" s="163"/>
      <c r="M1" s="163"/>
      <c r="N1" s="163"/>
      <c r="O1" s="163"/>
      <c r="P1" s="163"/>
      <c r="Q1" s="163"/>
      <c r="R1" s="163"/>
      <c r="S1" s="163"/>
      <c r="T1" s="163"/>
      <c r="U1" s="163"/>
      <c r="V1" s="163"/>
      <c r="W1" s="163"/>
      <c r="X1" s="163"/>
      <c r="Y1" s="163"/>
      <c r="Z1" s="163"/>
      <c r="AA1" s="163"/>
      <c r="AB1" s="163"/>
      <c r="AC1" s="163"/>
      <c r="AD1" s="163"/>
      <c r="AE1" s="163"/>
      <c r="AF1" s="163"/>
      <c r="AG1" s="163"/>
      <c r="AH1" s="163"/>
      <c r="AI1" s="163"/>
      <c r="AJ1" s="163"/>
      <c r="AK1" s="163"/>
      <c r="AL1" s="163"/>
      <c r="AM1" s="164"/>
      <c r="AN1" s="184"/>
    </row>
    <row r="2" ht="22.9" customHeight="1" spans="1:40">
      <c r="A2" s="143"/>
      <c r="B2" s="146" t="s">
        <v>152</v>
      </c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6"/>
      <c r="U2" s="146"/>
      <c r="V2" s="146"/>
      <c r="W2" s="146"/>
      <c r="X2" s="146"/>
      <c r="Y2" s="146"/>
      <c r="Z2" s="146"/>
      <c r="AA2" s="146"/>
      <c r="AB2" s="146"/>
      <c r="AC2" s="146"/>
      <c r="AD2" s="146"/>
      <c r="AE2" s="146"/>
      <c r="AF2" s="146"/>
      <c r="AG2" s="146"/>
      <c r="AH2" s="146"/>
      <c r="AI2" s="146"/>
      <c r="AJ2" s="146"/>
      <c r="AK2" s="146"/>
      <c r="AL2" s="146"/>
      <c r="AM2" s="146"/>
      <c r="AN2" s="184"/>
    </row>
    <row r="3" ht="19.5" customHeight="1" spans="1:40">
      <c r="A3" s="147"/>
      <c r="B3" s="148" t="s">
        <v>6</v>
      </c>
      <c r="C3" s="148"/>
      <c r="D3" s="148"/>
      <c r="E3" s="148"/>
      <c r="F3" s="178"/>
      <c r="G3" s="147"/>
      <c r="H3" s="149"/>
      <c r="I3" s="178"/>
      <c r="J3" s="178"/>
      <c r="K3" s="179"/>
      <c r="L3" s="178"/>
      <c r="M3" s="178"/>
      <c r="N3" s="178"/>
      <c r="O3" s="178"/>
      <c r="P3" s="178"/>
      <c r="Q3" s="178"/>
      <c r="R3" s="178"/>
      <c r="S3" s="178"/>
      <c r="T3" s="178"/>
      <c r="U3" s="178"/>
      <c r="V3" s="178"/>
      <c r="W3" s="178"/>
      <c r="X3" s="178"/>
      <c r="Y3" s="178"/>
      <c r="Z3" s="178"/>
      <c r="AA3" s="178"/>
      <c r="AB3" s="178"/>
      <c r="AC3" s="178"/>
      <c r="AD3" s="178"/>
      <c r="AE3" s="178"/>
      <c r="AF3" s="178"/>
      <c r="AG3" s="178"/>
      <c r="AH3" s="178"/>
      <c r="AI3" s="178"/>
      <c r="AJ3" s="178"/>
      <c r="AK3" s="178"/>
      <c r="AL3" s="149" t="s">
        <v>59</v>
      </c>
      <c r="AM3" s="149"/>
      <c r="AN3" s="185"/>
    </row>
    <row r="4" ht="24.4" customHeight="1" spans="1:40">
      <c r="A4" s="145"/>
      <c r="B4" s="132" t="s">
        <v>9</v>
      </c>
      <c r="C4" s="132"/>
      <c r="D4" s="132"/>
      <c r="E4" s="132"/>
      <c r="F4" s="132" t="s">
        <v>153</v>
      </c>
      <c r="G4" s="132" t="s">
        <v>154</v>
      </c>
      <c r="H4" s="132"/>
      <c r="I4" s="132"/>
      <c r="J4" s="132"/>
      <c r="K4" s="132"/>
      <c r="L4" s="132"/>
      <c r="M4" s="132"/>
      <c r="N4" s="132"/>
      <c r="O4" s="132"/>
      <c r="P4" s="132"/>
      <c r="Q4" s="132" t="s">
        <v>155</v>
      </c>
      <c r="R4" s="132"/>
      <c r="S4" s="132"/>
      <c r="T4" s="132"/>
      <c r="U4" s="132"/>
      <c r="V4" s="132"/>
      <c r="W4" s="132"/>
      <c r="X4" s="132"/>
      <c r="Y4" s="132"/>
      <c r="Z4" s="132"/>
      <c r="AA4" s="132" t="s">
        <v>156</v>
      </c>
      <c r="AB4" s="132"/>
      <c r="AC4" s="132"/>
      <c r="AD4" s="132"/>
      <c r="AE4" s="132"/>
      <c r="AF4" s="132"/>
      <c r="AG4" s="132"/>
      <c r="AH4" s="132"/>
      <c r="AI4" s="132"/>
      <c r="AJ4" s="132"/>
      <c r="AK4" s="132"/>
      <c r="AL4" s="132"/>
      <c r="AM4" s="132"/>
      <c r="AN4" s="172"/>
    </row>
    <row r="5" ht="29" customHeight="1" spans="1:40">
      <c r="A5" s="145"/>
      <c r="B5" s="132" t="s">
        <v>82</v>
      </c>
      <c r="C5" s="132"/>
      <c r="D5" s="132" t="s">
        <v>71</v>
      </c>
      <c r="E5" s="132" t="s">
        <v>72</v>
      </c>
      <c r="F5" s="132"/>
      <c r="G5" s="132" t="s">
        <v>60</v>
      </c>
      <c r="H5" s="132" t="s">
        <v>157</v>
      </c>
      <c r="I5" s="132"/>
      <c r="J5" s="132"/>
      <c r="K5" s="132" t="s">
        <v>158</v>
      </c>
      <c r="L5" s="132"/>
      <c r="M5" s="132"/>
      <c r="N5" s="132" t="s">
        <v>159</v>
      </c>
      <c r="O5" s="132"/>
      <c r="P5" s="132"/>
      <c r="Q5" s="132" t="s">
        <v>60</v>
      </c>
      <c r="R5" s="132" t="s">
        <v>157</v>
      </c>
      <c r="S5" s="132"/>
      <c r="T5" s="132"/>
      <c r="U5" s="132" t="s">
        <v>158</v>
      </c>
      <c r="V5" s="132"/>
      <c r="W5" s="132"/>
      <c r="X5" s="132" t="s">
        <v>159</v>
      </c>
      <c r="Y5" s="132"/>
      <c r="Z5" s="132"/>
      <c r="AA5" s="132" t="s">
        <v>60</v>
      </c>
      <c r="AB5" s="132" t="s">
        <v>157</v>
      </c>
      <c r="AC5" s="132"/>
      <c r="AD5" s="132"/>
      <c r="AE5" s="132" t="s">
        <v>158</v>
      </c>
      <c r="AF5" s="132"/>
      <c r="AG5" s="132"/>
      <c r="AH5" s="132" t="s">
        <v>159</v>
      </c>
      <c r="AI5" s="132"/>
      <c r="AJ5" s="132"/>
      <c r="AK5" s="132" t="s">
        <v>160</v>
      </c>
      <c r="AL5" s="132"/>
      <c r="AM5" s="132"/>
      <c r="AN5" s="172"/>
    </row>
    <row r="6" ht="39" customHeight="1" spans="1:40">
      <c r="A6" s="22"/>
      <c r="B6" s="132" t="s">
        <v>83</v>
      </c>
      <c r="C6" s="132" t="s">
        <v>84</v>
      </c>
      <c r="D6" s="132"/>
      <c r="E6" s="132"/>
      <c r="F6" s="132"/>
      <c r="G6" s="132"/>
      <c r="H6" s="132" t="s">
        <v>161</v>
      </c>
      <c r="I6" s="132" t="s">
        <v>78</v>
      </c>
      <c r="J6" s="132" t="s">
        <v>79</v>
      </c>
      <c r="K6" s="132" t="s">
        <v>161</v>
      </c>
      <c r="L6" s="132" t="s">
        <v>78</v>
      </c>
      <c r="M6" s="132" t="s">
        <v>79</v>
      </c>
      <c r="N6" s="132" t="s">
        <v>161</v>
      </c>
      <c r="O6" s="132" t="s">
        <v>162</v>
      </c>
      <c r="P6" s="132" t="s">
        <v>163</v>
      </c>
      <c r="Q6" s="132"/>
      <c r="R6" s="132" t="s">
        <v>161</v>
      </c>
      <c r="S6" s="132" t="s">
        <v>78</v>
      </c>
      <c r="T6" s="132" t="s">
        <v>79</v>
      </c>
      <c r="U6" s="132" t="s">
        <v>161</v>
      </c>
      <c r="V6" s="132" t="s">
        <v>78</v>
      </c>
      <c r="W6" s="132" t="s">
        <v>79</v>
      </c>
      <c r="X6" s="132" t="s">
        <v>161</v>
      </c>
      <c r="Y6" s="132" t="s">
        <v>162</v>
      </c>
      <c r="Z6" s="132" t="s">
        <v>163</v>
      </c>
      <c r="AA6" s="132"/>
      <c r="AB6" s="132" t="s">
        <v>161</v>
      </c>
      <c r="AC6" s="132" t="s">
        <v>78</v>
      </c>
      <c r="AD6" s="132" t="s">
        <v>79</v>
      </c>
      <c r="AE6" s="132" t="s">
        <v>161</v>
      </c>
      <c r="AF6" s="132" t="s">
        <v>78</v>
      </c>
      <c r="AG6" s="132" t="s">
        <v>79</v>
      </c>
      <c r="AH6" s="132" t="s">
        <v>161</v>
      </c>
      <c r="AI6" s="132" t="s">
        <v>162</v>
      </c>
      <c r="AJ6" s="132" t="s">
        <v>163</v>
      </c>
      <c r="AK6" s="132" t="s">
        <v>161</v>
      </c>
      <c r="AL6" s="132" t="s">
        <v>162</v>
      </c>
      <c r="AM6" s="132" t="s">
        <v>163</v>
      </c>
      <c r="AN6" s="172"/>
    </row>
    <row r="7" ht="22.9" customHeight="1" spans="1:40">
      <c r="A7" s="145"/>
      <c r="B7" s="113"/>
      <c r="C7" s="113"/>
      <c r="D7" s="113"/>
      <c r="E7" s="113" t="s">
        <v>73</v>
      </c>
      <c r="F7" s="116"/>
      <c r="G7" s="116">
        <f>H7+K7</f>
        <v>3455442.19</v>
      </c>
      <c r="H7" s="116">
        <f>I7+J7</f>
        <v>3185442.19</v>
      </c>
      <c r="I7" s="116">
        <f>SUM(I8:I27)</f>
        <v>2907442.19</v>
      </c>
      <c r="J7" s="116">
        <f>SUM(J8:J26)</f>
        <v>278000</v>
      </c>
      <c r="K7" s="116">
        <f>SUM(K8:K26)</f>
        <v>270000</v>
      </c>
      <c r="L7" s="116">
        <f>SUM(L8:L26)</f>
        <v>0</v>
      </c>
      <c r="M7" s="116">
        <f>SUM(M8:M26)</f>
        <v>270000</v>
      </c>
      <c r="N7" s="116"/>
      <c r="O7" s="116"/>
      <c r="P7" s="116"/>
      <c r="Q7" s="116"/>
      <c r="R7" s="116"/>
      <c r="S7" s="116"/>
      <c r="T7" s="116"/>
      <c r="U7" s="116"/>
      <c r="V7" s="116"/>
      <c r="W7" s="116"/>
      <c r="X7" s="116"/>
      <c r="Y7" s="116"/>
      <c r="Z7" s="116"/>
      <c r="AA7" s="116"/>
      <c r="AB7" s="116"/>
      <c r="AC7" s="116"/>
      <c r="AD7" s="116"/>
      <c r="AE7" s="116"/>
      <c r="AF7" s="116"/>
      <c r="AG7" s="116"/>
      <c r="AH7" s="116"/>
      <c r="AI7" s="116"/>
      <c r="AJ7" s="116"/>
      <c r="AK7" s="116"/>
      <c r="AL7" s="116"/>
      <c r="AM7" s="116"/>
      <c r="AN7" s="172"/>
    </row>
    <row r="8" ht="17" customHeight="1" spans="1:40">
      <c r="A8" s="145"/>
      <c r="B8" s="165" t="s">
        <v>164</v>
      </c>
      <c r="C8" s="165" t="s">
        <v>88</v>
      </c>
      <c r="D8" s="166" t="s">
        <v>165</v>
      </c>
      <c r="E8" s="167" t="s">
        <v>166</v>
      </c>
      <c r="F8" s="116"/>
      <c r="G8" s="116">
        <f>H8+K8</f>
        <v>596820</v>
      </c>
      <c r="H8" s="116">
        <f>I8+J8</f>
        <v>596820</v>
      </c>
      <c r="I8" s="168">
        <f>940704-343884</f>
        <v>596820</v>
      </c>
      <c r="J8" s="116"/>
      <c r="K8" s="116"/>
      <c r="L8" s="116"/>
      <c r="M8" s="116"/>
      <c r="N8" s="180"/>
      <c r="O8" s="116"/>
      <c r="P8" s="116"/>
      <c r="Q8" s="116"/>
      <c r="R8" s="116"/>
      <c r="S8" s="116"/>
      <c r="T8" s="116"/>
      <c r="U8" s="116"/>
      <c r="V8" s="116"/>
      <c r="W8" s="116"/>
      <c r="X8" s="116"/>
      <c r="Y8" s="116"/>
      <c r="Z8" s="116"/>
      <c r="AA8" s="116"/>
      <c r="AB8" s="116"/>
      <c r="AC8" s="116"/>
      <c r="AD8" s="116"/>
      <c r="AE8" s="116"/>
      <c r="AF8" s="116"/>
      <c r="AG8" s="116"/>
      <c r="AH8" s="116"/>
      <c r="AI8" s="116"/>
      <c r="AJ8" s="116"/>
      <c r="AK8" s="116"/>
      <c r="AL8" s="116"/>
      <c r="AM8" s="116"/>
      <c r="AN8" s="172"/>
    </row>
    <row r="9" ht="17" customHeight="1" spans="1:40">
      <c r="A9" s="145"/>
      <c r="B9" s="165" t="s">
        <v>164</v>
      </c>
      <c r="C9" s="165" t="s">
        <v>90</v>
      </c>
      <c r="D9" s="166" t="s">
        <v>167</v>
      </c>
      <c r="E9" s="167" t="s">
        <v>168</v>
      </c>
      <c r="F9" s="116"/>
      <c r="G9" s="116">
        <f t="shared" ref="G9:G27" si="0">H9+K9</f>
        <v>202229.28</v>
      </c>
      <c r="H9" s="116">
        <f t="shared" ref="H9:H27" si="1">I9+J9</f>
        <v>202229.28</v>
      </c>
      <c r="I9" s="168">
        <f>247013.28-44784</f>
        <v>202229.28</v>
      </c>
      <c r="J9" s="116"/>
      <c r="K9" s="116"/>
      <c r="L9" s="116"/>
      <c r="M9" s="116"/>
      <c r="N9" s="180"/>
      <c r="O9" s="116"/>
      <c r="P9" s="116"/>
      <c r="Q9" s="116"/>
      <c r="R9" s="116"/>
      <c r="S9" s="116"/>
      <c r="T9" s="116"/>
      <c r="U9" s="116"/>
      <c r="V9" s="116"/>
      <c r="W9" s="116"/>
      <c r="X9" s="116"/>
      <c r="Y9" s="116"/>
      <c r="Z9" s="116"/>
      <c r="AA9" s="116"/>
      <c r="AB9" s="116"/>
      <c r="AC9" s="116"/>
      <c r="AD9" s="116"/>
      <c r="AE9" s="116"/>
      <c r="AF9" s="116"/>
      <c r="AG9" s="116"/>
      <c r="AH9" s="116"/>
      <c r="AI9" s="116"/>
      <c r="AJ9" s="116"/>
      <c r="AK9" s="116"/>
      <c r="AL9" s="116"/>
      <c r="AM9" s="116"/>
      <c r="AN9" s="172"/>
    </row>
    <row r="10" ht="17" customHeight="1" spans="1:40">
      <c r="A10" s="145"/>
      <c r="B10" s="165" t="s">
        <v>164</v>
      </c>
      <c r="C10" s="165" t="s">
        <v>97</v>
      </c>
      <c r="D10" s="166" t="s">
        <v>169</v>
      </c>
      <c r="E10" s="167" t="s">
        <v>170</v>
      </c>
      <c r="F10" s="116"/>
      <c r="G10" s="116">
        <f t="shared" si="0"/>
        <v>232424</v>
      </c>
      <c r="H10" s="116">
        <f t="shared" si="1"/>
        <v>232424</v>
      </c>
      <c r="I10" s="168">
        <v>232424</v>
      </c>
      <c r="J10" s="116"/>
      <c r="K10" s="116"/>
      <c r="L10" s="116"/>
      <c r="M10" s="116"/>
      <c r="N10" s="180"/>
      <c r="O10" s="116"/>
      <c r="P10" s="116"/>
      <c r="Q10" s="116"/>
      <c r="R10" s="116"/>
      <c r="S10" s="116"/>
      <c r="T10" s="116"/>
      <c r="U10" s="116"/>
      <c r="V10" s="116"/>
      <c r="W10" s="116"/>
      <c r="X10" s="116"/>
      <c r="Y10" s="116"/>
      <c r="Z10" s="116"/>
      <c r="AA10" s="116"/>
      <c r="AB10" s="116"/>
      <c r="AC10" s="116"/>
      <c r="AD10" s="116"/>
      <c r="AE10" s="116"/>
      <c r="AF10" s="116"/>
      <c r="AG10" s="116"/>
      <c r="AH10" s="116"/>
      <c r="AI10" s="116"/>
      <c r="AJ10" s="116"/>
      <c r="AK10" s="116"/>
      <c r="AL10" s="116"/>
      <c r="AM10" s="116"/>
      <c r="AN10" s="172"/>
    </row>
    <row r="11" ht="17" customHeight="1" spans="1:40">
      <c r="A11" s="145"/>
      <c r="B11" s="165" t="s">
        <v>164</v>
      </c>
      <c r="C11" s="165" t="s">
        <v>171</v>
      </c>
      <c r="D11" s="166" t="s">
        <v>172</v>
      </c>
      <c r="E11" s="167" t="s">
        <v>173</v>
      </c>
      <c r="F11" s="116"/>
      <c r="G11" s="116">
        <f t="shared" si="0"/>
        <v>632282</v>
      </c>
      <c r="H11" s="116">
        <f t="shared" si="1"/>
        <v>632282</v>
      </c>
      <c r="I11" s="168">
        <f>1196537-564255</f>
        <v>632282</v>
      </c>
      <c r="J11" s="116"/>
      <c r="K11" s="116"/>
      <c r="L11" s="116"/>
      <c r="M11" s="116"/>
      <c r="N11" s="180"/>
      <c r="O11" s="116"/>
      <c r="P11" s="116"/>
      <c r="Q11" s="116"/>
      <c r="R11" s="116"/>
      <c r="S11" s="116"/>
      <c r="T11" s="116"/>
      <c r="U11" s="116"/>
      <c r="V11" s="116"/>
      <c r="W11" s="116"/>
      <c r="X11" s="116"/>
      <c r="Y11" s="116"/>
      <c r="Z11" s="116"/>
      <c r="AA11" s="116"/>
      <c r="AB11" s="116"/>
      <c r="AC11" s="116"/>
      <c r="AD11" s="116"/>
      <c r="AE11" s="116"/>
      <c r="AF11" s="116"/>
      <c r="AG11" s="116"/>
      <c r="AH11" s="116"/>
      <c r="AI11" s="116"/>
      <c r="AJ11" s="116"/>
      <c r="AK11" s="116"/>
      <c r="AL11" s="116"/>
      <c r="AM11" s="116"/>
      <c r="AN11" s="172"/>
    </row>
    <row r="12" ht="17" customHeight="1" spans="1:40">
      <c r="A12" s="145"/>
      <c r="B12" s="165" t="s">
        <v>164</v>
      </c>
      <c r="C12" s="165" t="s">
        <v>102</v>
      </c>
      <c r="D12" s="166" t="s">
        <v>174</v>
      </c>
      <c r="E12" s="167" t="s">
        <v>175</v>
      </c>
      <c r="F12" s="116"/>
      <c r="G12" s="116">
        <f t="shared" si="0"/>
        <v>234994.44</v>
      </c>
      <c r="H12" s="116">
        <f t="shared" si="1"/>
        <v>234994.44</v>
      </c>
      <c r="I12" s="168">
        <f>367013.32-132018.88</f>
        <v>234994.44</v>
      </c>
      <c r="J12" s="116"/>
      <c r="K12" s="116"/>
      <c r="L12" s="116"/>
      <c r="M12" s="116"/>
      <c r="N12" s="180"/>
      <c r="O12" s="116"/>
      <c r="P12" s="116"/>
      <c r="Q12" s="116"/>
      <c r="R12" s="116"/>
      <c r="S12" s="116"/>
      <c r="T12" s="116"/>
      <c r="U12" s="116"/>
      <c r="V12" s="116"/>
      <c r="W12" s="116"/>
      <c r="X12" s="116"/>
      <c r="Y12" s="116"/>
      <c r="Z12" s="116"/>
      <c r="AA12" s="116"/>
      <c r="AB12" s="116"/>
      <c r="AC12" s="116"/>
      <c r="AD12" s="116"/>
      <c r="AE12" s="116"/>
      <c r="AF12" s="116"/>
      <c r="AG12" s="116"/>
      <c r="AH12" s="116"/>
      <c r="AI12" s="116"/>
      <c r="AJ12" s="116"/>
      <c r="AK12" s="116"/>
      <c r="AL12" s="116"/>
      <c r="AM12" s="116"/>
      <c r="AN12" s="172"/>
    </row>
    <row r="13" ht="17" customHeight="1" spans="1:40">
      <c r="A13" s="145"/>
      <c r="B13" s="165" t="s">
        <v>164</v>
      </c>
      <c r="C13" s="165" t="s">
        <v>176</v>
      </c>
      <c r="D13" s="166" t="s">
        <v>177</v>
      </c>
      <c r="E13" s="167" t="s">
        <v>178</v>
      </c>
      <c r="F13" s="116"/>
      <c r="G13" s="116">
        <f t="shared" si="0"/>
        <v>130434.58</v>
      </c>
      <c r="H13" s="116">
        <f t="shared" si="1"/>
        <v>130434.58</v>
      </c>
      <c r="I13" s="168">
        <f>205071.77-74637.19</f>
        <v>130434.58</v>
      </c>
      <c r="J13" s="116"/>
      <c r="K13" s="116"/>
      <c r="L13" s="116"/>
      <c r="M13" s="116"/>
      <c r="N13" s="180"/>
      <c r="O13" s="116"/>
      <c r="P13" s="116"/>
      <c r="Q13" s="116"/>
      <c r="R13" s="116"/>
      <c r="S13" s="116"/>
      <c r="T13" s="116"/>
      <c r="U13" s="116"/>
      <c r="V13" s="116"/>
      <c r="W13" s="116"/>
      <c r="X13" s="116"/>
      <c r="Y13" s="116"/>
      <c r="Z13" s="116"/>
      <c r="AA13" s="116"/>
      <c r="AB13" s="116"/>
      <c r="AC13" s="116"/>
      <c r="AD13" s="116"/>
      <c r="AE13" s="116"/>
      <c r="AF13" s="116"/>
      <c r="AG13" s="116"/>
      <c r="AH13" s="116"/>
      <c r="AI13" s="116"/>
      <c r="AJ13" s="116"/>
      <c r="AK13" s="116"/>
      <c r="AL13" s="116"/>
      <c r="AM13" s="116"/>
      <c r="AN13" s="172"/>
    </row>
    <row r="14" ht="17" customHeight="1" spans="1:40">
      <c r="A14" s="145"/>
      <c r="B14" s="165" t="s">
        <v>164</v>
      </c>
      <c r="C14" s="165" t="s">
        <v>94</v>
      </c>
      <c r="D14" s="166" t="s">
        <v>179</v>
      </c>
      <c r="E14" s="167" t="s">
        <v>180</v>
      </c>
      <c r="F14" s="116"/>
      <c r="G14" s="116">
        <f t="shared" si="0"/>
        <v>12015</v>
      </c>
      <c r="H14" s="116">
        <f t="shared" si="1"/>
        <v>12015</v>
      </c>
      <c r="I14" s="168">
        <f>19224-7209</f>
        <v>12015</v>
      </c>
      <c r="J14" s="116"/>
      <c r="K14" s="116"/>
      <c r="L14" s="116"/>
      <c r="M14" s="116"/>
      <c r="N14" s="180"/>
      <c r="O14" s="116"/>
      <c r="P14" s="116"/>
      <c r="Q14" s="116"/>
      <c r="R14" s="116"/>
      <c r="S14" s="116"/>
      <c r="T14" s="116"/>
      <c r="U14" s="116"/>
      <c r="V14" s="116"/>
      <c r="W14" s="116"/>
      <c r="X14" s="116"/>
      <c r="Y14" s="116"/>
      <c r="Z14" s="116"/>
      <c r="AA14" s="116"/>
      <c r="AB14" s="116"/>
      <c r="AC14" s="116"/>
      <c r="AD14" s="116"/>
      <c r="AE14" s="116"/>
      <c r="AF14" s="116"/>
      <c r="AG14" s="116"/>
      <c r="AH14" s="116"/>
      <c r="AI14" s="116"/>
      <c r="AJ14" s="116"/>
      <c r="AK14" s="116"/>
      <c r="AL14" s="116"/>
      <c r="AM14" s="116"/>
      <c r="AN14" s="172"/>
    </row>
    <row r="15" ht="17" customHeight="1" spans="1:40">
      <c r="A15" s="145"/>
      <c r="B15" s="165" t="s">
        <v>164</v>
      </c>
      <c r="C15" s="165" t="s">
        <v>181</v>
      </c>
      <c r="D15" s="166" t="s">
        <v>182</v>
      </c>
      <c r="E15" s="167" t="s">
        <v>183</v>
      </c>
      <c r="F15" s="116"/>
      <c r="G15" s="116">
        <f t="shared" si="0"/>
        <v>16566.47</v>
      </c>
      <c r="H15" s="116">
        <f t="shared" si="1"/>
        <v>16566.47</v>
      </c>
      <c r="I15" s="168">
        <f>29907.36-13340.89</f>
        <v>16566.47</v>
      </c>
      <c r="J15" s="116"/>
      <c r="K15" s="116"/>
      <c r="L15" s="116"/>
      <c r="M15" s="116"/>
      <c r="N15" s="180"/>
      <c r="O15" s="116"/>
      <c r="P15" s="116"/>
      <c r="Q15" s="116"/>
      <c r="R15" s="116"/>
      <c r="S15" s="116"/>
      <c r="T15" s="116"/>
      <c r="U15" s="116"/>
      <c r="V15" s="116"/>
      <c r="W15" s="116"/>
      <c r="X15" s="116"/>
      <c r="Y15" s="116"/>
      <c r="Z15" s="116"/>
      <c r="AA15" s="116"/>
      <c r="AB15" s="116"/>
      <c r="AC15" s="116"/>
      <c r="AD15" s="116"/>
      <c r="AE15" s="116"/>
      <c r="AF15" s="116"/>
      <c r="AG15" s="116"/>
      <c r="AH15" s="116"/>
      <c r="AI15" s="116"/>
      <c r="AJ15" s="116"/>
      <c r="AK15" s="116"/>
      <c r="AL15" s="116"/>
      <c r="AM15" s="116"/>
      <c r="AN15" s="172"/>
    </row>
    <row r="16" ht="17" customHeight="1" spans="1:40">
      <c r="A16" s="145"/>
      <c r="B16" s="165" t="s">
        <v>164</v>
      </c>
      <c r="C16" s="165" t="s">
        <v>184</v>
      </c>
      <c r="D16" s="166" t="s">
        <v>185</v>
      </c>
      <c r="E16" s="167" t="s">
        <v>111</v>
      </c>
      <c r="F16" s="116"/>
      <c r="G16" s="116">
        <f t="shared" si="0"/>
        <v>199649</v>
      </c>
      <c r="H16" s="116">
        <f t="shared" si="1"/>
        <v>199649</v>
      </c>
      <c r="I16" s="168">
        <f>314000-114351</f>
        <v>199649</v>
      </c>
      <c r="J16" s="116"/>
      <c r="K16" s="116"/>
      <c r="L16" s="116"/>
      <c r="M16" s="116"/>
      <c r="N16" s="180"/>
      <c r="O16" s="116"/>
      <c r="P16" s="116"/>
      <c r="Q16" s="116"/>
      <c r="R16" s="116"/>
      <c r="S16" s="116"/>
      <c r="T16" s="116"/>
      <c r="U16" s="116"/>
      <c r="V16" s="116"/>
      <c r="W16" s="116"/>
      <c r="X16" s="116"/>
      <c r="Y16" s="116"/>
      <c r="Z16" s="116"/>
      <c r="AA16" s="116"/>
      <c r="AB16" s="116"/>
      <c r="AC16" s="116"/>
      <c r="AD16" s="116"/>
      <c r="AE16" s="116"/>
      <c r="AF16" s="116"/>
      <c r="AG16" s="116"/>
      <c r="AH16" s="116"/>
      <c r="AI16" s="116"/>
      <c r="AJ16" s="116"/>
      <c r="AK16" s="116"/>
      <c r="AL16" s="116"/>
      <c r="AM16" s="116"/>
      <c r="AN16" s="172"/>
    </row>
    <row r="17" ht="17" customHeight="1" spans="1:40">
      <c r="A17" s="145"/>
      <c r="B17" s="165" t="s">
        <v>164</v>
      </c>
      <c r="C17" s="165" t="s">
        <v>99</v>
      </c>
      <c r="D17" s="166" t="s">
        <v>186</v>
      </c>
      <c r="E17" s="167" t="s">
        <v>187</v>
      </c>
      <c r="F17" s="116"/>
      <c r="G17" s="116">
        <f t="shared" si="0"/>
        <v>340475.58</v>
      </c>
      <c r="H17" s="116">
        <f t="shared" si="1"/>
        <v>340475.58</v>
      </c>
      <c r="I17" s="168">
        <f>472567.44-132091.86</f>
        <v>340475.58</v>
      </c>
      <c r="J17" s="116"/>
      <c r="K17" s="116"/>
      <c r="L17" s="116"/>
      <c r="M17" s="116"/>
      <c r="N17" s="180"/>
      <c r="O17" s="116"/>
      <c r="P17" s="116"/>
      <c r="Q17" s="116"/>
      <c r="R17" s="116"/>
      <c r="S17" s="116"/>
      <c r="T17" s="116"/>
      <c r="U17" s="116"/>
      <c r="V17" s="116"/>
      <c r="W17" s="116"/>
      <c r="X17" s="116"/>
      <c r="Y17" s="116"/>
      <c r="Z17" s="116"/>
      <c r="AA17" s="116"/>
      <c r="AB17" s="116"/>
      <c r="AC17" s="116"/>
      <c r="AD17" s="116"/>
      <c r="AE17" s="116"/>
      <c r="AF17" s="116"/>
      <c r="AG17" s="116"/>
      <c r="AH17" s="116"/>
      <c r="AI17" s="116"/>
      <c r="AJ17" s="116"/>
      <c r="AK17" s="116"/>
      <c r="AL17" s="116"/>
      <c r="AM17" s="116"/>
      <c r="AN17" s="172"/>
    </row>
    <row r="18" ht="17" customHeight="1" spans="1:40">
      <c r="A18" s="145"/>
      <c r="B18" s="165" t="s">
        <v>188</v>
      </c>
      <c r="C18" s="165" t="s">
        <v>88</v>
      </c>
      <c r="D18" s="166" t="s">
        <v>189</v>
      </c>
      <c r="E18" s="167" t="s">
        <v>190</v>
      </c>
      <c r="F18" s="116"/>
      <c r="G18" s="116">
        <f t="shared" si="0"/>
        <v>60000</v>
      </c>
      <c r="H18" s="116">
        <f t="shared" si="1"/>
        <v>60000</v>
      </c>
      <c r="I18" s="168">
        <f>96000-36000</f>
        <v>60000</v>
      </c>
      <c r="J18" s="116"/>
      <c r="K18" s="116"/>
      <c r="L18" s="116"/>
      <c r="M18" s="116"/>
      <c r="N18" s="180"/>
      <c r="O18" s="116"/>
      <c r="P18" s="116"/>
      <c r="Q18" s="116"/>
      <c r="R18" s="116"/>
      <c r="S18" s="116"/>
      <c r="T18" s="116"/>
      <c r="U18" s="116"/>
      <c r="V18" s="116"/>
      <c r="W18" s="116"/>
      <c r="X18" s="116"/>
      <c r="Y18" s="116"/>
      <c r="Z18" s="116"/>
      <c r="AA18" s="116"/>
      <c r="AB18" s="116"/>
      <c r="AC18" s="116"/>
      <c r="AD18" s="116"/>
      <c r="AE18" s="116"/>
      <c r="AF18" s="116"/>
      <c r="AG18" s="116"/>
      <c r="AH18" s="116"/>
      <c r="AI18" s="116"/>
      <c r="AJ18" s="116"/>
      <c r="AK18" s="116"/>
      <c r="AL18" s="116"/>
      <c r="AM18" s="116"/>
      <c r="AN18" s="172"/>
    </row>
    <row r="19" ht="17" customHeight="1" spans="1:40">
      <c r="A19" s="145"/>
      <c r="B19" s="165" t="s">
        <v>188</v>
      </c>
      <c r="C19" s="165" t="s">
        <v>94</v>
      </c>
      <c r="D19" s="166" t="s">
        <v>191</v>
      </c>
      <c r="E19" s="167" t="s">
        <v>192</v>
      </c>
      <c r="F19" s="116"/>
      <c r="G19" s="116">
        <f t="shared" si="0"/>
        <v>45000</v>
      </c>
      <c r="H19" s="116">
        <f t="shared" si="1"/>
        <v>45000</v>
      </c>
      <c r="I19" s="168">
        <f>72000-27000</f>
        <v>45000</v>
      </c>
      <c r="J19" s="116"/>
      <c r="K19" s="116"/>
      <c r="L19" s="116"/>
      <c r="M19" s="116"/>
      <c r="N19" s="180"/>
      <c r="O19" s="116"/>
      <c r="P19" s="116"/>
      <c r="Q19" s="116"/>
      <c r="R19" s="116"/>
      <c r="S19" s="116"/>
      <c r="T19" s="116"/>
      <c r="U19" s="116"/>
      <c r="V19" s="116"/>
      <c r="W19" s="116"/>
      <c r="X19" s="116"/>
      <c r="Y19" s="116"/>
      <c r="Z19" s="116"/>
      <c r="AA19" s="116"/>
      <c r="AB19" s="116"/>
      <c r="AC19" s="116"/>
      <c r="AD19" s="116"/>
      <c r="AE19" s="116"/>
      <c r="AF19" s="116"/>
      <c r="AG19" s="116"/>
      <c r="AH19" s="116"/>
      <c r="AI19" s="116"/>
      <c r="AJ19" s="116"/>
      <c r="AK19" s="116"/>
      <c r="AL19" s="116"/>
      <c r="AM19" s="116"/>
      <c r="AN19" s="172"/>
    </row>
    <row r="20" ht="17" customHeight="1" spans="1:40">
      <c r="A20" s="145"/>
      <c r="B20" s="165" t="s">
        <v>188</v>
      </c>
      <c r="C20" s="165" t="s">
        <v>193</v>
      </c>
      <c r="D20" s="166" t="s">
        <v>194</v>
      </c>
      <c r="E20" s="167" t="s">
        <v>195</v>
      </c>
      <c r="F20" s="116"/>
      <c r="G20" s="116">
        <f t="shared" si="0"/>
        <v>10000</v>
      </c>
      <c r="H20" s="116">
        <f t="shared" si="1"/>
        <v>10000</v>
      </c>
      <c r="I20" s="168">
        <f>20000-10000</f>
        <v>10000</v>
      </c>
      <c r="J20" s="116"/>
      <c r="K20" s="116"/>
      <c r="L20" s="116"/>
      <c r="M20" s="116"/>
      <c r="N20" s="180"/>
      <c r="O20" s="116"/>
      <c r="P20" s="116"/>
      <c r="Q20" s="116"/>
      <c r="R20" s="116"/>
      <c r="S20" s="116"/>
      <c r="T20" s="116"/>
      <c r="U20" s="116"/>
      <c r="V20" s="116"/>
      <c r="W20" s="116"/>
      <c r="X20" s="116"/>
      <c r="Y20" s="116"/>
      <c r="Z20" s="116"/>
      <c r="AA20" s="116"/>
      <c r="AB20" s="116"/>
      <c r="AC20" s="116"/>
      <c r="AD20" s="116"/>
      <c r="AE20" s="116"/>
      <c r="AF20" s="116"/>
      <c r="AG20" s="116"/>
      <c r="AH20" s="116"/>
      <c r="AI20" s="116"/>
      <c r="AJ20" s="116"/>
      <c r="AK20" s="116"/>
      <c r="AL20" s="116"/>
      <c r="AM20" s="116"/>
      <c r="AN20" s="172"/>
    </row>
    <row r="21" ht="17" customHeight="1" spans="1:40">
      <c r="A21" s="145"/>
      <c r="B21" s="165" t="s">
        <v>188</v>
      </c>
      <c r="C21" s="165" t="s">
        <v>196</v>
      </c>
      <c r="D21" s="166" t="s">
        <v>197</v>
      </c>
      <c r="E21" s="167" t="s">
        <v>198</v>
      </c>
      <c r="F21" s="116"/>
      <c r="G21" s="116">
        <f t="shared" si="0"/>
        <v>26438.65</v>
      </c>
      <c r="H21" s="116">
        <f t="shared" si="1"/>
        <v>26438.65</v>
      </c>
      <c r="I21" s="168">
        <f>40995.53-14556.88</f>
        <v>26438.65</v>
      </c>
      <c r="J21" s="116"/>
      <c r="K21" s="116"/>
      <c r="L21" s="116"/>
      <c r="M21" s="116"/>
      <c r="N21" s="180"/>
      <c r="O21" s="116"/>
      <c r="P21" s="116"/>
      <c r="Q21" s="116"/>
      <c r="R21" s="116"/>
      <c r="S21" s="116"/>
      <c r="T21" s="116"/>
      <c r="U21" s="116"/>
      <c r="V21" s="116"/>
      <c r="W21" s="116"/>
      <c r="X21" s="116"/>
      <c r="Y21" s="116"/>
      <c r="Z21" s="116"/>
      <c r="AA21" s="116"/>
      <c r="AB21" s="116"/>
      <c r="AC21" s="116"/>
      <c r="AD21" s="116"/>
      <c r="AE21" s="116"/>
      <c r="AF21" s="116"/>
      <c r="AG21" s="116"/>
      <c r="AH21" s="116"/>
      <c r="AI21" s="116"/>
      <c r="AJ21" s="116"/>
      <c r="AK21" s="116"/>
      <c r="AL21" s="116"/>
      <c r="AM21" s="116"/>
      <c r="AN21" s="172"/>
    </row>
    <row r="22" ht="17" customHeight="1" spans="1:40">
      <c r="A22" s="145"/>
      <c r="B22" s="165" t="s">
        <v>188</v>
      </c>
      <c r="C22" s="165" t="s">
        <v>199</v>
      </c>
      <c r="D22" s="166" t="s">
        <v>200</v>
      </c>
      <c r="E22" s="167" t="s">
        <v>201</v>
      </c>
      <c r="F22" s="116"/>
      <c r="G22" s="116">
        <f t="shared" si="0"/>
        <v>13844.39</v>
      </c>
      <c r="H22" s="116">
        <f t="shared" si="1"/>
        <v>13844.39</v>
      </c>
      <c r="I22" s="168">
        <f>19002.65-5158.26</f>
        <v>13844.39</v>
      </c>
      <c r="J22" s="116"/>
      <c r="K22" s="116"/>
      <c r="L22" s="116"/>
      <c r="M22" s="116"/>
      <c r="N22" s="180"/>
      <c r="O22" s="116"/>
      <c r="P22" s="116"/>
      <c r="Q22" s="116"/>
      <c r="R22" s="116"/>
      <c r="S22" s="116"/>
      <c r="T22" s="116"/>
      <c r="U22" s="116"/>
      <c r="V22" s="116"/>
      <c r="W22" s="116"/>
      <c r="X22" s="116"/>
      <c r="Y22" s="116"/>
      <c r="Z22" s="116"/>
      <c r="AA22" s="116"/>
      <c r="AB22" s="116"/>
      <c r="AC22" s="116"/>
      <c r="AD22" s="116"/>
      <c r="AE22" s="116"/>
      <c r="AF22" s="116"/>
      <c r="AG22" s="116"/>
      <c r="AH22" s="116"/>
      <c r="AI22" s="116"/>
      <c r="AJ22" s="116"/>
      <c r="AK22" s="116"/>
      <c r="AL22" s="116"/>
      <c r="AM22" s="116"/>
      <c r="AN22" s="172"/>
    </row>
    <row r="23" ht="17" customHeight="1" spans="1:40">
      <c r="A23" s="145"/>
      <c r="B23" s="165" t="s">
        <v>188</v>
      </c>
      <c r="C23" s="165" t="s">
        <v>202</v>
      </c>
      <c r="D23" s="166" t="s">
        <v>203</v>
      </c>
      <c r="E23" s="167" t="s">
        <v>204</v>
      </c>
      <c r="F23" s="116"/>
      <c r="G23" s="116">
        <f t="shared" si="0"/>
        <v>75000</v>
      </c>
      <c r="H23" s="116">
        <f t="shared" si="1"/>
        <v>75000</v>
      </c>
      <c r="I23" s="168">
        <f>175000-100000</f>
        <v>75000</v>
      </c>
      <c r="J23" s="116"/>
      <c r="K23" s="116"/>
      <c r="L23" s="116"/>
      <c r="M23" s="116"/>
      <c r="N23" s="180"/>
      <c r="O23" s="116"/>
      <c r="P23" s="116"/>
      <c r="Q23" s="116"/>
      <c r="R23" s="116"/>
      <c r="S23" s="116"/>
      <c r="T23" s="116"/>
      <c r="U23" s="116"/>
      <c r="V23" s="116"/>
      <c r="W23" s="116"/>
      <c r="X23" s="116"/>
      <c r="Y23" s="116"/>
      <c r="Z23" s="116"/>
      <c r="AA23" s="116"/>
      <c r="AB23" s="116"/>
      <c r="AC23" s="116"/>
      <c r="AD23" s="116"/>
      <c r="AE23" s="116"/>
      <c r="AF23" s="116"/>
      <c r="AG23" s="116"/>
      <c r="AH23" s="116"/>
      <c r="AI23" s="116"/>
      <c r="AJ23" s="116"/>
      <c r="AK23" s="116"/>
      <c r="AL23" s="116"/>
      <c r="AM23" s="116"/>
      <c r="AN23" s="172"/>
    </row>
    <row r="24" ht="17" customHeight="1" spans="1:40">
      <c r="A24" s="145"/>
      <c r="B24" s="165" t="s">
        <v>188</v>
      </c>
      <c r="C24" s="165" t="s">
        <v>205</v>
      </c>
      <c r="D24" s="166" t="s">
        <v>206</v>
      </c>
      <c r="E24" s="167" t="s">
        <v>207</v>
      </c>
      <c r="F24" s="116"/>
      <c r="G24" s="116">
        <f t="shared" si="0"/>
        <v>34200</v>
      </c>
      <c r="H24" s="116">
        <f t="shared" si="1"/>
        <v>34200</v>
      </c>
      <c r="I24" s="168">
        <v>34200</v>
      </c>
      <c r="J24" s="116"/>
      <c r="K24" s="116"/>
      <c r="L24" s="116"/>
      <c r="M24" s="116"/>
      <c r="N24" s="180"/>
      <c r="O24" s="116"/>
      <c r="P24" s="116"/>
      <c r="Q24" s="116"/>
      <c r="R24" s="116"/>
      <c r="S24" s="116"/>
      <c r="T24" s="116"/>
      <c r="U24" s="116"/>
      <c r="V24" s="116"/>
      <c r="W24" s="116"/>
      <c r="X24" s="116"/>
      <c r="Y24" s="116"/>
      <c r="Z24" s="116"/>
      <c r="AA24" s="116"/>
      <c r="AB24" s="116"/>
      <c r="AC24" s="116"/>
      <c r="AD24" s="116"/>
      <c r="AE24" s="116"/>
      <c r="AF24" s="116"/>
      <c r="AG24" s="116"/>
      <c r="AH24" s="116"/>
      <c r="AI24" s="116"/>
      <c r="AJ24" s="116"/>
      <c r="AK24" s="116"/>
      <c r="AL24" s="116"/>
      <c r="AM24" s="116"/>
      <c r="AN24" s="172"/>
    </row>
    <row r="25" ht="17" customHeight="1" spans="1:40">
      <c r="A25" s="145"/>
      <c r="B25" s="165" t="s">
        <v>188</v>
      </c>
      <c r="C25" s="165" t="s">
        <v>99</v>
      </c>
      <c r="D25" s="166" t="s">
        <v>208</v>
      </c>
      <c r="E25" s="167" t="s">
        <v>209</v>
      </c>
      <c r="F25" s="116"/>
      <c r="G25" s="116">
        <f t="shared" si="0"/>
        <v>557214.8</v>
      </c>
      <c r="H25" s="116">
        <f t="shared" si="1"/>
        <v>287214.8</v>
      </c>
      <c r="I25" s="168">
        <f>11734.22-2519.42</f>
        <v>9214.8</v>
      </c>
      <c r="J25" s="168">
        <v>278000</v>
      </c>
      <c r="K25" s="168">
        <v>270000</v>
      </c>
      <c r="L25" s="168"/>
      <c r="M25" s="168">
        <v>270000</v>
      </c>
      <c r="N25" s="181"/>
      <c r="O25" s="116"/>
      <c r="P25" s="116"/>
      <c r="Q25" s="116"/>
      <c r="R25" s="116"/>
      <c r="S25" s="116"/>
      <c r="T25" s="116"/>
      <c r="U25" s="116"/>
      <c r="V25" s="116"/>
      <c r="W25" s="116"/>
      <c r="X25" s="116"/>
      <c r="Y25" s="116"/>
      <c r="Z25" s="116"/>
      <c r="AA25" s="116"/>
      <c r="AB25" s="116"/>
      <c r="AC25" s="116"/>
      <c r="AD25" s="116"/>
      <c r="AE25" s="116"/>
      <c r="AF25" s="116"/>
      <c r="AG25" s="116"/>
      <c r="AH25" s="116"/>
      <c r="AI25" s="116"/>
      <c r="AJ25" s="116"/>
      <c r="AK25" s="116"/>
      <c r="AL25" s="116"/>
      <c r="AM25" s="116"/>
      <c r="AN25" s="172"/>
    </row>
    <row r="26" ht="17" customHeight="1" spans="1:40">
      <c r="A26" s="145"/>
      <c r="B26" s="139" t="s">
        <v>210</v>
      </c>
      <c r="C26" s="139" t="s">
        <v>171</v>
      </c>
      <c r="D26" s="166" t="s">
        <v>211</v>
      </c>
      <c r="E26" s="167" t="s">
        <v>212</v>
      </c>
      <c r="F26" s="119"/>
      <c r="G26" s="116">
        <f t="shared" si="0"/>
        <v>3204</v>
      </c>
      <c r="H26" s="116">
        <f t="shared" si="1"/>
        <v>3204</v>
      </c>
      <c r="I26" s="168">
        <v>3204</v>
      </c>
      <c r="J26" s="119"/>
      <c r="K26" s="119"/>
      <c r="L26" s="119"/>
      <c r="M26" s="119"/>
      <c r="N26" s="182"/>
      <c r="O26" s="119"/>
      <c r="P26" s="119"/>
      <c r="Q26" s="119"/>
      <c r="R26" s="119"/>
      <c r="S26" s="119"/>
      <c r="T26" s="119"/>
      <c r="U26" s="119"/>
      <c r="V26" s="119"/>
      <c r="W26" s="119"/>
      <c r="X26" s="119"/>
      <c r="Y26" s="119"/>
      <c r="Z26" s="119"/>
      <c r="AA26" s="119"/>
      <c r="AB26" s="119"/>
      <c r="AC26" s="119"/>
      <c r="AD26" s="119"/>
      <c r="AE26" s="119"/>
      <c r="AF26" s="119"/>
      <c r="AG26" s="119"/>
      <c r="AH26" s="119"/>
      <c r="AI26" s="119"/>
      <c r="AJ26" s="119"/>
      <c r="AK26" s="119"/>
      <c r="AL26" s="119"/>
      <c r="AM26" s="119"/>
      <c r="AN26" s="172"/>
    </row>
    <row r="27" ht="17" customHeight="1" spans="1:40">
      <c r="A27" s="176"/>
      <c r="B27" s="139" t="s">
        <v>210</v>
      </c>
      <c r="C27" s="139" t="s">
        <v>90</v>
      </c>
      <c r="D27" s="166" t="s">
        <v>213</v>
      </c>
      <c r="E27" s="167" t="s">
        <v>214</v>
      </c>
      <c r="F27" s="169"/>
      <c r="G27" s="116">
        <f t="shared" si="0"/>
        <v>32650</v>
      </c>
      <c r="H27" s="116">
        <f t="shared" si="1"/>
        <v>32650</v>
      </c>
      <c r="I27" s="171">
        <v>32650</v>
      </c>
      <c r="J27" s="169"/>
      <c r="K27" s="169"/>
      <c r="L27" s="169"/>
      <c r="M27" s="169"/>
      <c r="N27" s="183"/>
      <c r="O27" s="159"/>
      <c r="P27" s="159"/>
      <c r="Q27" s="159"/>
      <c r="R27" s="159"/>
      <c r="S27" s="159"/>
      <c r="T27" s="159"/>
      <c r="U27" s="159"/>
      <c r="V27" s="159"/>
      <c r="W27" s="159"/>
      <c r="X27" s="159"/>
      <c r="Y27" s="159"/>
      <c r="Z27" s="159"/>
      <c r="AA27" s="159"/>
      <c r="AB27" s="159"/>
      <c r="AC27" s="159"/>
      <c r="AD27" s="159"/>
      <c r="AE27" s="159"/>
      <c r="AF27" s="159"/>
      <c r="AG27" s="159"/>
      <c r="AH27" s="159"/>
      <c r="AI27" s="159"/>
      <c r="AJ27" s="159"/>
      <c r="AK27" s="159"/>
      <c r="AL27" s="159"/>
      <c r="AM27" s="159"/>
      <c r="AN27" s="186"/>
    </row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1"/>
  <pageMargins left="0.590277777777778" right="0.590277777777778" top="1.37777777777778" bottom="0.984027777777778" header="0" footer="0"/>
  <pageSetup paperSize="9" scale="51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9"/>
  <sheetViews>
    <sheetView workbookViewId="0">
      <pane ySplit="6" topLeftCell="A7" activePane="bottomLeft" state="frozen"/>
      <selection/>
      <selection pane="bottomLeft" activeCell="F22" sqref="F22"/>
    </sheetView>
  </sheetViews>
  <sheetFormatPr defaultColWidth="10" defaultRowHeight="13.5"/>
  <cols>
    <col min="1" max="1" width="1.5" style="142" customWidth="1"/>
    <col min="2" max="4" width="6.13333333333333" style="142" customWidth="1"/>
    <col min="5" max="5" width="11" style="142" customWidth="1"/>
    <col min="6" max="6" width="41" style="142" customWidth="1"/>
    <col min="7" max="9" width="16.3833333333333" style="142" customWidth="1"/>
    <col min="10" max="10" width="1.5" style="142" customWidth="1"/>
    <col min="11" max="12" width="9.75" style="142" customWidth="1"/>
    <col min="13" max="16384" width="10" style="142"/>
  </cols>
  <sheetData>
    <row r="1" ht="24.95" customHeight="1" spans="1:10">
      <c r="A1" s="143"/>
      <c r="B1" s="2" t="s">
        <v>215</v>
      </c>
      <c r="C1" s="2"/>
      <c r="D1" s="2"/>
      <c r="E1" s="22"/>
      <c r="F1" s="22"/>
      <c r="G1" s="144"/>
      <c r="H1" s="144"/>
      <c r="I1" s="144"/>
      <c r="J1" s="145"/>
    </row>
    <row r="2" ht="22.9" customHeight="1" spans="1:10">
      <c r="A2" s="143"/>
      <c r="B2" s="146" t="s">
        <v>216</v>
      </c>
      <c r="C2" s="146"/>
      <c r="D2" s="146"/>
      <c r="E2" s="146"/>
      <c r="F2" s="146"/>
      <c r="G2" s="146"/>
      <c r="H2" s="146"/>
      <c r="I2" s="146"/>
      <c r="J2" s="145" t="s">
        <v>4</v>
      </c>
    </row>
    <row r="3" ht="19.5" customHeight="1" spans="1:10">
      <c r="A3" s="147"/>
      <c r="B3" s="148" t="s">
        <v>6</v>
      </c>
      <c r="C3" s="148"/>
      <c r="D3" s="148"/>
      <c r="E3" s="148"/>
      <c r="F3" s="148"/>
      <c r="G3" s="147"/>
      <c r="I3" s="149" t="s">
        <v>59</v>
      </c>
      <c r="J3" s="150"/>
    </row>
    <row r="4" ht="24.4" customHeight="1" spans="1:10">
      <c r="A4" s="22"/>
      <c r="B4" s="113" t="s">
        <v>9</v>
      </c>
      <c r="C4" s="113"/>
      <c r="D4" s="113"/>
      <c r="E4" s="113"/>
      <c r="F4" s="113"/>
      <c r="G4" s="113" t="s">
        <v>60</v>
      </c>
      <c r="H4" s="132" t="s">
        <v>217</v>
      </c>
      <c r="I4" s="132" t="s">
        <v>156</v>
      </c>
      <c r="J4" s="22"/>
    </row>
    <row r="5" ht="24.4" customHeight="1" spans="1:10">
      <c r="A5" s="22"/>
      <c r="B5" s="113" t="s">
        <v>82</v>
      </c>
      <c r="C5" s="113"/>
      <c r="D5" s="113"/>
      <c r="E5" s="113" t="s">
        <v>71</v>
      </c>
      <c r="F5" s="113" t="s">
        <v>72</v>
      </c>
      <c r="G5" s="113"/>
      <c r="H5" s="132"/>
      <c r="I5" s="132"/>
      <c r="J5" s="22"/>
    </row>
    <row r="6" ht="24.4" customHeight="1" spans="1:10">
      <c r="A6" s="151"/>
      <c r="B6" s="113" t="s">
        <v>83</v>
      </c>
      <c r="C6" s="113" t="s">
        <v>84</v>
      </c>
      <c r="D6" s="113" t="s">
        <v>85</v>
      </c>
      <c r="E6" s="113"/>
      <c r="F6" s="113"/>
      <c r="G6" s="113"/>
      <c r="H6" s="132"/>
      <c r="I6" s="132"/>
      <c r="J6" s="153"/>
    </row>
    <row r="7" ht="22.9" customHeight="1" spans="1:10">
      <c r="A7" s="154"/>
      <c r="B7" s="113"/>
      <c r="C7" s="113"/>
      <c r="D7" s="113"/>
      <c r="E7" s="113"/>
      <c r="F7" s="113" t="s">
        <v>73</v>
      </c>
      <c r="G7" s="116">
        <f>H7+I7</f>
        <v>3185442.19</v>
      </c>
      <c r="H7" s="116">
        <f>SUM(H8:H19)</f>
        <v>3185442.19</v>
      </c>
      <c r="I7" s="116"/>
      <c r="J7" s="155"/>
    </row>
    <row r="8" ht="22.9" customHeight="1" spans="1:10">
      <c r="A8" s="154"/>
      <c r="B8" s="139" t="s">
        <v>86</v>
      </c>
      <c r="C8" s="139" t="s">
        <v>87</v>
      </c>
      <c r="D8" s="139" t="s">
        <v>88</v>
      </c>
      <c r="E8" s="156">
        <v>120001</v>
      </c>
      <c r="F8" s="170" t="s">
        <v>89</v>
      </c>
      <c r="G8" s="116">
        <f t="shared" ref="G8:G20" si="0">H8+I8</f>
        <v>24507</v>
      </c>
      <c r="H8" s="174">
        <v>24507</v>
      </c>
      <c r="I8" s="116"/>
      <c r="J8" s="155"/>
    </row>
    <row r="9" ht="18" customHeight="1" spans="1:10">
      <c r="A9" s="154"/>
      <c r="B9" s="139" t="s">
        <v>86</v>
      </c>
      <c r="C9" s="139" t="s">
        <v>87</v>
      </c>
      <c r="D9" s="139" t="s">
        <v>90</v>
      </c>
      <c r="E9" s="156">
        <v>120001</v>
      </c>
      <c r="F9" s="170" t="s">
        <v>91</v>
      </c>
      <c r="G9" s="116">
        <f t="shared" si="0"/>
        <v>8143</v>
      </c>
      <c r="H9" s="174">
        <v>8143</v>
      </c>
      <c r="I9" s="116"/>
      <c r="J9" s="155"/>
    </row>
    <row r="10" ht="18" customHeight="1" spans="1:10">
      <c r="A10" s="154"/>
      <c r="B10" s="139" t="s">
        <v>86</v>
      </c>
      <c r="C10" s="139" t="s">
        <v>87</v>
      </c>
      <c r="D10" s="139" t="s">
        <v>87</v>
      </c>
      <c r="E10" s="156">
        <v>120001</v>
      </c>
      <c r="F10" s="170" t="s">
        <v>92</v>
      </c>
      <c r="G10" s="116">
        <f t="shared" si="0"/>
        <v>234994.44</v>
      </c>
      <c r="H10" s="174">
        <f>367013.32-132018.88</f>
        <v>234994.44</v>
      </c>
      <c r="I10" s="116"/>
      <c r="J10" s="155"/>
    </row>
    <row r="11" ht="18" customHeight="1" spans="1:10">
      <c r="A11" s="154"/>
      <c r="B11" s="139" t="s">
        <v>93</v>
      </c>
      <c r="C11" s="139" t="s">
        <v>94</v>
      </c>
      <c r="D11" s="139" t="s">
        <v>88</v>
      </c>
      <c r="E11" s="156">
        <v>120001</v>
      </c>
      <c r="F11" s="170" t="s">
        <v>95</v>
      </c>
      <c r="G11" s="116">
        <f t="shared" si="0"/>
        <v>43159.22</v>
      </c>
      <c r="H11" s="174">
        <v>43159.22</v>
      </c>
      <c r="I11" s="116"/>
      <c r="J11" s="155"/>
    </row>
    <row r="12" ht="18" customHeight="1" spans="1:10">
      <c r="A12" s="154"/>
      <c r="B12" s="139" t="s">
        <v>93</v>
      </c>
      <c r="C12" s="139" t="s">
        <v>94</v>
      </c>
      <c r="D12" s="139" t="s">
        <v>90</v>
      </c>
      <c r="E12" s="156">
        <v>120001</v>
      </c>
      <c r="F12" s="170" t="s">
        <v>96</v>
      </c>
      <c r="G12" s="116">
        <f t="shared" si="0"/>
        <v>87275.36</v>
      </c>
      <c r="H12" s="174">
        <f>161912.55-74637.19</f>
        <v>87275.36</v>
      </c>
      <c r="I12" s="116"/>
      <c r="J12" s="155"/>
    </row>
    <row r="13" ht="18" customHeight="1" spans="1:10">
      <c r="A13" s="154"/>
      <c r="B13" s="139" t="s">
        <v>93</v>
      </c>
      <c r="C13" s="139" t="s">
        <v>94</v>
      </c>
      <c r="D13" s="139" t="s">
        <v>97</v>
      </c>
      <c r="E13" s="156">
        <v>120001</v>
      </c>
      <c r="F13" s="170" t="s">
        <v>98</v>
      </c>
      <c r="G13" s="116">
        <f t="shared" si="0"/>
        <v>5607</v>
      </c>
      <c r="H13" s="174">
        <v>5607</v>
      </c>
      <c r="I13" s="116"/>
      <c r="J13" s="155"/>
    </row>
    <row r="14" ht="18" customHeight="1" spans="1:10">
      <c r="A14" s="154"/>
      <c r="B14" s="139" t="s">
        <v>93</v>
      </c>
      <c r="C14" s="139" t="s">
        <v>94</v>
      </c>
      <c r="D14" s="139" t="s">
        <v>99</v>
      </c>
      <c r="E14" s="156">
        <v>120001</v>
      </c>
      <c r="F14" s="170" t="s">
        <v>100</v>
      </c>
      <c r="G14" s="116">
        <f t="shared" si="0"/>
        <v>9612</v>
      </c>
      <c r="H14" s="174">
        <f>16821-7209</f>
        <v>9612</v>
      </c>
      <c r="I14" s="116"/>
      <c r="J14" s="155"/>
    </row>
    <row r="15" ht="18" customHeight="1" spans="1:10">
      <c r="A15" s="154"/>
      <c r="B15" s="139" t="s">
        <v>104</v>
      </c>
      <c r="C15" s="139" t="s">
        <v>97</v>
      </c>
      <c r="D15" s="139" t="s">
        <v>88</v>
      </c>
      <c r="E15" s="156">
        <v>120001</v>
      </c>
      <c r="F15" s="170" t="s">
        <v>105</v>
      </c>
      <c r="G15" s="116">
        <f t="shared" si="0"/>
        <v>930143.74</v>
      </c>
      <c r="H15" s="175">
        <v>930143.74</v>
      </c>
      <c r="I15" s="116"/>
      <c r="J15" s="155"/>
    </row>
    <row r="16" ht="18" customHeight="1" spans="1:10">
      <c r="A16" s="176"/>
      <c r="B16" s="139" t="s">
        <v>104</v>
      </c>
      <c r="C16" s="139" t="s">
        <v>97</v>
      </c>
      <c r="D16" s="139" t="s">
        <v>94</v>
      </c>
      <c r="E16" s="156">
        <v>120001</v>
      </c>
      <c r="F16" s="170" t="s">
        <v>106</v>
      </c>
      <c r="G16" s="116">
        <f t="shared" si="0"/>
        <v>30000</v>
      </c>
      <c r="H16" s="175">
        <v>30000</v>
      </c>
      <c r="I16" s="169"/>
      <c r="J16" s="177"/>
    </row>
    <row r="17" ht="18" customHeight="1" spans="2:9">
      <c r="B17" s="139" t="s">
        <v>104</v>
      </c>
      <c r="C17" s="139" t="s">
        <v>97</v>
      </c>
      <c r="D17" s="139" t="s">
        <v>107</v>
      </c>
      <c r="E17" s="156">
        <v>120001</v>
      </c>
      <c r="F17" s="170" t="s">
        <v>108</v>
      </c>
      <c r="G17" s="116">
        <f t="shared" si="0"/>
        <v>248000</v>
      </c>
      <c r="H17" s="175">
        <f>308000-60000</f>
        <v>248000</v>
      </c>
      <c r="I17" s="170"/>
    </row>
    <row r="18" ht="18" customHeight="1" spans="2:9">
      <c r="B18" s="139" t="s">
        <v>104</v>
      </c>
      <c r="C18" s="139" t="s">
        <v>97</v>
      </c>
      <c r="D18" s="156" t="s">
        <v>99</v>
      </c>
      <c r="E18" s="156">
        <v>120001</v>
      </c>
      <c r="F18" s="170" t="s">
        <v>109</v>
      </c>
      <c r="G18" s="116">
        <f t="shared" si="0"/>
        <v>1364351.43</v>
      </c>
      <c r="H18" s="175">
        <f>2668741.74-1304390.31</f>
        <v>1364351.43</v>
      </c>
      <c r="I18" s="170"/>
    </row>
    <row r="19" ht="18" customHeight="1" spans="2:9">
      <c r="B19" s="156" t="s">
        <v>110</v>
      </c>
      <c r="C19" s="156" t="s">
        <v>90</v>
      </c>
      <c r="D19" s="156" t="s">
        <v>88</v>
      </c>
      <c r="E19" s="156">
        <v>120001</v>
      </c>
      <c r="F19" s="170" t="s">
        <v>111</v>
      </c>
      <c r="G19" s="116">
        <f t="shared" si="0"/>
        <v>199649</v>
      </c>
      <c r="H19" s="175">
        <f>314000-114351</f>
        <v>199649</v>
      </c>
      <c r="I19" s="170"/>
    </row>
  </sheetData>
  <mergeCells count="10">
    <mergeCell ref="G1:I1"/>
    <mergeCell ref="B2:I2"/>
    <mergeCell ref="B3:F3"/>
    <mergeCell ref="B4:F4"/>
    <mergeCell ref="B5:D5"/>
    <mergeCell ref="E5:E6"/>
    <mergeCell ref="F5:F6"/>
    <mergeCell ref="G4:G6"/>
    <mergeCell ref="H4:H6"/>
    <mergeCell ref="I4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7"/>
  <sheetViews>
    <sheetView workbookViewId="0">
      <pane ySplit="6" topLeftCell="A7" activePane="bottomLeft" state="frozen"/>
      <selection/>
      <selection pane="bottomLeft" activeCell="B3" sqref="B3:E3"/>
    </sheetView>
  </sheetViews>
  <sheetFormatPr defaultColWidth="10" defaultRowHeight="13.5"/>
  <cols>
    <col min="1" max="1" width="1.5" style="142" customWidth="1"/>
    <col min="2" max="3" width="6.13333333333333" style="142" customWidth="1"/>
    <col min="4" max="4" width="10.625" style="142" customWidth="1"/>
    <col min="5" max="5" width="41" style="142" customWidth="1"/>
    <col min="6" max="8" width="17.3833333333333" style="142" customWidth="1"/>
    <col min="9" max="9" width="1.5" style="142" customWidth="1"/>
    <col min="10" max="10" width="9.75" style="142" customWidth="1"/>
    <col min="11" max="16384" width="10" style="142"/>
  </cols>
  <sheetData>
    <row r="1" ht="24.95" customHeight="1" spans="1:9">
      <c r="A1" s="162"/>
      <c r="B1" s="2" t="s">
        <v>218</v>
      </c>
      <c r="C1" s="2"/>
      <c r="D1" s="163"/>
      <c r="E1" s="163"/>
      <c r="F1" s="143"/>
      <c r="G1" s="143"/>
      <c r="H1" s="164"/>
      <c r="I1" s="172"/>
    </row>
    <row r="2" ht="22.9" customHeight="1" spans="1:9">
      <c r="A2" s="143"/>
      <c r="B2" s="146" t="s">
        <v>219</v>
      </c>
      <c r="C2" s="146"/>
      <c r="D2" s="146"/>
      <c r="E2" s="146"/>
      <c r="F2" s="146"/>
      <c r="G2" s="146"/>
      <c r="H2" s="146"/>
      <c r="I2" s="172"/>
    </row>
    <row r="3" ht="19.5" customHeight="1" spans="1:9">
      <c r="A3" s="147"/>
      <c r="B3" s="148" t="s">
        <v>6</v>
      </c>
      <c r="C3" s="148"/>
      <c r="D3" s="148"/>
      <c r="E3" s="148"/>
      <c r="G3" s="147"/>
      <c r="H3" s="149" t="s">
        <v>59</v>
      </c>
      <c r="I3" s="172"/>
    </row>
    <row r="4" ht="24.4" customHeight="1" spans="1:9">
      <c r="A4" s="145"/>
      <c r="B4" s="113" t="s">
        <v>9</v>
      </c>
      <c r="C4" s="113"/>
      <c r="D4" s="113"/>
      <c r="E4" s="113"/>
      <c r="F4" s="113" t="s">
        <v>78</v>
      </c>
      <c r="G4" s="113"/>
      <c r="H4" s="113"/>
      <c r="I4" s="172"/>
    </row>
    <row r="5" ht="24.4" customHeight="1" spans="1:9">
      <c r="A5" s="145"/>
      <c r="B5" s="113" t="s">
        <v>82</v>
      </c>
      <c r="C5" s="113"/>
      <c r="D5" s="113" t="s">
        <v>71</v>
      </c>
      <c r="E5" s="113" t="s">
        <v>72</v>
      </c>
      <c r="F5" s="113" t="s">
        <v>60</v>
      </c>
      <c r="G5" s="113" t="s">
        <v>220</v>
      </c>
      <c r="H5" s="113" t="s">
        <v>221</v>
      </c>
      <c r="I5" s="172"/>
    </row>
    <row r="6" ht="24.4" customHeight="1" spans="1:9">
      <c r="A6" s="22"/>
      <c r="B6" s="113" t="s">
        <v>83</v>
      </c>
      <c r="C6" s="113" t="s">
        <v>84</v>
      </c>
      <c r="D6" s="113"/>
      <c r="E6" s="113"/>
      <c r="F6" s="113"/>
      <c r="G6" s="113"/>
      <c r="H6" s="113"/>
      <c r="I6" s="172"/>
    </row>
    <row r="7" ht="22.9" customHeight="1" spans="1:9">
      <c r="A7" s="145"/>
      <c r="B7" s="113"/>
      <c r="C7" s="113"/>
      <c r="D7" s="113"/>
      <c r="E7" s="113" t="s">
        <v>73</v>
      </c>
      <c r="F7" s="116">
        <f>G7+H7</f>
        <v>2907442.19</v>
      </c>
      <c r="G7" s="116">
        <f>SUM(G8:G27)</f>
        <v>2633744.35</v>
      </c>
      <c r="H7" s="116">
        <f>SUM(H8:H27)</f>
        <v>273697.84</v>
      </c>
      <c r="I7" s="172"/>
    </row>
    <row r="8" ht="12" customHeight="1" spans="1:9">
      <c r="A8" s="145"/>
      <c r="B8" s="165" t="s">
        <v>164</v>
      </c>
      <c r="C8" s="165" t="s">
        <v>88</v>
      </c>
      <c r="D8" s="166" t="s">
        <v>165</v>
      </c>
      <c r="E8" s="167" t="s">
        <v>166</v>
      </c>
      <c r="F8" s="116">
        <f t="shared" ref="F8:F27" si="0">G8+H8</f>
        <v>596820</v>
      </c>
      <c r="G8" s="168">
        <f>940704-343884</f>
        <v>596820</v>
      </c>
      <c r="H8" s="116"/>
      <c r="I8" s="172"/>
    </row>
    <row r="9" ht="12" customHeight="1" spans="1:9">
      <c r="A9" s="145"/>
      <c r="B9" s="165" t="s">
        <v>164</v>
      </c>
      <c r="C9" s="165" t="s">
        <v>90</v>
      </c>
      <c r="D9" s="166" t="s">
        <v>167</v>
      </c>
      <c r="E9" s="167" t="s">
        <v>168</v>
      </c>
      <c r="F9" s="116">
        <f t="shared" si="0"/>
        <v>202229.28</v>
      </c>
      <c r="G9" s="168">
        <f>247013.28-44784</f>
        <v>202229.28</v>
      </c>
      <c r="H9" s="116"/>
      <c r="I9" s="172"/>
    </row>
    <row r="10" ht="12" customHeight="1" spans="1:9">
      <c r="A10" s="145"/>
      <c r="B10" s="165" t="s">
        <v>164</v>
      </c>
      <c r="C10" s="165" t="s">
        <v>97</v>
      </c>
      <c r="D10" s="166" t="s">
        <v>169</v>
      </c>
      <c r="E10" s="167" t="s">
        <v>170</v>
      </c>
      <c r="F10" s="116">
        <f t="shared" si="0"/>
        <v>232424</v>
      </c>
      <c r="G10" s="168">
        <v>232424</v>
      </c>
      <c r="H10" s="116"/>
      <c r="I10" s="172"/>
    </row>
    <row r="11" ht="12" customHeight="1" spans="1:9">
      <c r="A11" s="145"/>
      <c r="B11" s="165" t="s">
        <v>164</v>
      </c>
      <c r="C11" s="165" t="s">
        <v>171</v>
      </c>
      <c r="D11" s="166" t="s">
        <v>172</v>
      </c>
      <c r="E11" s="167" t="s">
        <v>173</v>
      </c>
      <c r="F11" s="116">
        <f t="shared" si="0"/>
        <v>632282</v>
      </c>
      <c r="G11" s="168">
        <f>1196537-564255</f>
        <v>632282</v>
      </c>
      <c r="H11" s="116"/>
      <c r="I11" s="172"/>
    </row>
    <row r="12" ht="12" customHeight="1" spans="1:9">
      <c r="A12" s="145"/>
      <c r="B12" s="165" t="s">
        <v>164</v>
      </c>
      <c r="C12" s="165" t="s">
        <v>102</v>
      </c>
      <c r="D12" s="166" t="s">
        <v>174</v>
      </c>
      <c r="E12" s="167" t="s">
        <v>175</v>
      </c>
      <c r="F12" s="116">
        <f t="shared" si="0"/>
        <v>234994.44</v>
      </c>
      <c r="G12" s="168">
        <f>367013.32-132018.88</f>
        <v>234994.44</v>
      </c>
      <c r="H12" s="116"/>
      <c r="I12" s="172"/>
    </row>
    <row r="13" ht="12" customHeight="1" spans="1:9">
      <c r="A13" s="145"/>
      <c r="B13" s="165" t="s">
        <v>164</v>
      </c>
      <c r="C13" s="165" t="s">
        <v>176</v>
      </c>
      <c r="D13" s="166" t="s">
        <v>177</v>
      </c>
      <c r="E13" s="167" t="s">
        <v>178</v>
      </c>
      <c r="F13" s="116">
        <f t="shared" si="0"/>
        <v>130434.58</v>
      </c>
      <c r="G13" s="168">
        <f>205071.77-74637.19</f>
        <v>130434.58</v>
      </c>
      <c r="H13" s="116"/>
      <c r="I13" s="172"/>
    </row>
    <row r="14" ht="12" customHeight="1" spans="1:9">
      <c r="A14" s="145"/>
      <c r="B14" s="165" t="s">
        <v>164</v>
      </c>
      <c r="C14" s="165" t="s">
        <v>94</v>
      </c>
      <c r="D14" s="166" t="s">
        <v>179</v>
      </c>
      <c r="E14" s="167" t="s">
        <v>180</v>
      </c>
      <c r="F14" s="116">
        <f t="shared" si="0"/>
        <v>12015</v>
      </c>
      <c r="G14" s="168">
        <f>19224-7209</f>
        <v>12015</v>
      </c>
      <c r="H14" s="119"/>
      <c r="I14" s="172"/>
    </row>
    <row r="15" ht="12" customHeight="1" spans="1:9">
      <c r="A15" s="145"/>
      <c r="B15" s="165" t="s">
        <v>164</v>
      </c>
      <c r="C15" s="165" t="s">
        <v>181</v>
      </c>
      <c r="D15" s="166" t="s">
        <v>182</v>
      </c>
      <c r="E15" s="167" t="s">
        <v>183</v>
      </c>
      <c r="F15" s="116">
        <f t="shared" si="0"/>
        <v>16566.47</v>
      </c>
      <c r="G15" s="168">
        <f>29907.36-13340.89</f>
        <v>16566.47</v>
      </c>
      <c r="H15" s="119"/>
      <c r="I15" s="172"/>
    </row>
    <row r="16" ht="12" customHeight="1" spans="1:9">
      <c r="A16" s="159"/>
      <c r="B16" s="165" t="s">
        <v>164</v>
      </c>
      <c r="C16" s="165" t="s">
        <v>184</v>
      </c>
      <c r="D16" s="166" t="s">
        <v>185</v>
      </c>
      <c r="E16" s="167" t="s">
        <v>111</v>
      </c>
      <c r="F16" s="116">
        <f t="shared" si="0"/>
        <v>199649</v>
      </c>
      <c r="G16" s="168">
        <f>314000-114351</f>
        <v>199649</v>
      </c>
      <c r="H16" s="169"/>
      <c r="I16" s="173"/>
    </row>
    <row r="17" ht="12" customHeight="1" spans="2:8">
      <c r="B17" s="165" t="s">
        <v>164</v>
      </c>
      <c r="C17" s="165" t="s">
        <v>99</v>
      </c>
      <c r="D17" s="166" t="s">
        <v>186</v>
      </c>
      <c r="E17" s="167" t="s">
        <v>187</v>
      </c>
      <c r="F17" s="116">
        <f t="shared" si="0"/>
        <v>340475.58</v>
      </c>
      <c r="G17" s="168">
        <f>472567.44-132091.86</f>
        <v>340475.58</v>
      </c>
      <c r="H17" s="170"/>
    </row>
    <row r="18" ht="12" customHeight="1" spans="2:8">
      <c r="B18" s="165" t="s">
        <v>188</v>
      </c>
      <c r="C18" s="165" t="s">
        <v>88</v>
      </c>
      <c r="D18" s="166" t="s">
        <v>189</v>
      </c>
      <c r="E18" s="167" t="s">
        <v>190</v>
      </c>
      <c r="F18" s="116">
        <f t="shared" si="0"/>
        <v>60000</v>
      </c>
      <c r="G18" s="170"/>
      <c r="H18" s="168">
        <f>96000-36000</f>
        <v>60000</v>
      </c>
    </row>
    <row r="19" ht="12" customHeight="1" spans="2:8">
      <c r="B19" s="165" t="s">
        <v>188</v>
      </c>
      <c r="C19" s="165" t="s">
        <v>94</v>
      </c>
      <c r="D19" s="166" t="s">
        <v>191</v>
      </c>
      <c r="E19" s="167" t="s">
        <v>192</v>
      </c>
      <c r="F19" s="116">
        <f t="shared" si="0"/>
        <v>45000</v>
      </c>
      <c r="G19" s="170"/>
      <c r="H19" s="168">
        <f>72000-27000</f>
        <v>45000</v>
      </c>
    </row>
    <row r="20" ht="12" customHeight="1" spans="2:8">
      <c r="B20" s="165" t="s">
        <v>188</v>
      </c>
      <c r="C20" s="165" t="s">
        <v>193</v>
      </c>
      <c r="D20" s="166" t="s">
        <v>194</v>
      </c>
      <c r="E20" s="167" t="s">
        <v>195</v>
      </c>
      <c r="F20" s="116">
        <f t="shared" si="0"/>
        <v>10000</v>
      </c>
      <c r="G20" s="170"/>
      <c r="H20" s="168">
        <f>20000-10000</f>
        <v>10000</v>
      </c>
    </row>
    <row r="21" ht="12" customHeight="1" spans="2:8">
      <c r="B21" s="165" t="s">
        <v>188</v>
      </c>
      <c r="C21" s="165" t="s">
        <v>196</v>
      </c>
      <c r="D21" s="166" t="s">
        <v>197</v>
      </c>
      <c r="E21" s="167" t="s">
        <v>198</v>
      </c>
      <c r="F21" s="116">
        <f t="shared" si="0"/>
        <v>26438.65</v>
      </c>
      <c r="G21" s="170"/>
      <c r="H21" s="168">
        <f>40995.53-14556.88</f>
        <v>26438.65</v>
      </c>
    </row>
    <row r="22" ht="12" customHeight="1" spans="2:8">
      <c r="B22" s="165" t="s">
        <v>188</v>
      </c>
      <c r="C22" s="165" t="s">
        <v>199</v>
      </c>
      <c r="D22" s="166" t="s">
        <v>200</v>
      </c>
      <c r="E22" s="167" t="s">
        <v>201</v>
      </c>
      <c r="F22" s="116">
        <f t="shared" si="0"/>
        <v>13844.39</v>
      </c>
      <c r="G22" s="170"/>
      <c r="H22" s="168">
        <f>19002.65-5158.26</f>
        <v>13844.39</v>
      </c>
    </row>
    <row r="23" ht="12" customHeight="1" spans="2:8">
      <c r="B23" s="165" t="s">
        <v>188</v>
      </c>
      <c r="C23" s="165" t="s">
        <v>202</v>
      </c>
      <c r="D23" s="166" t="s">
        <v>203</v>
      </c>
      <c r="E23" s="167" t="s">
        <v>204</v>
      </c>
      <c r="F23" s="116">
        <f t="shared" si="0"/>
        <v>75000</v>
      </c>
      <c r="G23" s="170"/>
      <c r="H23" s="168">
        <f>175000-100000</f>
        <v>75000</v>
      </c>
    </row>
    <row r="24" ht="12" customHeight="1" spans="2:8">
      <c r="B24" s="165" t="s">
        <v>188</v>
      </c>
      <c r="C24" s="165" t="s">
        <v>205</v>
      </c>
      <c r="D24" s="166" t="s">
        <v>206</v>
      </c>
      <c r="E24" s="167" t="s">
        <v>207</v>
      </c>
      <c r="F24" s="116">
        <f t="shared" si="0"/>
        <v>34200</v>
      </c>
      <c r="G24" s="170"/>
      <c r="H24" s="168">
        <v>34200</v>
      </c>
    </row>
    <row r="25" ht="12" customHeight="1" spans="2:8">
      <c r="B25" s="165" t="s">
        <v>188</v>
      </c>
      <c r="C25" s="165" t="s">
        <v>99</v>
      </c>
      <c r="D25" s="166" t="s">
        <v>208</v>
      </c>
      <c r="E25" s="167" t="s">
        <v>209</v>
      </c>
      <c r="F25" s="116">
        <f t="shared" si="0"/>
        <v>9214.8</v>
      </c>
      <c r="G25" s="170"/>
      <c r="H25" s="168">
        <f>11734.22-2519.42</f>
        <v>9214.8</v>
      </c>
    </row>
    <row r="26" ht="12" customHeight="1" spans="2:8">
      <c r="B26" s="139" t="s">
        <v>210</v>
      </c>
      <c r="C26" s="139" t="s">
        <v>171</v>
      </c>
      <c r="D26" s="166" t="s">
        <v>211</v>
      </c>
      <c r="E26" s="167" t="s">
        <v>212</v>
      </c>
      <c r="F26" s="116">
        <f t="shared" si="0"/>
        <v>3204</v>
      </c>
      <c r="G26" s="168">
        <v>3204</v>
      </c>
      <c r="H26" s="170"/>
    </row>
    <row r="27" ht="12" customHeight="1" spans="2:8">
      <c r="B27" s="139" t="s">
        <v>210</v>
      </c>
      <c r="C27" s="139" t="s">
        <v>90</v>
      </c>
      <c r="D27" s="166" t="s">
        <v>213</v>
      </c>
      <c r="E27" s="167" t="s">
        <v>214</v>
      </c>
      <c r="F27" s="116">
        <f t="shared" si="0"/>
        <v>32650</v>
      </c>
      <c r="G27" s="171">
        <v>32650</v>
      </c>
      <c r="H27" s="170"/>
    </row>
  </sheetData>
  <mergeCells count="10"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7"/>
  <sheetViews>
    <sheetView workbookViewId="0">
      <pane ySplit="5" topLeftCell="A6" activePane="bottomLeft" state="frozen"/>
      <selection/>
      <selection pane="bottomLeft" activeCell="F12" sqref="F12"/>
    </sheetView>
  </sheetViews>
  <sheetFormatPr defaultColWidth="10" defaultRowHeight="13.5" outlineLevelCol="7"/>
  <cols>
    <col min="1" max="1" width="1.5" style="142" customWidth="1"/>
    <col min="2" max="4" width="6.63333333333333" style="142" customWidth="1"/>
    <col min="5" max="5" width="26.6333333333333" style="142" customWidth="1"/>
    <col min="6" max="6" width="48.6333333333333" style="142" customWidth="1"/>
    <col min="7" max="7" width="26.6333333333333" style="142" customWidth="1"/>
    <col min="8" max="8" width="1.5" style="142" customWidth="1"/>
    <col min="9" max="10" width="9.75" style="142" customWidth="1"/>
    <col min="11" max="16384" width="10" style="142"/>
  </cols>
  <sheetData>
    <row r="1" ht="24.95" customHeight="1" spans="1:8">
      <c r="A1" s="143"/>
      <c r="B1" s="2" t="s">
        <v>222</v>
      </c>
      <c r="C1" s="2"/>
      <c r="D1" s="2"/>
      <c r="E1" s="22"/>
      <c r="F1" s="22"/>
      <c r="G1" s="144"/>
      <c r="H1" s="145"/>
    </row>
    <row r="2" ht="22.9" customHeight="1" spans="1:8">
      <c r="A2" s="143"/>
      <c r="B2" s="146" t="s">
        <v>223</v>
      </c>
      <c r="C2" s="146"/>
      <c r="D2" s="146"/>
      <c r="E2" s="146"/>
      <c r="F2" s="146"/>
      <c r="G2" s="146"/>
      <c r="H2" s="145" t="s">
        <v>4</v>
      </c>
    </row>
    <row r="3" ht="19.5" customHeight="1" spans="1:8">
      <c r="A3" s="147"/>
      <c r="B3" s="148" t="s">
        <v>6</v>
      </c>
      <c r="C3" s="148"/>
      <c r="D3" s="148"/>
      <c r="E3" s="148"/>
      <c r="F3" s="148"/>
      <c r="G3" s="149" t="s">
        <v>59</v>
      </c>
      <c r="H3" s="150"/>
    </row>
    <row r="4" ht="24.4" customHeight="1" spans="1:8">
      <c r="A4" s="151"/>
      <c r="B4" s="113" t="s">
        <v>82</v>
      </c>
      <c r="C4" s="113"/>
      <c r="D4" s="113"/>
      <c r="E4" s="113" t="s">
        <v>71</v>
      </c>
      <c r="F4" s="113" t="s">
        <v>72</v>
      </c>
      <c r="G4" s="113" t="s">
        <v>224</v>
      </c>
      <c r="H4" s="152"/>
    </row>
    <row r="5" ht="24.4" customHeight="1" spans="1:8">
      <c r="A5" s="151"/>
      <c r="B5" s="113" t="s">
        <v>83</v>
      </c>
      <c r="C5" s="113" t="s">
        <v>84</v>
      </c>
      <c r="D5" s="113" t="s">
        <v>85</v>
      </c>
      <c r="E5" s="113"/>
      <c r="F5" s="113"/>
      <c r="G5" s="113"/>
      <c r="H5" s="153"/>
    </row>
    <row r="6" ht="22.9" customHeight="1" spans="1:8">
      <c r="A6" s="154"/>
      <c r="B6" s="113"/>
      <c r="C6" s="113"/>
      <c r="D6" s="113"/>
      <c r="E6" s="113"/>
      <c r="F6" s="113" t="s">
        <v>73</v>
      </c>
      <c r="G6" s="116">
        <f>G9+G10+G12</f>
        <v>278000</v>
      </c>
      <c r="H6" s="155"/>
    </row>
    <row r="7" ht="22.9" customHeight="1" spans="1:8">
      <c r="A7" s="154"/>
      <c r="B7" s="113"/>
      <c r="C7" s="113"/>
      <c r="D7" s="113"/>
      <c r="E7" s="113"/>
      <c r="F7" s="117" t="s">
        <v>225</v>
      </c>
      <c r="G7" s="116"/>
      <c r="H7" s="155"/>
    </row>
    <row r="8" ht="22.9" customHeight="1" spans="1:8">
      <c r="A8" s="154"/>
      <c r="B8" s="113"/>
      <c r="C8" s="113"/>
      <c r="D8" s="113"/>
      <c r="E8" s="113"/>
      <c r="F8" s="117" t="s">
        <v>108</v>
      </c>
      <c r="G8" s="116">
        <v>248000</v>
      </c>
      <c r="H8" s="155"/>
    </row>
    <row r="9" ht="22.9" customHeight="1" spans="1:8">
      <c r="A9" s="154"/>
      <c r="B9" s="139">
        <v>213</v>
      </c>
      <c r="C9" s="139" t="s">
        <v>97</v>
      </c>
      <c r="D9" s="139" t="s">
        <v>107</v>
      </c>
      <c r="E9" s="118">
        <v>120001</v>
      </c>
      <c r="F9" s="156" t="s">
        <v>226</v>
      </c>
      <c r="G9" s="157">
        <v>178000</v>
      </c>
      <c r="H9" s="155"/>
    </row>
    <row r="10" ht="22.9" customHeight="1" spans="1:8">
      <c r="A10" s="154"/>
      <c r="B10" s="139" t="s">
        <v>104</v>
      </c>
      <c r="C10" s="139" t="s">
        <v>97</v>
      </c>
      <c r="D10" s="139" t="s">
        <v>107</v>
      </c>
      <c r="E10" s="118">
        <v>120001</v>
      </c>
      <c r="F10" s="156" t="s">
        <v>227</v>
      </c>
      <c r="G10" s="157">
        <v>70000</v>
      </c>
      <c r="H10" s="155"/>
    </row>
    <row r="11" ht="22.9" customHeight="1" spans="1:8">
      <c r="A11" s="154"/>
      <c r="B11" s="139"/>
      <c r="C11" s="139"/>
      <c r="D11" s="139"/>
      <c r="E11" s="118"/>
      <c r="F11" s="156" t="s">
        <v>106</v>
      </c>
      <c r="G11" s="158">
        <v>30000</v>
      </c>
      <c r="H11" s="155"/>
    </row>
    <row r="12" ht="22.9" customHeight="1" spans="1:8">
      <c r="A12" s="154"/>
      <c r="B12" s="118">
        <v>213</v>
      </c>
      <c r="C12" s="139" t="s">
        <v>97</v>
      </c>
      <c r="D12" s="118">
        <v>11</v>
      </c>
      <c r="E12" s="118">
        <v>120001</v>
      </c>
      <c r="F12" s="156" t="s">
        <v>228</v>
      </c>
      <c r="G12" s="119">
        <v>30000</v>
      </c>
      <c r="H12" s="155"/>
    </row>
    <row r="13" ht="22.9" customHeight="1" spans="1:8">
      <c r="A13" s="151"/>
      <c r="B13" s="117"/>
      <c r="C13" s="117"/>
      <c r="D13" s="117"/>
      <c r="E13" s="117"/>
      <c r="F13" s="117" t="s">
        <v>23</v>
      </c>
      <c r="G13" s="119"/>
      <c r="H13" s="152"/>
    </row>
    <row r="14" ht="22.9" customHeight="1" spans="1:8">
      <c r="A14" s="151"/>
      <c r="B14" s="117"/>
      <c r="C14" s="117"/>
      <c r="D14" s="117"/>
      <c r="E14" s="117"/>
      <c r="F14" s="117" t="s">
        <v>23</v>
      </c>
      <c r="G14" s="119"/>
      <c r="H14" s="152"/>
    </row>
    <row r="15" ht="22.9" customHeight="1" spans="1:8">
      <c r="A15" s="151"/>
      <c r="B15" s="117"/>
      <c r="C15" s="117"/>
      <c r="D15" s="117"/>
      <c r="E15" s="117"/>
      <c r="F15" s="117" t="s">
        <v>130</v>
      </c>
      <c r="G15" s="119"/>
      <c r="H15" s="153"/>
    </row>
    <row r="16" ht="22.9" customHeight="1" spans="1:8">
      <c r="A16" s="151"/>
      <c r="B16" s="117"/>
      <c r="C16" s="117"/>
      <c r="D16" s="117"/>
      <c r="E16" s="117"/>
      <c r="F16" s="117" t="s">
        <v>229</v>
      </c>
      <c r="G16" s="119"/>
      <c r="H16" s="153"/>
    </row>
    <row r="17" ht="9.75" customHeight="1" spans="1:8">
      <c r="A17" s="159"/>
      <c r="B17" s="160"/>
      <c r="C17" s="160"/>
      <c r="D17" s="160"/>
      <c r="E17" s="160"/>
      <c r="F17" s="159"/>
      <c r="G17" s="159"/>
      <c r="H17" s="161"/>
    </row>
  </sheetData>
  <mergeCells count="6">
    <mergeCell ref="B2:G2"/>
    <mergeCell ref="B3:F3"/>
    <mergeCell ref="B4:D4"/>
    <mergeCell ref="E4:E5"/>
    <mergeCell ref="F4:F5"/>
    <mergeCell ref="G4:G5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20</vt:i4>
      </vt:variant>
    </vt:vector>
  </HeadingPairs>
  <TitlesOfParts>
    <vt:vector size="20" baseType="lpstr">
      <vt:lpstr>封面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13-1</vt:lpstr>
      <vt:lpstr>13-2</vt:lpstr>
      <vt:lpstr>13-3</vt:lpstr>
      <vt:lpstr>13-4</vt:lpstr>
      <vt:lpstr>13-5</vt:lpstr>
      <vt:lpstr>13-6</vt:lpstr>
      <vt:lpstr>14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邓清</cp:lastModifiedBy>
  <dcterms:created xsi:type="dcterms:W3CDTF">2022-03-04T19:28:00Z</dcterms:created>
  <dcterms:modified xsi:type="dcterms:W3CDTF">2024-07-25T03:04:22Z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2052-11.8.6.11830</vt:lpwstr>
  </property>
  <property fmtid="{D5CDD505-2E9C-101B-9397-08002B2CF9AE}" pid="3" name="ICV">
    <vt:lpwstr>6E479AE7EAE5407694A5EF95816E5881</vt:lpwstr>
  </property>
</Properties>
</file>