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tabRatio="968" activeTab="0"/>
  </bookViews>
  <sheets>
    <sheet name="2023年一般公共预算收入表" sheetId="1" r:id="rId1"/>
    <sheet name="2023年一般公共预算支出表" sheetId="2" r:id="rId2"/>
    <sheet name="2023年一般公共预算平衡表" sheetId="3" r:id="rId3"/>
    <sheet name="2023年一般公共预算经济分类科目支出表" sheetId="4" r:id="rId4"/>
    <sheet name="2023年上级补助表" sheetId="5" r:id="rId5"/>
    <sheet name="2023年基金收入执行表" sheetId="6" r:id="rId6"/>
    <sheet name="2023年基金支出执行表" sheetId="7" r:id="rId7"/>
    <sheet name="2023年基金收支执行平衡表" sheetId="8" r:id="rId8"/>
    <sheet name="2023年基金补助执行表" sheetId="9" r:id="rId9"/>
    <sheet name="2023年国资收入执行表" sheetId="10" r:id="rId10"/>
    <sheet name="2023年国资支出执行表" sheetId="11" r:id="rId11"/>
    <sheet name="2023年国有资本经营收支执行平衡表" sheetId="12" r:id="rId12"/>
    <sheet name="2023年债务余额" sheetId="13" r:id="rId13"/>
    <sheet name="2023年债务限额" sheetId="14" r:id="rId14"/>
    <sheet name="2024年一般公共预算收入预算表" sheetId="15" r:id="rId15"/>
    <sheet name="2024年一般公共预算支出预算表" sheetId="16" r:id="rId16"/>
    <sheet name="2024年一般公共预算收支平衡表" sheetId="17" r:id="rId17"/>
    <sheet name="2024年一般公共预算经济分类科目支出预算表" sheetId="18" r:id="rId18"/>
    <sheet name="2024年基金收入预算表" sheetId="19" r:id="rId19"/>
    <sheet name="2024年基金支出预算表" sheetId="20" r:id="rId20"/>
    <sheet name="2024年基金预算收支平衡表" sheetId="21" r:id="rId21"/>
    <sheet name="2024年债务还款计划表" sheetId="22" r:id="rId22"/>
    <sheet name="债务十年到期情况" sheetId="23" r:id="rId23"/>
  </sheets>
  <externalReferences>
    <externalReference r:id="rId26"/>
    <externalReference r:id="rId27"/>
  </externalReferences>
  <definedNames>
    <definedName name="_______________A08">'[1]A01-1'!$A$5:$C$36</definedName>
    <definedName name="___2A08_">'[1]A01-1'!$A$5:$C$36</definedName>
    <definedName name="__2A08_">'[1]A01-1'!$A$5:$C$36</definedName>
    <definedName name="__A08">'[1]A01-1'!$A$5:$C$36</definedName>
    <definedName name="_2A08_">'[2]49全省社保基金收入'!$A$5:$C$36</definedName>
    <definedName name="_4A08_">'[1]A01-1'!$A$5:$C$36</definedName>
    <definedName name="_A08">'[1]A01-1'!$A$5:$C$36</definedName>
    <definedName name="_xlfn.IFERROR" hidden="1">#NAME?</definedName>
    <definedName name="_xlnm.Print_Titles" localSheetId="6">'2023年基金支出执行表'!$3:$3</definedName>
    <definedName name="_xlnm.Print_Titles" localSheetId="3">'2023年一般公共预算经济分类科目支出表'!$4:$4</definedName>
    <definedName name="_xlnm.Print_Titles" localSheetId="2">'2023年一般公共预算平衡表'!$3:$3</definedName>
    <definedName name="_xlnm.Print_Titles" localSheetId="1">'2023年一般公共预算支出表'!$3:$3</definedName>
    <definedName name="_xlnm.Print_Titles" localSheetId="19">'2024年基金支出预算表'!$3:$3</definedName>
    <definedName name="_xlnm.Print_Titles" localSheetId="17">'2024年一般公共预算经济分类科目支出预算表'!$3:$3</definedName>
    <definedName name="_xlnm.Print_Titles" localSheetId="14">'2024年一般公共预算收入预算表'!$1:$3</definedName>
    <definedName name="_xlnm.Print_Titles" localSheetId="15">'2024年一般公共预算支出预算表'!$3:$3</definedName>
    <definedName name="_xlnm._FilterDatabase" localSheetId="15" hidden="1">'2024年一般公共预算支出预算表'!$A$3:$D$1321</definedName>
  </definedNames>
  <calcPr fullCalcOnLoad="1"/>
</workbook>
</file>

<file path=xl/sharedStrings.xml><?xml version="1.0" encoding="utf-8"?>
<sst xmlns="http://schemas.openxmlformats.org/spreadsheetml/2006/main" count="3344" uniqueCount="1468">
  <si>
    <r>
      <t>2023</t>
    </r>
    <r>
      <rPr>
        <b/>
        <sz val="16"/>
        <color indexed="8"/>
        <rFont val="仿宋_GB2312"/>
        <family val="3"/>
      </rPr>
      <t>年攀枝花市西区一般公共预算收入执行情况表</t>
    </r>
  </si>
  <si>
    <r>
      <t>单位：万元，</t>
    </r>
    <r>
      <rPr>
        <sz val="11"/>
        <color indexed="8"/>
        <rFont val="Times New Roman"/>
        <family val="1"/>
      </rPr>
      <t>%</t>
    </r>
  </si>
  <si>
    <r>
      <rPr>
        <b/>
        <sz val="11"/>
        <rFont val="仿宋_GB2312"/>
        <family val="3"/>
      </rPr>
      <t>科目</t>
    </r>
  </si>
  <si>
    <r>
      <rPr>
        <b/>
        <sz val="11"/>
        <rFont val="仿宋_GB2312"/>
        <family val="3"/>
      </rPr>
      <t>上年决算数</t>
    </r>
  </si>
  <si>
    <t>年初预算数</t>
  </si>
  <si>
    <r>
      <rPr>
        <b/>
        <sz val="11"/>
        <rFont val="仿宋_GB2312"/>
        <family val="3"/>
      </rPr>
      <t>变动预算数</t>
    </r>
  </si>
  <si>
    <r>
      <rPr>
        <b/>
        <sz val="11"/>
        <rFont val="仿宋_GB2312"/>
        <family val="3"/>
      </rPr>
      <t>执行数</t>
    </r>
  </si>
  <si>
    <t>为变动预算</t>
  </si>
  <si>
    <r>
      <rPr>
        <b/>
        <sz val="11"/>
        <rFont val="仿宋_GB2312"/>
        <family val="3"/>
      </rPr>
      <t>为上年决算</t>
    </r>
  </si>
  <si>
    <r>
      <rPr>
        <b/>
        <sz val="11"/>
        <color indexed="8"/>
        <rFont val="仿宋_GB2312"/>
        <family val="3"/>
      </rPr>
      <t>一、税收收入</t>
    </r>
  </si>
  <si>
    <r>
      <t xml:space="preserve">    </t>
    </r>
    <r>
      <rPr>
        <sz val="11"/>
        <rFont val="仿宋_GB2312"/>
        <family val="3"/>
      </rPr>
      <t>增值税</t>
    </r>
  </si>
  <si>
    <r>
      <t xml:space="preserve">    </t>
    </r>
    <r>
      <rPr>
        <sz val="11"/>
        <rFont val="仿宋_GB2312"/>
        <family val="3"/>
      </rPr>
      <t>营业税</t>
    </r>
  </si>
  <si>
    <r>
      <t xml:space="preserve">    </t>
    </r>
    <r>
      <rPr>
        <sz val="11"/>
        <rFont val="仿宋_GB2312"/>
        <family val="3"/>
      </rPr>
      <t>企业所得税</t>
    </r>
  </si>
  <si>
    <r>
      <t xml:space="preserve">    </t>
    </r>
    <r>
      <rPr>
        <sz val="11"/>
        <rFont val="仿宋_GB2312"/>
        <family val="3"/>
      </rPr>
      <t>企业所得税退税</t>
    </r>
  </si>
  <si>
    <r>
      <t xml:space="preserve">    </t>
    </r>
    <r>
      <rPr>
        <sz val="11"/>
        <rFont val="仿宋_GB2312"/>
        <family val="3"/>
      </rPr>
      <t>个人所得税</t>
    </r>
  </si>
  <si>
    <r>
      <t xml:space="preserve">    </t>
    </r>
    <r>
      <rPr>
        <sz val="11"/>
        <rFont val="仿宋_GB2312"/>
        <family val="3"/>
      </rPr>
      <t>资源税</t>
    </r>
  </si>
  <si>
    <r>
      <t xml:space="preserve">    </t>
    </r>
    <r>
      <rPr>
        <sz val="11"/>
        <rFont val="仿宋_GB2312"/>
        <family val="3"/>
      </rPr>
      <t>城市维护建设税</t>
    </r>
  </si>
  <si>
    <r>
      <t xml:space="preserve">    </t>
    </r>
    <r>
      <rPr>
        <sz val="11"/>
        <rFont val="仿宋_GB2312"/>
        <family val="3"/>
      </rPr>
      <t>房产税</t>
    </r>
  </si>
  <si>
    <r>
      <t xml:space="preserve">    </t>
    </r>
    <r>
      <rPr>
        <sz val="11"/>
        <rFont val="仿宋_GB2312"/>
        <family val="3"/>
      </rPr>
      <t>印花税</t>
    </r>
  </si>
  <si>
    <r>
      <t xml:space="preserve">    </t>
    </r>
    <r>
      <rPr>
        <sz val="11"/>
        <rFont val="仿宋_GB2312"/>
        <family val="3"/>
      </rPr>
      <t>城镇土地使用税</t>
    </r>
  </si>
  <si>
    <r>
      <t xml:space="preserve">    </t>
    </r>
    <r>
      <rPr>
        <sz val="11"/>
        <rFont val="仿宋_GB2312"/>
        <family val="3"/>
      </rPr>
      <t>土地增值税</t>
    </r>
  </si>
  <si>
    <r>
      <t xml:space="preserve">    </t>
    </r>
    <r>
      <rPr>
        <sz val="11"/>
        <rFont val="仿宋_GB2312"/>
        <family val="3"/>
      </rPr>
      <t>车船税</t>
    </r>
  </si>
  <si>
    <r>
      <t xml:space="preserve">    </t>
    </r>
    <r>
      <rPr>
        <sz val="11"/>
        <rFont val="仿宋_GB2312"/>
        <family val="3"/>
      </rPr>
      <t>耕地占用税</t>
    </r>
  </si>
  <si>
    <r>
      <t xml:space="preserve">    </t>
    </r>
    <r>
      <rPr>
        <sz val="11"/>
        <rFont val="仿宋_GB2312"/>
        <family val="3"/>
      </rPr>
      <t>契税</t>
    </r>
  </si>
  <si>
    <r>
      <t xml:space="preserve">    </t>
    </r>
    <r>
      <rPr>
        <sz val="11"/>
        <rFont val="仿宋_GB2312"/>
        <family val="3"/>
      </rPr>
      <t>烟叶税</t>
    </r>
  </si>
  <si>
    <r>
      <t xml:space="preserve">    </t>
    </r>
    <r>
      <rPr>
        <sz val="11"/>
        <rFont val="仿宋_GB2312"/>
        <family val="3"/>
      </rPr>
      <t>环境保护税</t>
    </r>
  </si>
  <si>
    <r>
      <t xml:space="preserve">    </t>
    </r>
    <r>
      <rPr>
        <sz val="11"/>
        <rFont val="仿宋_GB2312"/>
        <family val="3"/>
      </rPr>
      <t>其他税收收入</t>
    </r>
  </si>
  <si>
    <r>
      <rPr>
        <b/>
        <sz val="11"/>
        <rFont val="仿宋_GB2312"/>
        <family val="3"/>
      </rPr>
      <t>二、非税收入</t>
    </r>
  </si>
  <si>
    <r>
      <t xml:space="preserve">    </t>
    </r>
    <r>
      <rPr>
        <sz val="11"/>
        <color indexed="8"/>
        <rFont val="仿宋_GB2312"/>
        <family val="3"/>
      </rPr>
      <t>专项收入</t>
    </r>
  </si>
  <si>
    <r>
      <t xml:space="preserve">    </t>
    </r>
    <r>
      <rPr>
        <sz val="11"/>
        <color indexed="8"/>
        <rFont val="仿宋_GB2312"/>
        <family val="3"/>
      </rPr>
      <t>行政事业性收费收入</t>
    </r>
  </si>
  <si>
    <r>
      <t xml:space="preserve">    </t>
    </r>
    <r>
      <rPr>
        <sz val="11"/>
        <rFont val="仿宋_GB2312"/>
        <family val="3"/>
      </rPr>
      <t>罚没收入</t>
    </r>
  </si>
  <si>
    <r>
      <t xml:space="preserve">    </t>
    </r>
    <r>
      <rPr>
        <sz val="11"/>
        <rFont val="仿宋_GB2312"/>
        <family val="3"/>
      </rPr>
      <t>国有资源（资产）有偿使用收入</t>
    </r>
  </si>
  <si>
    <r>
      <t xml:space="preserve">    </t>
    </r>
    <r>
      <rPr>
        <sz val="11"/>
        <rFont val="仿宋_GB2312"/>
        <family val="3"/>
      </rPr>
      <t>捐赠收入</t>
    </r>
  </si>
  <si>
    <r>
      <t xml:space="preserve">    </t>
    </r>
    <r>
      <rPr>
        <sz val="11"/>
        <rFont val="仿宋_GB2312"/>
        <family val="3"/>
      </rPr>
      <t>政府住房基金收入</t>
    </r>
  </si>
  <si>
    <r>
      <t xml:space="preserve">    </t>
    </r>
    <r>
      <rPr>
        <sz val="11"/>
        <rFont val="仿宋_GB2312"/>
        <family val="3"/>
      </rPr>
      <t>其他收入</t>
    </r>
  </si>
  <si>
    <r>
      <rPr>
        <b/>
        <sz val="11"/>
        <rFont val="仿宋_GB2312"/>
        <family val="3"/>
      </rPr>
      <t>一般公共预算收入合计</t>
    </r>
  </si>
  <si>
    <r>
      <t>2023</t>
    </r>
    <r>
      <rPr>
        <b/>
        <sz val="16"/>
        <rFont val="仿宋_GB2312"/>
        <family val="3"/>
      </rPr>
      <t>年攀枝花市西区一般公共预算支出执行情况表</t>
    </r>
  </si>
  <si>
    <r>
      <rPr>
        <sz val="11"/>
        <rFont val="仿宋_GB2312"/>
        <family val="3"/>
      </rPr>
      <t>单位：万元，</t>
    </r>
    <r>
      <rPr>
        <sz val="11"/>
        <rFont val="Times New Roman"/>
        <family val="1"/>
      </rPr>
      <t>%</t>
    </r>
  </si>
  <si>
    <r>
      <t xml:space="preserve">  </t>
    </r>
    <r>
      <rPr>
        <b/>
        <sz val="11"/>
        <rFont val="仿宋_GB2312"/>
        <family val="3"/>
      </rPr>
      <t>一般公共服务支出</t>
    </r>
  </si>
  <si>
    <r>
      <t xml:space="preserve">    </t>
    </r>
    <r>
      <rPr>
        <b/>
        <sz val="11"/>
        <rFont val="仿宋_GB2312"/>
        <family val="3"/>
      </rPr>
      <t>人大事务</t>
    </r>
  </si>
  <si>
    <r>
      <t xml:space="preserve">      </t>
    </r>
    <r>
      <rPr>
        <sz val="11"/>
        <rFont val="仿宋_GB2312"/>
        <family val="3"/>
      </rPr>
      <t>行政运行</t>
    </r>
  </si>
  <si>
    <r>
      <t xml:space="preserve">      </t>
    </r>
    <r>
      <rPr>
        <sz val="11"/>
        <rFont val="仿宋_GB2312"/>
        <family val="3"/>
      </rPr>
      <t>一般行政管理事务</t>
    </r>
  </si>
  <si>
    <r>
      <t xml:space="preserve">      </t>
    </r>
    <r>
      <rPr>
        <sz val="11"/>
        <rFont val="仿宋_GB2312"/>
        <family val="3"/>
      </rPr>
      <t>机关服务</t>
    </r>
  </si>
  <si>
    <r>
      <t xml:space="preserve">      </t>
    </r>
    <r>
      <rPr>
        <sz val="11"/>
        <rFont val="仿宋_GB2312"/>
        <family val="3"/>
      </rPr>
      <t>人大会议</t>
    </r>
  </si>
  <si>
    <r>
      <t xml:space="preserve">      </t>
    </r>
    <r>
      <rPr>
        <sz val="11"/>
        <rFont val="仿宋_GB2312"/>
        <family val="3"/>
      </rPr>
      <t>人大立法</t>
    </r>
  </si>
  <si>
    <r>
      <t xml:space="preserve">      </t>
    </r>
    <r>
      <rPr>
        <sz val="11"/>
        <rFont val="仿宋_GB2312"/>
        <family val="3"/>
      </rPr>
      <t>人大监督</t>
    </r>
  </si>
  <si>
    <r>
      <t xml:space="preserve">      </t>
    </r>
    <r>
      <rPr>
        <sz val="11"/>
        <rFont val="仿宋_GB2312"/>
        <family val="3"/>
      </rPr>
      <t>人大代表履职能力提升</t>
    </r>
  </si>
  <si>
    <r>
      <t xml:space="preserve">      </t>
    </r>
    <r>
      <rPr>
        <sz val="11"/>
        <rFont val="仿宋_GB2312"/>
        <family val="3"/>
      </rPr>
      <t>代表工作</t>
    </r>
  </si>
  <si>
    <r>
      <t xml:space="preserve">      </t>
    </r>
    <r>
      <rPr>
        <sz val="11"/>
        <rFont val="仿宋_GB2312"/>
        <family val="3"/>
      </rPr>
      <t>人大信访工作</t>
    </r>
  </si>
  <si>
    <r>
      <t xml:space="preserve">      </t>
    </r>
    <r>
      <rPr>
        <sz val="11"/>
        <rFont val="仿宋_GB2312"/>
        <family val="3"/>
      </rPr>
      <t>事业运行</t>
    </r>
  </si>
  <si>
    <r>
      <t xml:space="preserve">      </t>
    </r>
    <r>
      <rPr>
        <sz val="11"/>
        <rFont val="仿宋_GB2312"/>
        <family val="3"/>
      </rPr>
      <t>其他人大事务支出</t>
    </r>
  </si>
  <si>
    <r>
      <t xml:space="preserve">    </t>
    </r>
    <r>
      <rPr>
        <b/>
        <sz val="11"/>
        <rFont val="仿宋_GB2312"/>
        <family val="3"/>
      </rPr>
      <t>政协事务</t>
    </r>
  </si>
  <si>
    <r>
      <t xml:space="preserve">      </t>
    </r>
    <r>
      <rPr>
        <sz val="11"/>
        <rFont val="仿宋_GB2312"/>
        <family val="3"/>
      </rPr>
      <t>政协会议</t>
    </r>
  </si>
  <si>
    <r>
      <t xml:space="preserve">      </t>
    </r>
    <r>
      <rPr>
        <sz val="11"/>
        <rFont val="仿宋_GB2312"/>
        <family val="3"/>
      </rPr>
      <t>委员视察</t>
    </r>
  </si>
  <si>
    <r>
      <t xml:space="preserve">      </t>
    </r>
    <r>
      <rPr>
        <sz val="11"/>
        <rFont val="仿宋_GB2312"/>
        <family val="3"/>
      </rPr>
      <t>参政议政</t>
    </r>
  </si>
  <si>
    <r>
      <t xml:space="preserve">      </t>
    </r>
    <r>
      <rPr>
        <sz val="11"/>
        <rFont val="仿宋_GB2312"/>
        <family val="3"/>
      </rPr>
      <t>其他政协事务支出</t>
    </r>
  </si>
  <si>
    <r>
      <t xml:space="preserve">    </t>
    </r>
    <r>
      <rPr>
        <b/>
        <sz val="11"/>
        <rFont val="仿宋_GB2312"/>
        <family val="3"/>
      </rPr>
      <t>政府办公厅</t>
    </r>
    <r>
      <rPr>
        <b/>
        <sz val="11"/>
        <rFont val="Times New Roman"/>
        <family val="1"/>
      </rPr>
      <t>(</t>
    </r>
    <r>
      <rPr>
        <b/>
        <sz val="11"/>
        <rFont val="仿宋_GB2312"/>
        <family val="3"/>
      </rPr>
      <t>室</t>
    </r>
    <r>
      <rPr>
        <b/>
        <sz val="11"/>
        <rFont val="Times New Roman"/>
        <family val="1"/>
      </rPr>
      <t>)</t>
    </r>
    <r>
      <rPr>
        <b/>
        <sz val="11"/>
        <rFont val="仿宋_GB2312"/>
        <family val="3"/>
      </rPr>
      <t>及相关机构事务</t>
    </r>
  </si>
  <si>
    <r>
      <t xml:space="preserve">      </t>
    </r>
    <r>
      <rPr>
        <sz val="11"/>
        <rFont val="仿宋_GB2312"/>
        <family val="3"/>
      </rPr>
      <t>专项服务</t>
    </r>
  </si>
  <si>
    <r>
      <t xml:space="preserve">      </t>
    </r>
    <r>
      <rPr>
        <sz val="11"/>
        <rFont val="仿宋_GB2312"/>
        <family val="3"/>
      </rPr>
      <t>专项业务及机关事务管理</t>
    </r>
  </si>
  <si>
    <r>
      <t xml:space="preserve">      </t>
    </r>
    <r>
      <rPr>
        <sz val="11"/>
        <rFont val="仿宋_GB2312"/>
        <family val="3"/>
      </rPr>
      <t>政务公开审批</t>
    </r>
  </si>
  <si>
    <r>
      <t xml:space="preserve">      </t>
    </r>
    <r>
      <rPr>
        <sz val="11"/>
        <rFont val="仿宋_GB2312"/>
        <family val="3"/>
      </rPr>
      <t>信访事务</t>
    </r>
  </si>
  <si>
    <r>
      <t xml:space="preserve">      </t>
    </r>
    <r>
      <rPr>
        <sz val="11"/>
        <rFont val="仿宋_GB2312"/>
        <family val="3"/>
      </rPr>
      <t>参事事务</t>
    </r>
  </si>
  <si>
    <r>
      <t xml:space="preserve">      </t>
    </r>
    <r>
      <rPr>
        <sz val="11"/>
        <rFont val="仿宋_GB2312"/>
        <family val="3"/>
      </rPr>
      <t>其他政府办公厅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室</t>
    </r>
    <r>
      <rPr>
        <sz val="11"/>
        <rFont val="Times New Roman"/>
        <family val="1"/>
      </rPr>
      <t>)</t>
    </r>
    <r>
      <rPr>
        <sz val="11"/>
        <rFont val="仿宋_GB2312"/>
        <family val="3"/>
      </rPr>
      <t>及相关机构事务支出</t>
    </r>
  </si>
  <si>
    <r>
      <t xml:space="preserve">    </t>
    </r>
    <r>
      <rPr>
        <b/>
        <sz val="11"/>
        <rFont val="仿宋_GB2312"/>
        <family val="3"/>
      </rPr>
      <t>发展与改革事务</t>
    </r>
  </si>
  <si>
    <r>
      <t xml:space="preserve">      </t>
    </r>
    <r>
      <rPr>
        <sz val="11"/>
        <rFont val="仿宋_GB2312"/>
        <family val="3"/>
      </rPr>
      <t>战略规划与实施</t>
    </r>
  </si>
  <si>
    <r>
      <t xml:space="preserve">      </t>
    </r>
    <r>
      <rPr>
        <sz val="11"/>
        <rFont val="仿宋_GB2312"/>
        <family val="3"/>
      </rPr>
      <t>日常经济运行调节</t>
    </r>
  </si>
  <si>
    <r>
      <t xml:space="preserve">      </t>
    </r>
    <r>
      <rPr>
        <sz val="11"/>
        <rFont val="仿宋_GB2312"/>
        <family val="3"/>
      </rPr>
      <t>社会事业发展规划</t>
    </r>
  </si>
  <si>
    <r>
      <t xml:space="preserve">      </t>
    </r>
    <r>
      <rPr>
        <sz val="11"/>
        <rFont val="仿宋_GB2312"/>
        <family val="3"/>
      </rPr>
      <t>经济体制改革研究</t>
    </r>
  </si>
  <si>
    <r>
      <t xml:space="preserve">      </t>
    </r>
    <r>
      <rPr>
        <sz val="11"/>
        <rFont val="仿宋_GB2312"/>
        <family val="3"/>
      </rPr>
      <t>物价管理</t>
    </r>
  </si>
  <si>
    <r>
      <t xml:space="preserve">      </t>
    </r>
    <r>
      <rPr>
        <sz val="11"/>
        <rFont val="仿宋_GB2312"/>
        <family val="3"/>
      </rPr>
      <t>其他发展与改革事务支出</t>
    </r>
  </si>
  <si>
    <r>
      <t xml:space="preserve">    </t>
    </r>
    <r>
      <rPr>
        <b/>
        <sz val="11"/>
        <rFont val="仿宋_GB2312"/>
        <family val="3"/>
      </rPr>
      <t>统计信息事务</t>
    </r>
  </si>
  <si>
    <r>
      <t xml:space="preserve">      </t>
    </r>
    <r>
      <rPr>
        <sz val="11"/>
        <rFont val="仿宋_GB2312"/>
        <family val="3"/>
      </rPr>
      <t>信息事务</t>
    </r>
  </si>
  <si>
    <r>
      <t xml:space="preserve">      </t>
    </r>
    <r>
      <rPr>
        <sz val="11"/>
        <rFont val="仿宋_GB2312"/>
        <family val="3"/>
      </rPr>
      <t>专项统计业务</t>
    </r>
  </si>
  <si>
    <r>
      <t xml:space="preserve">      </t>
    </r>
    <r>
      <rPr>
        <sz val="11"/>
        <rFont val="仿宋_GB2312"/>
        <family val="3"/>
      </rPr>
      <t>统计管理</t>
    </r>
  </si>
  <si>
    <r>
      <t xml:space="preserve">      </t>
    </r>
    <r>
      <rPr>
        <sz val="11"/>
        <rFont val="仿宋_GB2312"/>
        <family val="3"/>
      </rPr>
      <t>专项普查活动</t>
    </r>
  </si>
  <si>
    <r>
      <t xml:space="preserve">      </t>
    </r>
    <r>
      <rPr>
        <sz val="11"/>
        <rFont val="仿宋_GB2312"/>
        <family val="3"/>
      </rPr>
      <t>统计抽样调查</t>
    </r>
  </si>
  <si>
    <r>
      <t xml:space="preserve">      </t>
    </r>
    <r>
      <rPr>
        <sz val="11"/>
        <rFont val="仿宋_GB2312"/>
        <family val="3"/>
      </rPr>
      <t>其他统计信息事务支出</t>
    </r>
  </si>
  <si>
    <r>
      <t xml:space="preserve">    </t>
    </r>
    <r>
      <rPr>
        <b/>
        <sz val="11"/>
        <rFont val="仿宋_GB2312"/>
        <family val="3"/>
      </rPr>
      <t>财政事务</t>
    </r>
  </si>
  <si>
    <r>
      <t xml:space="preserve">      </t>
    </r>
    <r>
      <rPr>
        <sz val="11"/>
        <rFont val="仿宋_GB2312"/>
        <family val="3"/>
      </rPr>
      <t>预算改革业务</t>
    </r>
  </si>
  <si>
    <r>
      <t xml:space="preserve">      </t>
    </r>
    <r>
      <rPr>
        <sz val="11"/>
        <rFont val="仿宋_GB2312"/>
        <family val="3"/>
      </rPr>
      <t>财政国库业务</t>
    </r>
  </si>
  <si>
    <r>
      <t xml:space="preserve">      </t>
    </r>
    <r>
      <rPr>
        <sz val="11"/>
        <rFont val="仿宋_GB2312"/>
        <family val="3"/>
      </rPr>
      <t>财政监察</t>
    </r>
  </si>
  <si>
    <r>
      <t xml:space="preserve">      </t>
    </r>
    <r>
      <rPr>
        <sz val="11"/>
        <rFont val="仿宋_GB2312"/>
        <family val="3"/>
      </rPr>
      <t>信息化建设</t>
    </r>
  </si>
  <si>
    <r>
      <t xml:space="preserve">      </t>
    </r>
    <r>
      <rPr>
        <sz val="11"/>
        <rFont val="仿宋_GB2312"/>
        <family val="3"/>
      </rPr>
      <t>财政委托业务支出</t>
    </r>
  </si>
  <si>
    <r>
      <t xml:space="preserve">      </t>
    </r>
    <r>
      <rPr>
        <sz val="11"/>
        <rFont val="仿宋_GB2312"/>
        <family val="3"/>
      </rPr>
      <t>其他财政事务支出</t>
    </r>
  </si>
  <si>
    <r>
      <t xml:space="preserve">    </t>
    </r>
    <r>
      <rPr>
        <b/>
        <sz val="11"/>
        <rFont val="仿宋_GB2312"/>
        <family val="3"/>
      </rPr>
      <t>税收事务</t>
    </r>
  </si>
  <si>
    <r>
      <t xml:space="preserve">      </t>
    </r>
    <r>
      <rPr>
        <sz val="11"/>
        <rFont val="仿宋_GB2312"/>
        <family val="3"/>
      </rPr>
      <t>税务办案</t>
    </r>
  </si>
  <si>
    <r>
      <t xml:space="preserve">      </t>
    </r>
    <r>
      <rPr>
        <sz val="11"/>
        <rFont val="仿宋_GB2312"/>
        <family val="3"/>
      </rPr>
      <t>发票管理及税务登记</t>
    </r>
  </si>
  <si>
    <r>
      <t xml:space="preserve">      </t>
    </r>
    <r>
      <rPr>
        <sz val="11"/>
        <rFont val="仿宋_GB2312"/>
        <family val="3"/>
      </rPr>
      <t>代扣代收代征税款手续费</t>
    </r>
  </si>
  <si>
    <r>
      <t xml:space="preserve">      </t>
    </r>
    <r>
      <rPr>
        <sz val="11"/>
        <rFont val="仿宋_GB2312"/>
        <family val="3"/>
      </rPr>
      <t>税务宣传</t>
    </r>
  </si>
  <si>
    <r>
      <t xml:space="preserve">      </t>
    </r>
    <r>
      <rPr>
        <sz val="11"/>
        <rFont val="仿宋_GB2312"/>
        <family val="3"/>
      </rPr>
      <t>协税护税</t>
    </r>
  </si>
  <si>
    <r>
      <t xml:space="preserve">      </t>
    </r>
    <r>
      <rPr>
        <sz val="11"/>
        <rFont val="仿宋_GB2312"/>
        <family val="3"/>
      </rPr>
      <t>其他税收事务支出</t>
    </r>
  </si>
  <si>
    <r>
      <t xml:space="preserve">    </t>
    </r>
    <r>
      <rPr>
        <b/>
        <sz val="11"/>
        <rFont val="仿宋_GB2312"/>
        <family val="3"/>
      </rPr>
      <t>审计事务</t>
    </r>
  </si>
  <si>
    <r>
      <t xml:space="preserve">      </t>
    </r>
    <r>
      <rPr>
        <sz val="11"/>
        <rFont val="仿宋_GB2312"/>
        <family val="3"/>
      </rPr>
      <t>审计业务</t>
    </r>
  </si>
  <si>
    <r>
      <t xml:space="preserve">      </t>
    </r>
    <r>
      <rPr>
        <sz val="11"/>
        <rFont val="仿宋_GB2312"/>
        <family val="3"/>
      </rPr>
      <t>审计管理</t>
    </r>
  </si>
  <si>
    <r>
      <t xml:space="preserve">      </t>
    </r>
    <r>
      <rPr>
        <sz val="11"/>
        <rFont val="仿宋_GB2312"/>
        <family val="3"/>
      </rPr>
      <t>其他审计事务支出</t>
    </r>
  </si>
  <si>
    <r>
      <t xml:space="preserve">    </t>
    </r>
    <r>
      <rPr>
        <b/>
        <sz val="11"/>
        <rFont val="仿宋_GB2312"/>
        <family val="3"/>
      </rPr>
      <t>海关事务</t>
    </r>
  </si>
  <si>
    <r>
      <t xml:space="preserve">      </t>
    </r>
    <r>
      <rPr>
        <sz val="11"/>
        <rFont val="仿宋_GB2312"/>
        <family val="3"/>
      </rPr>
      <t>缉私办案</t>
    </r>
  </si>
  <si>
    <r>
      <t xml:space="preserve">      </t>
    </r>
    <r>
      <rPr>
        <sz val="11"/>
        <rFont val="仿宋_GB2312"/>
        <family val="3"/>
      </rPr>
      <t>口岸管理</t>
    </r>
  </si>
  <si>
    <r>
      <t xml:space="preserve">      </t>
    </r>
    <r>
      <rPr>
        <sz val="11"/>
        <rFont val="仿宋_GB2312"/>
        <family val="3"/>
      </rPr>
      <t>海关关务</t>
    </r>
  </si>
  <si>
    <r>
      <t xml:space="preserve">      </t>
    </r>
    <r>
      <rPr>
        <sz val="11"/>
        <rFont val="仿宋_GB2312"/>
        <family val="3"/>
      </rPr>
      <t>关税征管</t>
    </r>
  </si>
  <si>
    <r>
      <t xml:space="preserve">      </t>
    </r>
    <r>
      <rPr>
        <sz val="11"/>
        <rFont val="仿宋_GB2312"/>
        <family val="3"/>
      </rPr>
      <t>海关监管</t>
    </r>
  </si>
  <si>
    <r>
      <t xml:space="preserve">      </t>
    </r>
    <r>
      <rPr>
        <sz val="11"/>
        <rFont val="仿宋_GB2312"/>
        <family val="3"/>
      </rPr>
      <t>检验检疫</t>
    </r>
  </si>
  <si>
    <r>
      <t xml:space="preserve">      </t>
    </r>
    <r>
      <rPr>
        <sz val="11"/>
        <rFont val="仿宋_GB2312"/>
        <family val="3"/>
      </rPr>
      <t>其他海关事务支出</t>
    </r>
  </si>
  <si>
    <r>
      <t xml:space="preserve">    </t>
    </r>
    <r>
      <rPr>
        <b/>
        <sz val="11"/>
        <rFont val="仿宋_GB2312"/>
        <family val="3"/>
      </rPr>
      <t>人力资源事务</t>
    </r>
  </si>
  <si>
    <r>
      <t xml:space="preserve">      </t>
    </r>
    <r>
      <rPr>
        <sz val="11"/>
        <rFont val="仿宋_GB2312"/>
        <family val="3"/>
      </rPr>
      <t>政府特殊津贴</t>
    </r>
  </si>
  <si>
    <r>
      <t xml:space="preserve">      </t>
    </r>
    <r>
      <rPr>
        <sz val="11"/>
        <rFont val="仿宋_GB2312"/>
        <family val="3"/>
      </rPr>
      <t>资助留学回国人员</t>
    </r>
  </si>
  <si>
    <r>
      <t xml:space="preserve">      </t>
    </r>
    <r>
      <rPr>
        <sz val="11"/>
        <rFont val="仿宋_GB2312"/>
        <family val="3"/>
      </rPr>
      <t>博士后日常经费</t>
    </r>
  </si>
  <si>
    <r>
      <t xml:space="preserve">      </t>
    </r>
    <r>
      <rPr>
        <sz val="11"/>
        <rFont val="仿宋_GB2312"/>
        <family val="3"/>
      </rPr>
      <t>引进人才费用</t>
    </r>
  </si>
  <si>
    <r>
      <t xml:space="preserve">      </t>
    </r>
    <r>
      <rPr>
        <sz val="11"/>
        <rFont val="仿宋_GB2312"/>
        <family val="3"/>
      </rPr>
      <t>其他人力资源事务支出</t>
    </r>
  </si>
  <si>
    <r>
      <t xml:space="preserve">    </t>
    </r>
    <r>
      <rPr>
        <b/>
        <sz val="11"/>
        <rFont val="仿宋_GB2312"/>
        <family val="3"/>
      </rPr>
      <t>纪检监察事务</t>
    </r>
  </si>
  <si>
    <r>
      <t xml:space="preserve">      </t>
    </r>
    <r>
      <rPr>
        <sz val="11"/>
        <rFont val="仿宋_GB2312"/>
        <family val="3"/>
      </rPr>
      <t>大案要案查处</t>
    </r>
  </si>
  <si>
    <r>
      <t xml:space="preserve">      </t>
    </r>
    <r>
      <rPr>
        <sz val="11"/>
        <rFont val="仿宋_GB2312"/>
        <family val="3"/>
      </rPr>
      <t>派驻派出机构</t>
    </r>
  </si>
  <si>
    <r>
      <t xml:space="preserve">      </t>
    </r>
    <r>
      <rPr>
        <sz val="11"/>
        <rFont val="仿宋_GB2312"/>
        <family val="3"/>
      </rPr>
      <t>巡视工作</t>
    </r>
  </si>
  <si>
    <r>
      <t xml:space="preserve">      </t>
    </r>
    <r>
      <rPr>
        <sz val="11"/>
        <rFont val="仿宋_GB2312"/>
        <family val="3"/>
      </rPr>
      <t>其他纪检监察事务支出</t>
    </r>
  </si>
  <si>
    <r>
      <t xml:space="preserve">    </t>
    </r>
    <r>
      <rPr>
        <b/>
        <sz val="11"/>
        <rFont val="仿宋_GB2312"/>
        <family val="3"/>
      </rPr>
      <t>商贸事务</t>
    </r>
  </si>
  <si>
    <r>
      <t xml:space="preserve">      </t>
    </r>
    <r>
      <rPr>
        <sz val="11"/>
        <rFont val="仿宋_GB2312"/>
        <family val="3"/>
      </rPr>
      <t>对外贸易管理</t>
    </r>
  </si>
  <si>
    <r>
      <t xml:space="preserve">      </t>
    </r>
    <r>
      <rPr>
        <sz val="11"/>
        <rFont val="仿宋_GB2312"/>
        <family val="3"/>
      </rPr>
      <t>国际经济合作</t>
    </r>
  </si>
  <si>
    <r>
      <t xml:space="preserve">      </t>
    </r>
    <r>
      <rPr>
        <sz val="11"/>
        <rFont val="仿宋_GB2312"/>
        <family val="3"/>
      </rPr>
      <t>外资管理</t>
    </r>
  </si>
  <si>
    <r>
      <t xml:space="preserve">      </t>
    </r>
    <r>
      <rPr>
        <sz val="11"/>
        <rFont val="仿宋_GB2312"/>
        <family val="3"/>
      </rPr>
      <t>国内贸易管理</t>
    </r>
  </si>
  <si>
    <r>
      <t xml:space="preserve">      </t>
    </r>
    <r>
      <rPr>
        <sz val="11"/>
        <rFont val="仿宋_GB2312"/>
        <family val="3"/>
      </rPr>
      <t>招商引资</t>
    </r>
  </si>
  <si>
    <r>
      <t xml:space="preserve">      </t>
    </r>
    <r>
      <rPr>
        <sz val="11"/>
        <rFont val="仿宋_GB2312"/>
        <family val="3"/>
      </rPr>
      <t>其他商贸事务支出</t>
    </r>
  </si>
  <si>
    <r>
      <t xml:space="preserve">    </t>
    </r>
    <r>
      <rPr>
        <b/>
        <sz val="11"/>
        <rFont val="仿宋_GB2312"/>
        <family val="3"/>
      </rPr>
      <t>知识产权事务</t>
    </r>
  </si>
  <si>
    <r>
      <t xml:space="preserve">      </t>
    </r>
    <r>
      <rPr>
        <sz val="11"/>
        <rFont val="仿宋_GB2312"/>
        <family val="3"/>
      </rPr>
      <t>专利审批</t>
    </r>
  </si>
  <si>
    <r>
      <t xml:space="preserve">      </t>
    </r>
    <r>
      <rPr>
        <sz val="11"/>
        <rFont val="仿宋_GB2312"/>
        <family val="3"/>
      </rPr>
      <t>知识产权战略和规划</t>
    </r>
  </si>
  <si>
    <r>
      <t xml:space="preserve">      </t>
    </r>
    <r>
      <rPr>
        <sz val="11"/>
        <rFont val="仿宋_GB2312"/>
        <family val="3"/>
      </rPr>
      <t>国际合作与交流</t>
    </r>
  </si>
  <si>
    <r>
      <t xml:space="preserve">      </t>
    </r>
    <r>
      <rPr>
        <sz val="11"/>
        <rFont val="仿宋_GB2312"/>
        <family val="3"/>
      </rPr>
      <t>知识产权宏观管理</t>
    </r>
  </si>
  <si>
    <r>
      <t xml:space="preserve">      </t>
    </r>
    <r>
      <rPr>
        <sz val="11"/>
        <rFont val="仿宋_GB2312"/>
        <family val="3"/>
      </rPr>
      <t>商标管理</t>
    </r>
  </si>
  <si>
    <r>
      <t xml:space="preserve">      </t>
    </r>
    <r>
      <rPr>
        <sz val="11"/>
        <rFont val="仿宋_GB2312"/>
        <family val="3"/>
      </rPr>
      <t>原产地地理标志管理</t>
    </r>
  </si>
  <si>
    <r>
      <t xml:space="preserve">      </t>
    </r>
    <r>
      <rPr>
        <sz val="11"/>
        <rFont val="仿宋_GB2312"/>
        <family val="3"/>
      </rPr>
      <t>其他知识产权事务支出</t>
    </r>
  </si>
  <si>
    <r>
      <t xml:space="preserve">    </t>
    </r>
    <r>
      <rPr>
        <b/>
        <sz val="11"/>
        <rFont val="仿宋_GB2312"/>
        <family val="3"/>
      </rPr>
      <t>民族事务</t>
    </r>
  </si>
  <si>
    <r>
      <t xml:space="preserve">      </t>
    </r>
    <r>
      <rPr>
        <sz val="11"/>
        <rFont val="仿宋_GB2312"/>
        <family val="3"/>
      </rPr>
      <t>民族工作专项</t>
    </r>
  </si>
  <si>
    <r>
      <t xml:space="preserve">      </t>
    </r>
    <r>
      <rPr>
        <sz val="11"/>
        <rFont val="仿宋_GB2312"/>
        <family val="3"/>
      </rPr>
      <t>其他民族事务支出</t>
    </r>
  </si>
  <si>
    <r>
      <t xml:space="preserve">    </t>
    </r>
    <r>
      <rPr>
        <b/>
        <sz val="11"/>
        <rFont val="仿宋_GB2312"/>
        <family val="3"/>
      </rPr>
      <t>港澳台事务</t>
    </r>
  </si>
  <si>
    <r>
      <t xml:space="preserve">      </t>
    </r>
    <r>
      <rPr>
        <sz val="11"/>
        <rFont val="仿宋_GB2312"/>
        <family val="3"/>
      </rPr>
      <t>港澳事务</t>
    </r>
  </si>
  <si>
    <r>
      <t xml:space="preserve">      </t>
    </r>
    <r>
      <rPr>
        <sz val="11"/>
        <rFont val="仿宋_GB2312"/>
        <family val="3"/>
      </rPr>
      <t>台湾事务</t>
    </r>
  </si>
  <si>
    <r>
      <t xml:space="preserve">      </t>
    </r>
    <r>
      <rPr>
        <sz val="11"/>
        <rFont val="仿宋_GB2312"/>
        <family val="3"/>
      </rPr>
      <t>其他港澳台事务支出</t>
    </r>
  </si>
  <si>
    <r>
      <t xml:space="preserve">    </t>
    </r>
    <r>
      <rPr>
        <b/>
        <sz val="11"/>
        <rFont val="仿宋_GB2312"/>
        <family val="3"/>
      </rPr>
      <t>档案事务</t>
    </r>
  </si>
  <si>
    <r>
      <t xml:space="preserve">      </t>
    </r>
    <r>
      <rPr>
        <sz val="11"/>
        <rFont val="仿宋_GB2312"/>
        <family val="3"/>
      </rPr>
      <t>档案馆</t>
    </r>
  </si>
  <si>
    <r>
      <t xml:space="preserve">      </t>
    </r>
    <r>
      <rPr>
        <sz val="11"/>
        <rFont val="仿宋_GB2312"/>
        <family val="3"/>
      </rPr>
      <t>其他档案事务支出</t>
    </r>
  </si>
  <si>
    <r>
      <t xml:space="preserve">    </t>
    </r>
    <r>
      <rPr>
        <b/>
        <sz val="11"/>
        <rFont val="仿宋_GB2312"/>
        <family val="3"/>
      </rPr>
      <t>民主党派及工商联事务</t>
    </r>
  </si>
  <si>
    <r>
      <t xml:space="preserve">      </t>
    </r>
    <r>
      <rPr>
        <sz val="11"/>
        <rFont val="仿宋_GB2312"/>
        <family val="3"/>
      </rPr>
      <t>其他民主党派及工商联事务支出</t>
    </r>
  </si>
  <si>
    <r>
      <t xml:space="preserve">    </t>
    </r>
    <r>
      <rPr>
        <b/>
        <sz val="11"/>
        <rFont val="仿宋_GB2312"/>
        <family val="3"/>
      </rPr>
      <t>群众团体事务</t>
    </r>
  </si>
  <si>
    <r>
      <t xml:space="preserve">      </t>
    </r>
    <r>
      <rPr>
        <sz val="11"/>
        <rFont val="仿宋_GB2312"/>
        <family val="3"/>
      </rPr>
      <t>工会事务</t>
    </r>
  </si>
  <si>
    <r>
      <t xml:space="preserve">      </t>
    </r>
    <r>
      <rPr>
        <sz val="11"/>
        <rFont val="仿宋_GB2312"/>
        <family val="3"/>
      </rPr>
      <t>其他群众团体事务支出</t>
    </r>
  </si>
  <si>
    <r>
      <t xml:space="preserve">    </t>
    </r>
    <r>
      <rPr>
        <b/>
        <sz val="11"/>
        <rFont val="仿宋_GB2312"/>
        <family val="3"/>
      </rPr>
      <t>党委办公厅</t>
    </r>
    <r>
      <rPr>
        <b/>
        <sz val="11"/>
        <rFont val="Times New Roman"/>
        <family val="1"/>
      </rPr>
      <t>(</t>
    </r>
    <r>
      <rPr>
        <b/>
        <sz val="11"/>
        <rFont val="仿宋_GB2312"/>
        <family val="3"/>
      </rPr>
      <t>室</t>
    </r>
    <r>
      <rPr>
        <b/>
        <sz val="11"/>
        <rFont val="Times New Roman"/>
        <family val="1"/>
      </rPr>
      <t>)</t>
    </r>
    <r>
      <rPr>
        <b/>
        <sz val="11"/>
        <rFont val="仿宋_GB2312"/>
        <family val="3"/>
      </rPr>
      <t>及相关机构事务</t>
    </r>
  </si>
  <si>
    <r>
      <t xml:space="preserve">      </t>
    </r>
    <r>
      <rPr>
        <sz val="11"/>
        <rFont val="仿宋_GB2312"/>
        <family val="3"/>
      </rPr>
      <t>专项业务</t>
    </r>
  </si>
  <si>
    <r>
      <t xml:space="preserve">      </t>
    </r>
    <r>
      <rPr>
        <sz val="11"/>
        <rFont val="仿宋_GB2312"/>
        <family val="3"/>
      </rPr>
      <t>其他党委办公厅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室</t>
    </r>
    <r>
      <rPr>
        <sz val="11"/>
        <rFont val="Times New Roman"/>
        <family val="1"/>
      </rPr>
      <t>)</t>
    </r>
    <r>
      <rPr>
        <sz val="11"/>
        <rFont val="仿宋_GB2312"/>
        <family val="3"/>
      </rPr>
      <t>及相关机构事务支出</t>
    </r>
  </si>
  <si>
    <r>
      <t xml:space="preserve">    </t>
    </r>
    <r>
      <rPr>
        <b/>
        <sz val="11"/>
        <rFont val="仿宋_GB2312"/>
        <family val="3"/>
      </rPr>
      <t>组织事务</t>
    </r>
  </si>
  <si>
    <r>
      <t xml:space="preserve">      </t>
    </r>
    <r>
      <rPr>
        <sz val="11"/>
        <rFont val="仿宋_GB2312"/>
        <family val="3"/>
      </rPr>
      <t>公务员事务</t>
    </r>
  </si>
  <si>
    <r>
      <t xml:space="preserve">      </t>
    </r>
    <r>
      <rPr>
        <sz val="11"/>
        <rFont val="仿宋_GB2312"/>
        <family val="3"/>
      </rPr>
      <t>其他组织事务支出</t>
    </r>
  </si>
  <si>
    <r>
      <t xml:space="preserve">    </t>
    </r>
    <r>
      <rPr>
        <b/>
        <sz val="11"/>
        <rFont val="仿宋_GB2312"/>
        <family val="3"/>
      </rPr>
      <t>宣传事务</t>
    </r>
  </si>
  <si>
    <r>
      <t xml:space="preserve">      </t>
    </r>
    <r>
      <rPr>
        <sz val="11"/>
        <rFont val="仿宋_GB2312"/>
        <family val="3"/>
      </rPr>
      <t>宣传管理</t>
    </r>
  </si>
  <si>
    <r>
      <t xml:space="preserve">      </t>
    </r>
    <r>
      <rPr>
        <sz val="11"/>
        <rFont val="仿宋_GB2312"/>
        <family val="3"/>
      </rPr>
      <t>其他宣传事务支出</t>
    </r>
  </si>
  <si>
    <r>
      <t xml:space="preserve">    </t>
    </r>
    <r>
      <rPr>
        <b/>
        <sz val="11"/>
        <rFont val="仿宋_GB2312"/>
        <family val="3"/>
      </rPr>
      <t>统战事务</t>
    </r>
  </si>
  <si>
    <r>
      <t xml:space="preserve">      </t>
    </r>
    <r>
      <rPr>
        <sz val="11"/>
        <rFont val="仿宋_GB2312"/>
        <family val="3"/>
      </rPr>
      <t>宗教事务</t>
    </r>
  </si>
  <si>
    <r>
      <t xml:space="preserve">      </t>
    </r>
    <r>
      <rPr>
        <sz val="11"/>
        <rFont val="仿宋_GB2312"/>
        <family val="3"/>
      </rPr>
      <t>华侨事务</t>
    </r>
  </si>
  <si>
    <r>
      <t xml:space="preserve">      </t>
    </r>
    <r>
      <rPr>
        <sz val="11"/>
        <rFont val="仿宋_GB2312"/>
        <family val="3"/>
      </rPr>
      <t>其他统战事务支出</t>
    </r>
  </si>
  <si>
    <r>
      <t xml:space="preserve">    </t>
    </r>
    <r>
      <rPr>
        <b/>
        <sz val="11"/>
        <rFont val="仿宋_GB2312"/>
        <family val="3"/>
      </rPr>
      <t>对外联络事务</t>
    </r>
  </si>
  <si>
    <r>
      <t xml:space="preserve">      </t>
    </r>
    <r>
      <rPr>
        <sz val="11"/>
        <rFont val="仿宋_GB2312"/>
        <family val="3"/>
      </rPr>
      <t>其他对外联络事务支出</t>
    </r>
  </si>
  <si>
    <r>
      <t xml:space="preserve">    </t>
    </r>
    <r>
      <rPr>
        <b/>
        <sz val="11"/>
        <rFont val="仿宋_GB2312"/>
        <family val="3"/>
      </rPr>
      <t>其他共产党事务支出</t>
    </r>
  </si>
  <si>
    <r>
      <t xml:space="preserve">      </t>
    </r>
    <r>
      <rPr>
        <sz val="11"/>
        <rFont val="仿宋_GB2312"/>
        <family val="3"/>
      </rPr>
      <t>其他共产党事务支出</t>
    </r>
  </si>
  <si>
    <r>
      <t xml:space="preserve">    </t>
    </r>
    <r>
      <rPr>
        <b/>
        <sz val="11"/>
        <rFont val="仿宋_GB2312"/>
        <family val="3"/>
      </rPr>
      <t>网信事务</t>
    </r>
  </si>
  <si>
    <r>
      <t xml:space="preserve">      </t>
    </r>
    <r>
      <rPr>
        <sz val="11"/>
        <rFont val="仿宋_GB2312"/>
        <family val="3"/>
      </rPr>
      <t>信息安全事务</t>
    </r>
  </si>
  <si>
    <r>
      <t xml:space="preserve">      </t>
    </r>
    <r>
      <rPr>
        <sz val="11"/>
        <rFont val="仿宋_GB2312"/>
        <family val="3"/>
      </rPr>
      <t>其他网信事务支出</t>
    </r>
  </si>
  <si>
    <r>
      <t xml:space="preserve">    </t>
    </r>
    <r>
      <rPr>
        <b/>
        <sz val="11"/>
        <rFont val="仿宋_GB2312"/>
        <family val="3"/>
      </rPr>
      <t>市场监督管理事务</t>
    </r>
  </si>
  <si>
    <r>
      <t xml:space="preserve">      </t>
    </r>
    <r>
      <rPr>
        <sz val="11"/>
        <rFont val="仿宋_GB2312"/>
        <family val="3"/>
      </rPr>
      <t>市场主体管理</t>
    </r>
  </si>
  <si>
    <r>
      <t xml:space="preserve">      </t>
    </r>
    <r>
      <rPr>
        <sz val="11"/>
        <rFont val="仿宋_GB2312"/>
        <family val="3"/>
      </rPr>
      <t>市场秩序执法</t>
    </r>
  </si>
  <si>
    <r>
      <t xml:space="preserve">      </t>
    </r>
    <r>
      <rPr>
        <sz val="11"/>
        <rFont val="仿宋_GB2312"/>
        <family val="3"/>
      </rPr>
      <t>质量基础</t>
    </r>
  </si>
  <si>
    <r>
      <t xml:space="preserve">      </t>
    </r>
    <r>
      <rPr>
        <sz val="11"/>
        <rFont val="仿宋_GB2312"/>
        <family val="3"/>
      </rPr>
      <t>药品事务</t>
    </r>
  </si>
  <si>
    <r>
      <t xml:space="preserve">      </t>
    </r>
    <r>
      <rPr>
        <sz val="11"/>
        <rFont val="仿宋_GB2312"/>
        <family val="3"/>
      </rPr>
      <t>医疗器械事务</t>
    </r>
  </si>
  <si>
    <r>
      <t xml:space="preserve">      </t>
    </r>
    <r>
      <rPr>
        <sz val="11"/>
        <rFont val="仿宋_GB2312"/>
        <family val="3"/>
      </rPr>
      <t>化妆品事务</t>
    </r>
  </si>
  <si>
    <r>
      <t xml:space="preserve">      </t>
    </r>
    <r>
      <rPr>
        <sz val="11"/>
        <rFont val="仿宋_GB2312"/>
        <family val="3"/>
      </rPr>
      <t>质量安全监管</t>
    </r>
  </si>
  <si>
    <r>
      <t xml:space="preserve">      </t>
    </r>
    <r>
      <rPr>
        <sz val="11"/>
        <rFont val="仿宋_GB2312"/>
        <family val="3"/>
      </rPr>
      <t>食品安全监管</t>
    </r>
  </si>
  <si>
    <r>
      <t xml:space="preserve">      </t>
    </r>
    <r>
      <rPr>
        <sz val="11"/>
        <rFont val="仿宋_GB2312"/>
        <family val="3"/>
      </rPr>
      <t>其他市场监督管理事务</t>
    </r>
  </si>
  <si>
    <r>
      <t xml:space="preserve">    </t>
    </r>
    <r>
      <rPr>
        <b/>
        <sz val="11"/>
        <rFont val="仿宋_GB2312"/>
        <family val="3"/>
      </rPr>
      <t>其他一般公共服务支出</t>
    </r>
  </si>
  <si>
    <r>
      <t xml:space="preserve">      </t>
    </r>
    <r>
      <rPr>
        <sz val="11"/>
        <rFont val="仿宋_GB2312"/>
        <family val="3"/>
      </rPr>
      <t>国家赔偿费用支出</t>
    </r>
  </si>
  <si>
    <r>
      <t xml:space="preserve">      </t>
    </r>
    <r>
      <rPr>
        <sz val="11"/>
        <rFont val="仿宋_GB2312"/>
        <family val="3"/>
      </rPr>
      <t>其他一般公共服务支出</t>
    </r>
  </si>
  <si>
    <r>
      <t xml:space="preserve">  </t>
    </r>
    <r>
      <rPr>
        <b/>
        <sz val="11"/>
        <rFont val="仿宋_GB2312"/>
        <family val="3"/>
      </rPr>
      <t>外交支出</t>
    </r>
  </si>
  <si>
    <r>
      <t xml:space="preserve">    </t>
    </r>
    <r>
      <rPr>
        <b/>
        <sz val="11"/>
        <rFont val="仿宋_GB2312"/>
        <family val="3"/>
      </rPr>
      <t>外交管理事务</t>
    </r>
  </si>
  <si>
    <r>
      <t xml:space="preserve">      </t>
    </r>
    <r>
      <rPr>
        <sz val="11"/>
        <rFont val="仿宋_GB2312"/>
        <family val="3"/>
      </rPr>
      <t>其他外交管理事务支出</t>
    </r>
  </si>
  <si>
    <r>
      <t xml:space="preserve">    </t>
    </r>
    <r>
      <rPr>
        <b/>
        <sz val="11"/>
        <rFont val="仿宋_GB2312"/>
        <family val="3"/>
      </rPr>
      <t>驻外机构</t>
    </r>
  </si>
  <si>
    <r>
      <t xml:space="preserve">      </t>
    </r>
    <r>
      <rPr>
        <sz val="11"/>
        <rFont val="仿宋_GB2312"/>
        <family val="3"/>
      </rPr>
      <t>驻外使领馆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团、处</t>
    </r>
    <r>
      <rPr>
        <sz val="11"/>
        <rFont val="Times New Roman"/>
        <family val="1"/>
      </rPr>
      <t>)</t>
    </r>
  </si>
  <si>
    <r>
      <t xml:space="preserve">      </t>
    </r>
    <r>
      <rPr>
        <sz val="11"/>
        <rFont val="仿宋_GB2312"/>
        <family val="3"/>
      </rPr>
      <t>其他驻外机构支出</t>
    </r>
  </si>
  <si>
    <r>
      <t xml:space="preserve">    </t>
    </r>
    <r>
      <rPr>
        <b/>
        <sz val="11"/>
        <rFont val="仿宋_GB2312"/>
        <family val="3"/>
      </rPr>
      <t>对外援助</t>
    </r>
  </si>
  <si>
    <r>
      <t xml:space="preserve">      </t>
    </r>
    <r>
      <rPr>
        <sz val="11"/>
        <rFont val="仿宋_GB2312"/>
        <family val="3"/>
      </rPr>
      <t>援外优惠贷款贴息</t>
    </r>
  </si>
  <si>
    <r>
      <t xml:space="preserve">      </t>
    </r>
    <r>
      <rPr>
        <sz val="11"/>
        <rFont val="仿宋_GB2312"/>
        <family val="3"/>
      </rPr>
      <t>对外援助</t>
    </r>
  </si>
  <si>
    <r>
      <t xml:space="preserve">    </t>
    </r>
    <r>
      <rPr>
        <b/>
        <sz val="11"/>
        <rFont val="仿宋_GB2312"/>
        <family val="3"/>
      </rPr>
      <t>国际组织</t>
    </r>
  </si>
  <si>
    <r>
      <t xml:space="preserve">      </t>
    </r>
    <r>
      <rPr>
        <sz val="11"/>
        <rFont val="仿宋_GB2312"/>
        <family val="3"/>
      </rPr>
      <t>国际组织会费</t>
    </r>
  </si>
  <si>
    <r>
      <t xml:space="preserve">      </t>
    </r>
    <r>
      <rPr>
        <sz val="11"/>
        <rFont val="仿宋_GB2312"/>
        <family val="3"/>
      </rPr>
      <t>国际组织捐赠</t>
    </r>
  </si>
  <si>
    <r>
      <t xml:space="preserve">      </t>
    </r>
    <r>
      <rPr>
        <sz val="11"/>
        <rFont val="仿宋_GB2312"/>
        <family val="3"/>
      </rPr>
      <t>维和摊款</t>
    </r>
  </si>
  <si>
    <r>
      <t xml:space="preserve">      </t>
    </r>
    <r>
      <rPr>
        <sz val="11"/>
        <rFont val="仿宋_GB2312"/>
        <family val="3"/>
      </rPr>
      <t>国际组织股金及基金</t>
    </r>
  </si>
  <si>
    <r>
      <t xml:space="preserve">      </t>
    </r>
    <r>
      <rPr>
        <sz val="11"/>
        <rFont val="仿宋_GB2312"/>
        <family val="3"/>
      </rPr>
      <t>其他国际组织支出</t>
    </r>
  </si>
  <si>
    <r>
      <t xml:space="preserve">    </t>
    </r>
    <r>
      <rPr>
        <b/>
        <sz val="11"/>
        <rFont val="仿宋_GB2312"/>
        <family val="3"/>
      </rPr>
      <t>对外合作与交流</t>
    </r>
  </si>
  <si>
    <r>
      <t xml:space="preserve">      </t>
    </r>
    <r>
      <rPr>
        <sz val="11"/>
        <rFont val="仿宋_GB2312"/>
        <family val="3"/>
      </rPr>
      <t>在华国际会议</t>
    </r>
  </si>
  <si>
    <r>
      <t xml:space="preserve">      </t>
    </r>
    <r>
      <rPr>
        <sz val="11"/>
        <rFont val="仿宋_GB2312"/>
        <family val="3"/>
      </rPr>
      <t>国际交流活动</t>
    </r>
  </si>
  <si>
    <r>
      <t xml:space="preserve">      </t>
    </r>
    <r>
      <rPr>
        <sz val="11"/>
        <rFont val="仿宋_GB2312"/>
        <family val="3"/>
      </rPr>
      <t>对外合作活动</t>
    </r>
  </si>
  <si>
    <r>
      <t xml:space="preserve">      </t>
    </r>
    <r>
      <rPr>
        <sz val="11"/>
        <rFont val="仿宋_GB2312"/>
        <family val="3"/>
      </rPr>
      <t>其他对外合作与交流支出</t>
    </r>
  </si>
  <si>
    <r>
      <t xml:space="preserve">    </t>
    </r>
    <r>
      <rPr>
        <b/>
        <sz val="11"/>
        <rFont val="仿宋_GB2312"/>
        <family val="3"/>
      </rPr>
      <t>对外宣传</t>
    </r>
  </si>
  <si>
    <r>
      <t xml:space="preserve">      </t>
    </r>
    <r>
      <rPr>
        <sz val="11"/>
        <rFont val="仿宋_GB2312"/>
        <family val="3"/>
      </rPr>
      <t>对外宣传</t>
    </r>
  </si>
  <si>
    <r>
      <t xml:space="preserve">    </t>
    </r>
    <r>
      <rPr>
        <b/>
        <sz val="11"/>
        <rFont val="仿宋_GB2312"/>
        <family val="3"/>
      </rPr>
      <t>边界勘界联检</t>
    </r>
  </si>
  <si>
    <r>
      <t xml:space="preserve">      </t>
    </r>
    <r>
      <rPr>
        <sz val="11"/>
        <rFont val="仿宋_GB2312"/>
        <family val="3"/>
      </rPr>
      <t>边界勘界</t>
    </r>
  </si>
  <si>
    <r>
      <t xml:space="preserve">      </t>
    </r>
    <r>
      <rPr>
        <sz val="11"/>
        <rFont val="仿宋_GB2312"/>
        <family val="3"/>
      </rPr>
      <t>边界联检</t>
    </r>
  </si>
  <si>
    <r>
      <t xml:space="preserve">      </t>
    </r>
    <r>
      <rPr>
        <sz val="11"/>
        <rFont val="仿宋_GB2312"/>
        <family val="3"/>
      </rPr>
      <t>边界界桩维护</t>
    </r>
  </si>
  <si>
    <r>
      <t xml:space="preserve">      </t>
    </r>
    <r>
      <rPr>
        <sz val="11"/>
        <rFont val="仿宋_GB2312"/>
        <family val="3"/>
      </rPr>
      <t>其他支出</t>
    </r>
  </si>
  <si>
    <r>
      <t xml:space="preserve">    </t>
    </r>
    <r>
      <rPr>
        <b/>
        <sz val="11"/>
        <rFont val="仿宋_GB2312"/>
        <family val="3"/>
      </rPr>
      <t>国际发展合作</t>
    </r>
  </si>
  <si>
    <r>
      <t xml:space="preserve">      </t>
    </r>
    <r>
      <rPr>
        <sz val="11"/>
        <rFont val="仿宋_GB2312"/>
        <family val="3"/>
      </rPr>
      <t>其他国际发展合作支出</t>
    </r>
  </si>
  <si>
    <r>
      <t xml:space="preserve">    </t>
    </r>
    <r>
      <rPr>
        <b/>
        <sz val="11"/>
        <rFont val="仿宋_GB2312"/>
        <family val="3"/>
      </rPr>
      <t>其他外交支出</t>
    </r>
  </si>
  <si>
    <r>
      <t xml:space="preserve">      </t>
    </r>
    <r>
      <rPr>
        <sz val="11"/>
        <rFont val="仿宋_GB2312"/>
        <family val="3"/>
      </rPr>
      <t>其他外交支出</t>
    </r>
  </si>
  <si>
    <r>
      <t xml:space="preserve">  </t>
    </r>
    <r>
      <rPr>
        <b/>
        <sz val="11"/>
        <rFont val="仿宋_GB2312"/>
        <family val="3"/>
      </rPr>
      <t>国防支出</t>
    </r>
  </si>
  <si>
    <r>
      <t xml:space="preserve">    </t>
    </r>
    <r>
      <rPr>
        <b/>
        <sz val="11"/>
        <rFont val="仿宋_GB2312"/>
        <family val="3"/>
      </rPr>
      <t>现役部队</t>
    </r>
  </si>
  <si>
    <r>
      <t xml:space="preserve">      </t>
    </r>
    <r>
      <rPr>
        <sz val="11"/>
        <rFont val="仿宋_GB2312"/>
        <family val="3"/>
      </rPr>
      <t>现役部队</t>
    </r>
  </si>
  <si>
    <r>
      <t xml:space="preserve">    </t>
    </r>
    <r>
      <rPr>
        <b/>
        <sz val="11"/>
        <rFont val="仿宋_GB2312"/>
        <family val="3"/>
      </rPr>
      <t>国防科研事业</t>
    </r>
  </si>
  <si>
    <r>
      <t xml:space="preserve">      </t>
    </r>
    <r>
      <rPr>
        <sz val="11"/>
        <rFont val="仿宋_GB2312"/>
        <family val="3"/>
      </rPr>
      <t>国防科研事业</t>
    </r>
  </si>
  <si>
    <r>
      <t xml:space="preserve">    </t>
    </r>
    <r>
      <rPr>
        <b/>
        <sz val="11"/>
        <rFont val="仿宋_GB2312"/>
        <family val="3"/>
      </rPr>
      <t>专项工程</t>
    </r>
  </si>
  <si>
    <r>
      <t xml:space="preserve">      </t>
    </r>
    <r>
      <rPr>
        <sz val="11"/>
        <rFont val="仿宋_GB2312"/>
        <family val="3"/>
      </rPr>
      <t>专项工程</t>
    </r>
  </si>
  <si>
    <r>
      <t xml:space="preserve">    </t>
    </r>
    <r>
      <rPr>
        <b/>
        <sz val="11"/>
        <rFont val="仿宋_GB2312"/>
        <family val="3"/>
      </rPr>
      <t>国防动员</t>
    </r>
  </si>
  <si>
    <r>
      <t xml:space="preserve">      </t>
    </r>
    <r>
      <rPr>
        <sz val="11"/>
        <rFont val="仿宋_GB2312"/>
        <family val="3"/>
      </rPr>
      <t>兵役征集</t>
    </r>
  </si>
  <si>
    <r>
      <t xml:space="preserve">      </t>
    </r>
    <r>
      <rPr>
        <sz val="11"/>
        <rFont val="仿宋_GB2312"/>
        <family val="3"/>
      </rPr>
      <t>经济动员</t>
    </r>
  </si>
  <si>
    <r>
      <t xml:space="preserve">      </t>
    </r>
    <r>
      <rPr>
        <sz val="11"/>
        <rFont val="仿宋_GB2312"/>
        <family val="3"/>
      </rPr>
      <t>人民防空</t>
    </r>
  </si>
  <si>
    <r>
      <t xml:space="preserve">      </t>
    </r>
    <r>
      <rPr>
        <sz val="11"/>
        <rFont val="仿宋_GB2312"/>
        <family val="3"/>
      </rPr>
      <t>交通战备</t>
    </r>
  </si>
  <si>
    <r>
      <t xml:space="preserve">      </t>
    </r>
    <r>
      <rPr>
        <sz val="11"/>
        <rFont val="仿宋_GB2312"/>
        <family val="3"/>
      </rPr>
      <t>国防教育</t>
    </r>
  </si>
  <si>
    <r>
      <t xml:space="preserve">      </t>
    </r>
    <r>
      <rPr>
        <sz val="11"/>
        <rFont val="仿宋_GB2312"/>
        <family val="3"/>
      </rPr>
      <t>预备役部队</t>
    </r>
  </si>
  <si>
    <r>
      <t xml:space="preserve">      </t>
    </r>
    <r>
      <rPr>
        <sz val="11"/>
        <rFont val="仿宋_GB2312"/>
        <family val="3"/>
      </rPr>
      <t>民兵</t>
    </r>
  </si>
  <si>
    <r>
      <t xml:space="preserve">      </t>
    </r>
    <r>
      <rPr>
        <sz val="11"/>
        <rFont val="仿宋_GB2312"/>
        <family val="3"/>
      </rPr>
      <t>边海防</t>
    </r>
  </si>
  <si>
    <r>
      <t xml:space="preserve">      </t>
    </r>
    <r>
      <rPr>
        <sz val="11"/>
        <rFont val="仿宋_GB2312"/>
        <family val="3"/>
      </rPr>
      <t>其他国防动员支出</t>
    </r>
  </si>
  <si>
    <r>
      <t xml:space="preserve">    </t>
    </r>
    <r>
      <rPr>
        <b/>
        <sz val="11"/>
        <rFont val="仿宋_GB2312"/>
        <family val="3"/>
      </rPr>
      <t>其他国防支出</t>
    </r>
  </si>
  <si>
    <r>
      <t xml:space="preserve">      </t>
    </r>
    <r>
      <rPr>
        <sz val="11"/>
        <rFont val="仿宋_GB2312"/>
        <family val="3"/>
      </rPr>
      <t>其他国防支出</t>
    </r>
  </si>
  <si>
    <r>
      <t xml:space="preserve">  </t>
    </r>
    <r>
      <rPr>
        <b/>
        <sz val="11"/>
        <rFont val="仿宋_GB2312"/>
        <family val="3"/>
      </rPr>
      <t>公共安全支出</t>
    </r>
  </si>
  <si>
    <r>
      <t xml:space="preserve">    </t>
    </r>
    <r>
      <rPr>
        <b/>
        <sz val="11"/>
        <rFont val="仿宋_GB2312"/>
        <family val="3"/>
      </rPr>
      <t>武装警察部队</t>
    </r>
  </si>
  <si>
    <r>
      <t xml:space="preserve">      </t>
    </r>
    <r>
      <rPr>
        <sz val="11"/>
        <rFont val="仿宋_GB2312"/>
        <family val="3"/>
      </rPr>
      <t>武装警察部队</t>
    </r>
  </si>
  <si>
    <r>
      <t xml:space="preserve">      </t>
    </r>
    <r>
      <rPr>
        <sz val="11"/>
        <rFont val="仿宋_GB2312"/>
        <family val="3"/>
      </rPr>
      <t>其他武装警察部队支出</t>
    </r>
  </si>
  <si>
    <r>
      <t xml:space="preserve">    </t>
    </r>
    <r>
      <rPr>
        <b/>
        <sz val="11"/>
        <rFont val="仿宋_GB2312"/>
        <family val="3"/>
      </rPr>
      <t>公安</t>
    </r>
  </si>
  <si>
    <r>
      <t xml:space="preserve">      </t>
    </r>
    <r>
      <rPr>
        <sz val="11"/>
        <rFont val="仿宋_GB2312"/>
        <family val="3"/>
      </rPr>
      <t>执法办案</t>
    </r>
  </si>
  <si>
    <r>
      <t xml:space="preserve">      </t>
    </r>
    <r>
      <rPr>
        <sz val="11"/>
        <rFont val="仿宋_GB2312"/>
        <family val="3"/>
      </rPr>
      <t>特别业务</t>
    </r>
  </si>
  <si>
    <r>
      <t xml:space="preserve">      </t>
    </r>
    <r>
      <rPr>
        <sz val="11"/>
        <rFont val="仿宋_GB2312"/>
        <family val="3"/>
      </rPr>
      <t>特勤业务</t>
    </r>
  </si>
  <si>
    <r>
      <t xml:space="preserve">      </t>
    </r>
    <r>
      <rPr>
        <sz val="11"/>
        <rFont val="仿宋_GB2312"/>
        <family val="3"/>
      </rPr>
      <t>移民事务</t>
    </r>
  </si>
  <si>
    <r>
      <t xml:space="preserve">      </t>
    </r>
    <r>
      <rPr>
        <sz val="11"/>
        <rFont val="仿宋_GB2312"/>
        <family val="3"/>
      </rPr>
      <t>其他公安支出</t>
    </r>
  </si>
  <si>
    <r>
      <t xml:space="preserve">    </t>
    </r>
    <r>
      <rPr>
        <b/>
        <sz val="11"/>
        <rFont val="仿宋_GB2312"/>
        <family val="3"/>
      </rPr>
      <t>国家安全</t>
    </r>
  </si>
  <si>
    <r>
      <t xml:space="preserve">      </t>
    </r>
    <r>
      <rPr>
        <sz val="11"/>
        <rFont val="仿宋_GB2312"/>
        <family val="3"/>
      </rPr>
      <t>安全业务</t>
    </r>
  </si>
  <si>
    <r>
      <t xml:space="preserve">      </t>
    </r>
    <r>
      <rPr>
        <sz val="11"/>
        <rFont val="仿宋_GB2312"/>
        <family val="3"/>
      </rPr>
      <t>其他国家安全支出</t>
    </r>
  </si>
  <si>
    <r>
      <t xml:space="preserve">    </t>
    </r>
    <r>
      <rPr>
        <b/>
        <sz val="11"/>
        <rFont val="仿宋_GB2312"/>
        <family val="3"/>
      </rPr>
      <t>检察</t>
    </r>
  </si>
  <si>
    <r>
      <t xml:space="preserve">      “</t>
    </r>
    <r>
      <rPr>
        <sz val="11"/>
        <rFont val="仿宋_GB2312"/>
        <family val="3"/>
      </rPr>
      <t>两房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建设</t>
    </r>
  </si>
  <si>
    <r>
      <t xml:space="preserve">      </t>
    </r>
    <r>
      <rPr>
        <sz val="11"/>
        <rFont val="仿宋_GB2312"/>
        <family val="3"/>
      </rPr>
      <t>检察监督</t>
    </r>
  </si>
  <si>
    <r>
      <t xml:space="preserve">      </t>
    </r>
    <r>
      <rPr>
        <sz val="11"/>
        <rFont val="仿宋_GB2312"/>
        <family val="3"/>
      </rPr>
      <t>其他检察支出</t>
    </r>
  </si>
  <si>
    <r>
      <t xml:space="preserve">    </t>
    </r>
    <r>
      <rPr>
        <b/>
        <sz val="11"/>
        <rFont val="仿宋_GB2312"/>
        <family val="3"/>
      </rPr>
      <t>法院</t>
    </r>
  </si>
  <si>
    <r>
      <t xml:space="preserve">      </t>
    </r>
    <r>
      <rPr>
        <sz val="11"/>
        <rFont val="仿宋_GB2312"/>
        <family val="3"/>
      </rPr>
      <t>案件审判</t>
    </r>
  </si>
  <si>
    <r>
      <t xml:space="preserve">      </t>
    </r>
    <r>
      <rPr>
        <sz val="11"/>
        <rFont val="仿宋_GB2312"/>
        <family val="3"/>
      </rPr>
      <t>案件执行</t>
    </r>
  </si>
  <si>
    <r>
      <t xml:space="preserve">      “</t>
    </r>
    <r>
      <rPr>
        <sz val="11"/>
        <rFont val="仿宋_GB2312"/>
        <family val="3"/>
      </rPr>
      <t>两庭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建设</t>
    </r>
  </si>
  <si>
    <r>
      <t xml:space="preserve">      </t>
    </r>
    <r>
      <rPr>
        <sz val="11"/>
        <rFont val="仿宋_GB2312"/>
        <family val="3"/>
      </rPr>
      <t>其他法院支出</t>
    </r>
  </si>
  <si>
    <r>
      <t xml:space="preserve">    </t>
    </r>
    <r>
      <rPr>
        <b/>
        <sz val="11"/>
        <rFont val="仿宋_GB2312"/>
        <family val="3"/>
      </rPr>
      <t>司法</t>
    </r>
  </si>
  <si>
    <r>
      <t xml:space="preserve">      </t>
    </r>
    <r>
      <rPr>
        <sz val="11"/>
        <rFont val="仿宋_GB2312"/>
        <family val="3"/>
      </rPr>
      <t>基层司法业务</t>
    </r>
  </si>
  <si>
    <r>
      <t xml:space="preserve">      </t>
    </r>
    <r>
      <rPr>
        <sz val="11"/>
        <rFont val="仿宋_GB2312"/>
        <family val="3"/>
      </rPr>
      <t>普法宣传</t>
    </r>
  </si>
  <si>
    <r>
      <t xml:space="preserve">      </t>
    </r>
    <r>
      <rPr>
        <sz val="11"/>
        <rFont val="仿宋_GB2312"/>
        <family val="3"/>
      </rPr>
      <t>律师管理</t>
    </r>
  </si>
  <si>
    <r>
      <t xml:space="preserve">      </t>
    </r>
    <r>
      <rPr>
        <sz val="11"/>
        <rFont val="仿宋_GB2312"/>
        <family val="3"/>
      </rPr>
      <t>公共法律服务</t>
    </r>
  </si>
  <si>
    <r>
      <t xml:space="preserve">      </t>
    </r>
    <r>
      <rPr>
        <sz val="11"/>
        <rFont val="仿宋_GB2312"/>
        <family val="3"/>
      </rPr>
      <t>国家统一法律职业资格考试</t>
    </r>
  </si>
  <si>
    <r>
      <t xml:space="preserve">      </t>
    </r>
    <r>
      <rPr>
        <sz val="11"/>
        <rFont val="仿宋_GB2312"/>
        <family val="3"/>
      </rPr>
      <t>仲裁</t>
    </r>
  </si>
  <si>
    <r>
      <t xml:space="preserve">      </t>
    </r>
    <r>
      <rPr>
        <sz val="11"/>
        <rFont val="仿宋_GB2312"/>
        <family val="3"/>
      </rPr>
      <t>社区矫正</t>
    </r>
  </si>
  <si>
    <r>
      <t xml:space="preserve">      </t>
    </r>
    <r>
      <rPr>
        <sz val="11"/>
        <rFont val="仿宋_GB2312"/>
        <family val="3"/>
      </rPr>
      <t>司法鉴定</t>
    </r>
  </si>
  <si>
    <r>
      <t xml:space="preserve">      </t>
    </r>
    <r>
      <rPr>
        <sz val="11"/>
        <rFont val="仿宋_GB2312"/>
        <family val="3"/>
      </rPr>
      <t>法治建设</t>
    </r>
  </si>
  <si>
    <r>
      <t xml:space="preserve">      </t>
    </r>
    <r>
      <rPr>
        <sz val="11"/>
        <rFont val="仿宋_GB2312"/>
        <family val="3"/>
      </rPr>
      <t>其他司法支出</t>
    </r>
  </si>
  <si>
    <r>
      <t xml:space="preserve">    </t>
    </r>
    <r>
      <rPr>
        <b/>
        <sz val="11"/>
        <rFont val="仿宋_GB2312"/>
        <family val="3"/>
      </rPr>
      <t>监狱</t>
    </r>
  </si>
  <si>
    <r>
      <t xml:space="preserve">      </t>
    </r>
    <r>
      <rPr>
        <sz val="11"/>
        <rFont val="仿宋_GB2312"/>
        <family val="3"/>
      </rPr>
      <t>犯人生活</t>
    </r>
  </si>
  <si>
    <r>
      <t xml:space="preserve">      </t>
    </r>
    <r>
      <rPr>
        <sz val="11"/>
        <rFont val="仿宋_GB2312"/>
        <family val="3"/>
      </rPr>
      <t>犯人改造</t>
    </r>
  </si>
  <si>
    <r>
      <t xml:space="preserve">      </t>
    </r>
    <r>
      <rPr>
        <sz val="11"/>
        <rFont val="仿宋_GB2312"/>
        <family val="3"/>
      </rPr>
      <t>狱政设施建设</t>
    </r>
  </si>
  <si>
    <r>
      <t xml:space="preserve">      </t>
    </r>
    <r>
      <rPr>
        <sz val="11"/>
        <rFont val="仿宋_GB2312"/>
        <family val="3"/>
      </rPr>
      <t>其他监狱支出</t>
    </r>
  </si>
  <si>
    <r>
      <t xml:space="preserve">    </t>
    </r>
    <r>
      <rPr>
        <b/>
        <sz val="11"/>
        <rFont val="仿宋_GB2312"/>
        <family val="3"/>
      </rPr>
      <t>强制隔离戒毒</t>
    </r>
  </si>
  <si>
    <r>
      <t xml:space="preserve">      </t>
    </r>
    <r>
      <rPr>
        <sz val="11"/>
        <rFont val="仿宋_GB2312"/>
        <family val="3"/>
      </rPr>
      <t>强制隔离戒毒人员生活</t>
    </r>
  </si>
  <si>
    <r>
      <t xml:space="preserve">      </t>
    </r>
    <r>
      <rPr>
        <sz val="11"/>
        <rFont val="仿宋_GB2312"/>
        <family val="3"/>
      </rPr>
      <t>强制隔离戒毒人员教育</t>
    </r>
  </si>
  <si>
    <r>
      <t xml:space="preserve">      </t>
    </r>
    <r>
      <rPr>
        <sz val="11"/>
        <rFont val="仿宋_GB2312"/>
        <family val="3"/>
      </rPr>
      <t>所政设施建设</t>
    </r>
  </si>
  <si>
    <r>
      <t xml:space="preserve">      </t>
    </r>
    <r>
      <rPr>
        <sz val="11"/>
        <rFont val="仿宋_GB2312"/>
        <family val="3"/>
      </rPr>
      <t>其他强制隔离戒毒支出</t>
    </r>
  </si>
  <si>
    <r>
      <t xml:space="preserve">    </t>
    </r>
    <r>
      <rPr>
        <b/>
        <sz val="11"/>
        <rFont val="仿宋_GB2312"/>
        <family val="3"/>
      </rPr>
      <t>国家保密</t>
    </r>
  </si>
  <si>
    <r>
      <t xml:space="preserve">      </t>
    </r>
    <r>
      <rPr>
        <sz val="11"/>
        <rFont val="仿宋_GB2312"/>
        <family val="3"/>
      </rPr>
      <t>保密技术</t>
    </r>
  </si>
  <si>
    <r>
      <t xml:space="preserve">      </t>
    </r>
    <r>
      <rPr>
        <sz val="11"/>
        <rFont val="仿宋_GB2312"/>
        <family val="3"/>
      </rPr>
      <t>保密管理</t>
    </r>
  </si>
  <si>
    <r>
      <t xml:space="preserve">      </t>
    </r>
    <r>
      <rPr>
        <sz val="11"/>
        <rFont val="仿宋_GB2312"/>
        <family val="3"/>
      </rPr>
      <t>其他国家保密支出</t>
    </r>
  </si>
  <si>
    <r>
      <t xml:space="preserve">    </t>
    </r>
    <r>
      <rPr>
        <b/>
        <sz val="11"/>
        <rFont val="仿宋_GB2312"/>
        <family val="3"/>
      </rPr>
      <t>缉私警察</t>
    </r>
  </si>
  <si>
    <r>
      <t xml:space="preserve">      </t>
    </r>
    <r>
      <rPr>
        <sz val="11"/>
        <rFont val="仿宋_GB2312"/>
        <family val="3"/>
      </rPr>
      <t>缉私业务</t>
    </r>
  </si>
  <si>
    <r>
      <t xml:space="preserve">      </t>
    </r>
    <r>
      <rPr>
        <sz val="11"/>
        <rFont val="仿宋_GB2312"/>
        <family val="3"/>
      </rPr>
      <t>其他缉私警察支出</t>
    </r>
  </si>
  <si>
    <r>
      <t xml:space="preserve">    </t>
    </r>
    <r>
      <rPr>
        <b/>
        <sz val="11"/>
        <rFont val="仿宋_GB2312"/>
        <family val="3"/>
      </rPr>
      <t>其他公共安全支出</t>
    </r>
  </si>
  <si>
    <r>
      <t xml:space="preserve">      </t>
    </r>
    <r>
      <rPr>
        <sz val="11"/>
        <rFont val="仿宋_GB2312"/>
        <family val="3"/>
      </rPr>
      <t>国家司法救助支出</t>
    </r>
  </si>
  <si>
    <r>
      <t xml:space="preserve">      </t>
    </r>
    <r>
      <rPr>
        <sz val="11"/>
        <rFont val="仿宋_GB2312"/>
        <family val="3"/>
      </rPr>
      <t>其他公共安全支出</t>
    </r>
  </si>
  <si>
    <r>
      <t xml:space="preserve">  </t>
    </r>
    <r>
      <rPr>
        <b/>
        <sz val="11"/>
        <rFont val="仿宋_GB2312"/>
        <family val="3"/>
      </rPr>
      <t>教育支出</t>
    </r>
  </si>
  <si>
    <r>
      <t xml:space="preserve">    </t>
    </r>
    <r>
      <rPr>
        <b/>
        <sz val="11"/>
        <rFont val="仿宋_GB2312"/>
        <family val="3"/>
      </rPr>
      <t>教育管理事务</t>
    </r>
  </si>
  <si>
    <r>
      <t xml:space="preserve">      </t>
    </r>
    <r>
      <rPr>
        <sz val="11"/>
        <rFont val="仿宋_GB2312"/>
        <family val="3"/>
      </rPr>
      <t>其他教育管理事务支出</t>
    </r>
  </si>
  <si>
    <r>
      <t xml:space="preserve">    </t>
    </r>
    <r>
      <rPr>
        <b/>
        <sz val="11"/>
        <rFont val="仿宋_GB2312"/>
        <family val="3"/>
      </rPr>
      <t>普通教育</t>
    </r>
  </si>
  <si>
    <r>
      <t xml:space="preserve">      </t>
    </r>
    <r>
      <rPr>
        <sz val="11"/>
        <rFont val="仿宋_GB2312"/>
        <family val="3"/>
      </rPr>
      <t>学前教育</t>
    </r>
  </si>
  <si>
    <r>
      <t xml:space="preserve">      </t>
    </r>
    <r>
      <rPr>
        <sz val="11"/>
        <rFont val="仿宋_GB2312"/>
        <family val="3"/>
      </rPr>
      <t>小学教育</t>
    </r>
  </si>
  <si>
    <r>
      <t xml:space="preserve">      </t>
    </r>
    <r>
      <rPr>
        <sz val="11"/>
        <rFont val="仿宋_GB2312"/>
        <family val="3"/>
      </rPr>
      <t>初中教育</t>
    </r>
  </si>
  <si>
    <r>
      <t xml:space="preserve">      </t>
    </r>
    <r>
      <rPr>
        <sz val="11"/>
        <rFont val="仿宋_GB2312"/>
        <family val="3"/>
      </rPr>
      <t>高中教育</t>
    </r>
  </si>
  <si>
    <r>
      <t xml:space="preserve">      </t>
    </r>
    <r>
      <rPr>
        <sz val="11"/>
        <rFont val="仿宋_GB2312"/>
        <family val="3"/>
      </rPr>
      <t>高等教育</t>
    </r>
  </si>
  <si>
    <r>
      <t xml:space="preserve">      </t>
    </r>
    <r>
      <rPr>
        <sz val="11"/>
        <rFont val="仿宋_GB2312"/>
        <family val="3"/>
      </rPr>
      <t>其他普通教育支出</t>
    </r>
  </si>
  <si>
    <r>
      <t xml:space="preserve">    </t>
    </r>
    <r>
      <rPr>
        <b/>
        <sz val="11"/>
        <rFont val="仿宋_GB2312"/>
        <family val="3"/>
      </rPr>
      <t>职业教育</t>
    </r>
  </si>
  <si>
    <r>
      <t xml:space="preserve">      </t>
    </r>
    <r>
      <rPr>
        <sz val="11"/>
        <rFont val="仿宋_GB2312"/>
        <family val="3"/>
      </rPr>
      <t>初等职业教育</t>
    </r>
  </si>
  <si>
    <r>
      <t xml:space="preserve">      </t>
    </r>
    <r>
      <rPr>
        <sz val="11"/>
        <rFont val="仿宋_GB2312"/>
        <family val="3"/>
      </rPr>
      <t>中等职业教育</t>
    </r>
  </si>
  <si>
    <r>
      <t xml:space="preserve">      </t>
    </r>
    <r>
      <rPr>
        <sz val="11"/>
        <rFont val="仿宋_GB2312"/>
        <family val="3"/>
      </rPr>
      <t>技校教育</t>
    </r>
  </si>
  <si>
    <r>
      <t xml:space="preserve">      </t>
    </r>
    <r>
      <rPr>
        <sz val="11"/>
        <rFont val="仿宋_GB2312"/>
        <family val="3"/>
      </rPr>
      <t>高等职业教育</t>
    </r>
  </si>
  <si>
    <r>
      <t xml:space="preserve">      </t>
    </r>
    <r>
      <rPr>
        <sz val="11"/>
        <rFont val="仿宋_GB2312"/>
        <family val="3"/>
      </rPr>
      <t>其他职业教育支出</t>
    </r>
  </si>
  <si>
    <r>
      <t xml:space="preserve">    </t>
    </r>
    <r>
      <rPr>
        <b/>
        <sz val="11"/>
        <rFont val="仿宋_GB2312"/>
        <family val="3"/>
      </rPr>
      <t>成人教育</t>
    </r>
  </si>
  <si>
    <r>
      <t xml:space="preserve">      </t>
    </r>
    <r>
      <rPr>
        <sz val="11"/>
        <rFont val="仿宋_GB2312"/>
        <family val="3"/>
      </rPr>
      <t>成人初等教育</t>
    </r>
  </si>
  <si>
    <r>
      <t xml:space="preserve">      </t>
    </r>
    <r>
      <rPr>
        <sz val="11"/>
        <rFont val="仿宋_GB2312"/>
        <family val="3"/>
      </rPr>
      <t>成人中等教育</t>
    </r>
  </si>
  <si>
    <r>
      <t xml:space="preserve">      </t>
    </r>
    <r>
      <rPr>
        <sz val="11"/>
        <rFont val="仿宋_GB2312"/>
        <family val="3"/>
      </rPr>
      <t>成人高等教育</t>
    </r>
  </si>
  <si>
    <r>
      <t xml:space="preserve">      </t>
    </r>
    <r>
      <rPr>
        <sz val="11"/>
        <rFont val="仿宋_GB2312"/>
        <family val="3"/>
      </rPr>
      <t>成人广播电视教育</t>
    </r>
  </si>
  <si>
    <r>
      <t xml:space="preserve">      </t>
    </r>
    <r>
      <rPr>
        <sz val="11"/>
        <rFont val="仿宋_GB2312"/>
        <family val="3"/>
      </rPr>
      <t>其他成人教育支出</t>
    </r>
  </si>
  <si>
    <r>
      <t xml:space="preserve">    </t>
    </r>
    <r>
      <rPr>
        <b/>
        <sz val="11"/>
        <rFont val="仿宋_GB2312"/>
        <family val="3"/>
      </rPr>
      <t>广播电视教育</t>
    </r>
  </si>
  <si>
    <r>
      <t xml:space="preserve">      </t>
    </r>
    <r>
      <rPr>
        <sz val="11"/>
        <rFont val="仿宋_GB2312"/>
        <family val="3"/>
      </rPr>
      <t>广播电视学校</t>
    </r>
  </si>
  <si>
    <r>
      <t xml:space="preserve">      </t>
    </r>
    <r>
      <rPr>
        <sz val="11"/>
        <rFont val="仿宋_GB2312"/>
        <family val="3"/>
      </rPr>
      <t>教育电视台</t>
    </r>
  </si>
  <si>
    <r>
      <t xml:space="preserve">      </t>
    </r>
    <r>
      <rPr>
        <sz val="11"/>
        <rFont val="仿宋_GB2312"/>
        <family val="3"/>
      </rPr>
      <t>其他广播电视教育支出</t>
    </r>
  </si>
  <si>
    <r>
      <t xml:space="preserve">    </t>
    </r>
    <r>
      <rPr>
        <b/>
        <sz val="11"/>
        <rFont val="仿宋_GB2312"/>
        <family val="3"/>
      </rPr>
      <t>留学教育</t>
    </r>
  </si>
  <si>
    <r>
      <t xml:space="preserve">      </t>
    </r>
    <r>
      <rPr>
        <sz val="11"/>
        <rFont val="仿宋_GB2312"/>
        <family val="3"/>
      </rPr>
      <t>出国留学教育</t>
    </r>
  </si>
  <si>
    <r>
      <t xml:space="preserve">      </t>
    </r>
    <r>
      <rPr>
        <sz val="11"/>
        <rFont val="仿宋_GB2312"/>
        <family val="3"/>
      </rPr>
      <t>来华留学教育</t>
    </r>
  </si>
  <si>
    <r>
      <t xml:space="preserve">      </t>
    </r>
    <r>
      <rPr>
        <sz val="11"/>
        <rFont val="仿宋_GB2312"/>
        <family val="3"/>
      </rPr>
      <t>其他留学教育支出</t>
    </r>
  </si>
  <si>
    <r>
      <t xml:space="preserve">    </t>
    </r>
    <r>
      <rPr>
        <b/>
        <sz val="11"/>
        <rFont val="仿宋_GB2312"/>
        <family val="3"/>
      </rPr>
      <t>特殊教育</t>
    </r>
  </si>
  <si>
    <r>
      <t xml:space="preserve">      </t>
    </r>
    <r>
      <rPr>
        <sz val="11"/>
        <rFont val="仿宋_GB2312"/>
        <family val="3"/>
      </rPr>
      <t>特殊学校教育</t>
    </r>
  </si>
  <si>
    <r>
      <t xml:space="preserve">      </t>
    </r>
    <r>
      <rPr>
        <sz val="11"/>
        <rFont val="仿宋_GB2312"/>
        <family val="3"/>
      </rPr>
      <t>工读学校教育</t>
    </r>
  </si>
  <si>
    <r>
      <t xml:space="preserve">      </t>
    </r>
    <r>
      <rPr>
        <sz val="11"/>
        <rFont val="仿宋_GB2312"/>
        <family val="3"/>
      </rPr>
      <t>其他特殊教育支出</t>
    </r>
  </si>
  <si>
    <r>
      <t xml:space="preserve">    </t>
    </r>
    <r>
      <rPr>
        <b/>
        <sz val="11"/>
        <rFont val="仿宋_GB2312"/>
        <family val="3"/>
      </rPr>
      <t>进修及培训</t>
    </r>
  </si>
  <si>
    <r>
      <t xml:space="preserve">      </t>
    </r>
    <r>
      <rPr>
        <sz val="11"/>
        <rFont val="仿宋_GB2312"/>
        <family val="3"/>
      </rPr>
      <t>教师进修</t>
    </r>
  </si>
  <si>
    <r>
      <t xml:space="preserve">      </t>
    </r>
    <r>
      <rPr>
        <sz val="11"/>
        <rFont val="仿宋_GB2312"/>
        <family val="3"/>
      </rPr>
      <t>干部教育</t>
    </r>
  </si>
  <si>
    <r>
      <t xml:space="preserve">      </t>
    </r>
    <r>
      <rPr>
        <sz val="11"/>
        <rFont val="仿宋_GB2312"/>
        <family val="3"/>
      </rPr>
      <t>培训支出</t>
    </r>
  </si>
  <si>
    <r>
      <t xml:space="preserve">      </t>
    </r>
    <r>
      <rPr>
        <sz val="11"/>
        <rFont val="仿宋_GB2312"/>
        <family val="3"/>
      </rPr>
      <t>退役士兵能力提升</t>
    </r>
  </si>
  <si>
    <r>
      <t xml:space="preserve">      </t>
    </r>
    <r>
      <rPr>
        <sz val="11"/>
        <rFont val="仿宋_GB2312"/>
        <family val="3"/>
      </rPr>
      <t>其他进修及培训</t>
    </r>
  </si>
  <si>
    <r>
      <t xml:space="preserve">    </t>
    </r>
    <r>
      <rPr>
        <b/>
        <sz val="11"/>
        <rFont val="仿宋_GB2312"/>
        <family val="3"/>
      </rPr>
      <t>教育费附加安排的支出</t>
    </r>
  </si>
  <si>
    <r>
      <t xml:space="preserve">      </t>
    </r>
    <r>
      <rPr>
        <sz val="11"/>
        <rFont val="仿宋_GB2312"/>
        <family val="3"/>
      </rPr>
      <t>农村中小学校舍建设</t>
    </r>
  </si>
  <si>
    <r>
      <t xml:space="preserve">      </t>
    </r>
    <r>
      <rPr>
        <sz val="11"/>
        <rFont val="仿宋_GB2312"/>
        <family val="3"/>
      </rPr>
      <t>农村中小学教学设施</t>
    </r>
  </si>
  <si>
    <r>
      <t xml:space="preserve">      </t>
    </r>
    <r>
      <rPr>
        <sz val="11"/>
        <rFont val="仿宋_GB2312"/>
        <family val="3"/>
      </rPr>
      <t>城市中小学校舍建设</t>
    </r>
  </si>
  <si>
    <r>
      <t xml:space="preserve">      </t>
    </r>
    <r>
      <rPr>
        <sz val="11"/>
        <rFont val="仿宋_GB2312"/>
        <family val="3"/>
      </rPr>
      <t>城市中小学教学设施</t>
    </r>
  </si>
  <si>
    <r>
      <t xml:space="preserve">      </t>
    </r>
    <r>
      <rPr>
        <sz val="11"/>
        <rFont val="仿宋_GB2312"/>
        <family val="3"/>
      </rPr>
      <t>中等职业学校教学设施</t>
    </r>
  </si>
  <si>
    <r>
      <t xml:space="preserve">      </t>
    </r>
    <r>
      <rPr>
        <sz val="11"/>
        <rFont val="仿宋_GB2312"/>
        <family val="3"/>
      </rPr>
      <t>其他教育费附加安排的支出</t>
    </r>
  </si>
  <si>
    <r>
      <t xml:space="preserve">    </t>
    </r>
    <r>
      <rPr>
        <b/>
        <sz val="11"/>
        <rFont val="仿宋_GB2312"/>
        <family val="3"/>
      </rPr>
      <t>其他教育支出</t>
    </r>
  </si>
  <si>
    <r>
      <t xml:space="preserve">      </t>
    </r>
    <r>
      <rPr>
        <sz val="11"/>
        <rFont val="仿宋_GB2312"/>
        <family val="3"/>
      </rPr>
      <t>其他教育支出</t>
    </r>
  </si>
  <si>
    <r>
      <t xml:space="preserve">  </t>
    </r>
    <r>
      <rPr>
        <b/>
        <sz val="11"/>
        <rFont val="仿宋_GB2312"/>
        <family val="3"/>
      </rPr>
      <t>科学技术支出</t>
    </r>
  </si>
  <si>
    <r>
      <t xml:space="preserve">    </t>
    </r>
    <r>
      <rPr>
        <b/>
        <sz val="11"/>
        <rFont val="仿宋_GB2312"/>
        <family val="3"/>
      </rPr>
      <t>科学技术管理事务</t>
    </r>
  </si>
  <si>
    <r>
      <t xml:space="preserve">      </t>
    </r>
    <r>
      <rPr>
        <sz val="11"/>
        <rFont val="仿宋_GB2312"/>
        <family val="3"/>
      </rPr>
      <t>其他科学技术管理事务支出</t>
    </r>
  </si>
  <si>
    <r>
      <t xml:space="preserve">    </t>
    </r>
    <r>
      <rPr>
        <b/>
        <sz val="11"/>
        <rFont val="仿宋_GB2312"/>
        <family val="3"/>
      </rPr>
      <t>基础研究</t>
    </r>
  </si>
  <si>
    <r>
      <t xml:space="preserve">      </t>
    </r>
    <r>
      <rPr>
        <sz val="11"/>
        <rFont val="仿宋_GB2312"/>
        <family val="3"/>
      </rPr>
      <t>机构运行</t>
    </r>
  </si>
  <si>
    <r>
      <t xml:space="preserve">      </t>
    </r>
    <r>
      <rPr>
        <sz val="11"/>
        <rFont val="仿宋_GB2312"/>
        <family val="3"/>
      </rPr>
      <t>自然科学基金</t>
    </r>
  </si>
  <si>
    <r>
      <t xml:space="preserve">      </t>
    </r>
    <r>
      <rPr>
        <sz val="11"/>
        <rFont val="仿宋_GB2312"/>
        <family val="3"/>
      </rPr>
      <t>实验室及相关设施</t>
    </r>
  </si>
  <si>
    <r>
      <t xml:space="preserve">      </t>
    </r>
    <r>
      <rPr>
        <sz val="11"/>
        <rFont val="仿宋_GB2312"/>
        <family val="3"/>
      </rPr>
      <t>重大科学工程</t>
    </r>
  </si>
  <si>
    <r>
      <t xml:space="preserve">      </t>
    </r>
    <r>
      <rPr>
        <sz val="11"/>
        <rFont val="仿宋_GB2312"/>
        <family val="3"/>
      </rPr>
      <t>专项基础科研</t>
    </r>
  </si>
  <si>
    <r>
      <t xml:space="preserve">      </t>
    </r>
    <r>
      <rPr>
        <sz val="11"/>
        <rFont val="仿宋_GB2312"/>
        <family val="3"/>
      </rPr>
      <t>专项技术基础</t>
    </r>
  </si>
  <si>
    <r>
      <t xml:space="preserve">      </t>
    </r>
    <r>
      <rPr>
        <sz val="11"/>
        <rFont val="仿宋_GB2312"/>
        <family val="3"/>
      </rPr>
      <t>其他基础研究支出</t>
    </r>
  </si>
  <si>
    <r>
      <t xml:space="preserve">    </t>
    </r>
    <r>
      <rPr>
        <b/>
        <sz val="11"/>
        <rFont val="仿宋_GB2312"/>
        <family val="3"/>
      </rPr>
      <t>应用研究</t>
    </r>
  </si>
  <si>
    <r>
      <t xml:space="preserve">      </t>
    </r>
    <r>
      <rPr>
        <sz val="11"/>
        <rFont val="仿宋_GB2312"/>
        <family val="3"/>
      </rPr>
      <t>社会公益研究</t>
    </r>
  </si>
  <si>
    <r>
      <t xml:space="preserve">      </t>
    </r>
    <r>
      <rPr>
        <sz val="11"/>
        <rFont val="仿宋_GB2312"/>
        <family val="3"/>
      </rPr>
      <t>高技术研究</t>
    </r>
  </si>
  <si>
    <r>
      <t xml:space="preserve">      </t>
    </r>
    <r>
      <rPr>
        <sz val="11"/>
        <rFont val="仿宋_GB2312"/>
        <family val="3"/>
      </rPr>
      <t>专项科研试制</t>
    </r>
  </si>
  <si>
    <r>
      <t xml:space="preserve">      </t>
    </r>
    <r>
      <rPr>
        <sz val="11"/>
        <rFont val="仿宋_GB2312"/>
        <family val="3"/>
      </rPr>
      <t>其他应用研究支出</t>
    </r>
  </si>
  <si>
    <r>
      <t xml:space="preserve">    </t>
    </r>
    <r>
      <rPr>
        <b/>
        <sz val="11"/>
        <rFont val="仿宋_GB2312"/>
        <family val="3"/>
      </rPr>
      <t>技术研究与开发</t>
    </r>
  </si>
  <si>
    <r>
      <t xml:space="preserve">      </t>
    </r>
    <r>
      <rPr>
        <sz val="11"/>
        <rFont val="仿宋_GB2312"/>
        <family val="3"/>
      </rPr>
      <t>科技成果转化与扩散</t>
    </r>
  </si>
  <si>
    <r>
      <t xml:space="preserve">      </t>
    </r>
    <r>
      <rPr>
        <sz val="11"/>
        <rFont val="仿宋_GB2312"/>
        <family val="3"/>
      </rPr>
      <t>其他技术研究与开发支出</t>
    </r>
  </si>
  <si>
    <r>
      <t xml:space="preserve">    </t>
    </r>
    <r>
      <rPr>
        <b/>
        <sz val="11"/>
        <rFont val="仿宋_GB2312"/>
        <family val="3"/>
      </rPr>
      <t>科技条件与服务</t>
    </r>
  </si>
  <si>
    <r>
      <t xml:space="preserve">      </t>
    </r>
    <r>
      <rPr>
        <sz val="11"/>
        <rFont val="仿宋_GB2312"/>
        <family val="3"/>
      </rPr>
      <t>技术创新服务体系</t>
    </r>
  </si>
  <si>
    <r>
      <t xml:space="preserve">      </t>
    </r>
    <r>
      <rPr>
        <sz val="11"/>
        <rFont val="仿宋_GB2312"/>
        <family val="3"/>
      </rPr>
      <t>科技条件专项</t>
    </r>
  </si>
  <si>
    <r>
      <t xml:space="preserve">      </t>
    </r>
    <r>
      <rPr>
        <sz val="11"/>
        <rFont val="仿宋_GB2312"/>
        <family val="3"/>
      </rPr>
      <t>其他科技条件与服务支出</t>
    </r>
  </si>
  <si>
    <r>
      <t xml:space="preserve">    </t>
    </r>
    <r>
      <rPr>
        <b/>
        <sz val="11"/>
        <rFont val="仿宋_GB2312"/>
        <family val="3"/>
      </rPr>
      <t>社会科学</t>
    </r>
  </si>
  <si>
    <r>
      <t xml:space="preserve">      </t>
    </r>
    <r>
      <rPr>
        <sz val="11"/>
        <rFont val="仿宋_GB2312"/>
        <family val="3"/>
      </rPr>
      <t>社会科学研究机构</t>
    </r>
  </si>
  <si>
    <r>
      <t xml:space="preserve">      </t>
    </r>
    <r>
      <rPr>
        <sz val="11"/>
        <rFont val="仿宋_GB2312"/>
        <family val="3"/>
      </rPr>
      <t>社会科学研究</t>
    </r>
  </si>
  <si>
    <r>
      <t xml:space="preserve">      </t>
    </r>
    <r>
      <rPr>
        <sz val="11"/>
        <rFont val="仿宋_GB2312"/>
        <family val="3"/>
      </rPr>
      <t>社科基金支出</t>
    </r>
  </si>
  <si>
    <r>
      <t xml:space="preserve">      </t>
    </r>
    <r>
      <rPr>
        <sz val="11"/>
        <rFont val="仿宋_GB2312"/>
        <family val="3"/>
      </rPr>
      <t>其他社会科学支出</t>
    </r>
  </si>
  <si>
    <r>
      <t xml:space="preserve">    </t>
    </r>
    <r>
      <rPr>
        <b/>
        <sz val="11"/>
        <rFont val="仿宋_GB2312"/>
        <family val="3"/>
      </rPr>
      <t>科学技术普及</t>
    </r>
  </si>
  <si>
    <r>
      <t xml:space="preserve">      </t>
    </r>
    <r>
      <rPr>
        <sz val="11"/>
        <rFont val="仿宋_GB2312"/>
        <family val="3"/>
      </rPr>
      <t>科普活动</t>
    </r>
  </si>
  <si>
    <r>
      <t xml:space="preserve">      </t>
    </r>
    <r>
      <rPr>
        <sz val="11"/>
        <rFont val="仿宋_GB2312"/>
        <family val="3"/>
      </rPr>
      <t>青少年科技活动</t>
    </r>
  </si>
  <si>
    <r>
      <t xml:space="preserve">      </t>
    </r>
    <r>
      <rPr>
        <sz val="11"/>
        <rFont val="仿宋_GB2312"/>
        <family val="3"/>
      </rPr>
      <t>学术交流活动</t>
    </r>
  </si>
  <si>
    <r>
      <t xml:space="preserve">      </t>
    </r>
    <r>
      <rPr>
        <sz val="11"/>
        <rFont val="仿宋_GB2312"/>
        <family val="3"/>
      </rPr>
      <t>科技馆站</t>
    </r>
  </si>
  <si>
    <r>
      <t xml:space="preserve">      </t>
    </r>
    <r>
      <rPr>
        <sz val="11"/>
        <rFont val="仿宋_GB2312"/>
        <family val="3"/>
      </rPr>
      <t>其他科学技术普及支出</t>
    </r>
  </si>
  <si>
    <r>
      <t xml:space="preserve">    </t>
    </r>
    <r>
      <rPr>
        <b/>
        <sz val="11"/>
        <rFont val="仿宋_GB2312"/>
        <family val="3"/>
      </rPr>
      <t>科技交流与合作</t>
    </r>
  </si>
  <si>
    <r>
      <t xml:space="preserve">      </t>
    </r>
    <r>
      <rPr>
        <sz val="11"/>
        <rFont val="仿宋_GB2312"/>
        <family val="3"/>
      </rPr>
      <t>国际交流与合作</t>
    </r>
  </si>
  <si>
    <r>
      <t xml:space="preserve">      </t>
    </r>
    <r>
      <rPr>
        <sz val="11"/>
        <rFont val="仿宋_GB2312"/>
        <family val="3"/>
      </rPr>
      <t>重大科技合作项目</t>
    </r>
  </si>
  <si>
    <r>
      <t xml:space="preserve">      </t>
    </r>
    <r>
      <rPr>
        <sz val="11"/>
        <rFont val="仿宋_GB2312"/>
        <family val="3"/>
      </rPr>
      <t>其他科技交流与合作支出</t>
    </r>
  </si>
  <si>
    <r>
      <t xml:space="preserve">    </t>
    </r>
    <r>
      <rPr>
        <b/>
        <sz val="11"/>
        <rFont val="仿宋_GB2312"/>
        <family val="3"/>
      </rPr>
      <t>科技重大项目</t>
    </r>
  </si>
  <si>
    <r>
      <t xml:space="preserve">      </t>
    </r>
    <r>
      <rPr>
        <sz val="11"/>
        <rFont val="仿宋_GB2312"/>
        <family val="3"/>
      </rPr>
      <t>科技重大专项</t>
    </r>
  </si>
  <si>
    <r>
      <t xml:space="preserve">      </t>
    </r>
    <r>
      <rPr>
        <sz val="11"/>
        <rFont val="仿宋_GB2312"/>
        <family val="3"/>
      </rPr>
      <t>重点研发计划</t>
    </r>
  </si>
  <si>
    <r>
      <t xml:space="preserve">      </t>
    </r>
    <r>
      <rPr>
        <sz val="11"/>
        <rFont val="仿宋_GB2312"/>
        <family val="3"/>
      </rPr>
      <t>其他科技重大项目</t>
    </r>
  </si>
  <si>
    <r>
      <t xml:space="preserve">    </t>
    </r>
    <r>
      <rPr>
        <b/>
        <sz val="11"/>
        <rFont val="仿宋_GB2312"/>
        <family val="3"/>
      </rPr>
      <t>其他科学技术支出</t>
    </r>
  </si>
  <si>
    <r>
      <t xml:space="preserve">      </t>
    </r>
    <r>
      <rPr>
        <sz val="11"/>
        <rFont val="仿宋_GB2312"/>
        <family val="3"/>
      </rPr>
      <t>科技奖励</t>
    </r>
  </si>
  <si>
    <r>
      <t xml:space="preserve">      </t>
    </r>
    <r>
      <rPr>
        <sz val="11"/>
        <rFont val="仿宋_GB2312"/>
        <family val="3"/>
      </rPr>
      <t>核应急</t>
    </r>
  </si>
  <si>
    <r>
      <t xml:space="preserve">      </t>
    </r>
    <r>
      <rPr>
        <sz val="11"/>
        <rFont val="仿宋_GB2312"/>
        <family val="3"/>
      </rPr>
      <t>转制科研机构</t>
    </r>
  </si>
  <si>
    <r>
      <t xml:space="preserve">      </t>
    </r>
    <r>
      <rPr>
        <sz val="11"/>
        <rFont val="仿宋_GB2312"/>
        <family val="3"/>
      </rPr>
      <t>其他科学技术支出</t>
    </r>
  </si>
  <si>
    <r>
      <t xml:space="preserve">  </t>
    </r>
    <r>
      <rPr>
        <b/>
        <sz val="11"/>
        <rFont val="仿宋_GB2312"/>
        <family val="3"/>
      </rPr>
      <t>文化旅游体育与传媒支出</t>
    </r>
  </si>
  <si>
    <r>
      <t xml:space="preserve">    </t>
    </r>
    <r>
      <rPr>
        <b/>
        <sz val="11"/>
        <rFont val="仿宋_GB2312"/>
        <family val="3"/>
      </rPr>
      <t>文化和旅游</t>
    </r>
  </si>
  <si>
    <r>
      <t xml:space="preserve">      </t>
    </r>
    <r>
      <rPr>
        <sz val="11"/>
        <rFont val="仿宋_GB2312"/>
        <family val="3"/>
      </rPr>
      <t>图书馆</t>
    </r>
  </si>
  <si>
    <r>
      <t xml:space="preserve">      </t>
    </r>
    <r>
      <rPr>
        <sz val="11"/>
        <rFont val="仿宋_GB2312"/>
        <family val="3"/>
      </rPr>
      <t>文化展示及纪念机构</t>
    </r>
  </si>
  <si>
    <r>
      <t xml:space="preserve">      </t>
    </r>
    <r>
      <rPr>
        <sz val="11"/>
        <rFont val="仿宋_GB2312"/>
        <family val="3"/>
      </rPr>
      <t>艺术表演场所</t>
    </r>
  </si>
  <si>
    <r>
      <t xml:space="preserve">      </t>
    </r>
    <r>
      <rPr>
        <sz val="11"/>
        <rFont val="仿宋_GB2312"/>
        <family val="3"/>
      </rPr>
      <t>艺术表演团体</t>
    </r>
  </si>
  <si>
    <r>
      <t xml:space="preserve">      </t>
    </r>
    <r>
      <rPr>
        <sz val="11"/>
        <rFont val="仿宋_GB2312"/>
        <family val="3"/>
      </rPr>
      <t>文化活动</t>
    </r>
  </si>
  <si>
    <r>
      <t xml:space="preserve">      </t>
    </r>
    <r>
      <rPr>
        <sz val="11"/>
        <rFont val="仿宋_GB2312"/>
        <family val="3"/>
      </rPr>
      <t>群众文化</t>
    </r>
  </si>
  <si>
    <r>
      <t xml:space="preserve">      </t>
    </r>
    <r>
      <rPr>
        <sz val="11"/>
        <rFont val="仿宋_GB2312"/>
        <family val="3"/>
      </rPr>
      <t>文化和旅游交流与合作</t>
    </r>
  </si>
  <si>
    <r>
      <t xml:space="preserve">      </t>
    </r>
    <r>
      <rPr>
        <sz val="11"/>
        <rFont val="仿宋_GB2312"/>
        <family val="3"/>
      </rPr>
      <t>文化创作与保护</t>
    </r>
  </si>
  <si>
    <r>
      <t xml:space="preserve">      </t>
    </r>
    <r>
      <rPr>
        <sz val="11"/>
        <rFont val="仿宋_GB2312"/>
        <family val="3"/>
      </rPr>
      <t>文化和旅游市场管理</t>
    </r>
  </si>
  <si>
    <r>
      <t xml:space="preserve">      </t>
    </r>
    <r>
      <rPr>
        <sz val="11"/>
        <rFont val="仿宋_GB2312"/>
        <family val="3"/>
      </rPr>
      <t>旅游宣传</t>
    </r>
  </si>
  <si>
    <r>
      <t xml:space="preserve">      </t>
    </r>
    <r>
      <rPr>
        <sz val="11"/>
        <rFont val="仿宋_GB2312"/>
        <family val="3"/>
      </rPr>
      <t>文化和旅游管理事务</t>
    </r>
  </si>
  <si>
    <r>
      <t xml:space="preserve">      </t>
    </r>
    <r>
      <rPr>
        <sz val="11"/>
        <rFont val="仿宋_GB2312"/>
        <family val="3"/>
      </rPr>
      <t>其他文化和旅游支出</t>
    </r>
  </si>
  <si>
    <r>
      <t xml:space="preserve">    </t>
    </r>
    <r>
      <rPr>
        <b/>
        <sz val="11"/>
        <rFont val="仿宋_GB2312"/>
        <family val="3"/>
      </rPr>
      <t>文物</t>
    </r>
  </si>
  <si>
    <r>
      <t xml:space="preserve">      </t>
    </r>
    <r>
      <rPr>
        <sz val="11"/>
        <rFont val="仿宋_GB2312"/>
        <family val="3"/>
      </rPr>
      <t>文物保护</t>
    </r>
  </si>
  <si>
    <r>
      <t xml:space="preserve">      </t>
    </r>
    <r>
      <rPr>
        <sz val="11"/>
        <rFont val="仿宋_GB2312"/>
        <family val="3"/>
      </rPr>
      <t>博物馆</t>
    </r>
  </si>
  <si>
    <r>
      <t xml:space="preserve">      </t>
    </r>
    <r>
      <rPr>
        <sz val="11"/>
        <rFont val="仿宋_GB2312"/>
        <family val="3"/>
      </rPr>
      <t>历史名城与古迹</t>
    </r>
  </si>
  <si>
    <r>
      <t xml:space="preserve">      </t>
    </r>
    <r>
      <rPr>
        <sz val="11"/>
        <rFont val="仿宋_GB2312"/>
        <family val="3"/>
      </rPr>
      <t>其他文物支出</t>
    </r>
  </si>
  <si>
    <r>
      <t xml:space="preserve">    </t>
    </r>
    <r>
      <rPr>
        <b/>
        <sz val="11"/>
        <rFont val="仿宋_GB2312"/>
        <family val="3"/>
      </rPr>
      <t>体育</t>
    </r>
  </si>
  <si>
    <r>
      <t xml:space="preserve">      </t>
    </r>
    <r>
      <rPr>
        <sz val="11"/>
        <rFont val="仿宋_GB2312"/>
        <family val="3"/>
      </rPr>
      <t>运动项目管理</t>
    </r>
  </si>
  <si>
    <r>
      <t xml:space="preserve">      </t>
    </r>
    <r>
      <rPr>
        <sz val="11"/>
        <rFont val="仿宋_GB2312"/>
        <family val="3"/>
      </rPr>
      <t>体育竞赛</t>
    </r>
  </si>
  <si>
    <r>
      <t xml:space="preserve">      </t>
    </r>
    <r>
      <rPr>
        <sz val="11"/>
        <rFont val="仿宋_GB2312"/>
        <family val="3"/>
      </rPr>
      <t>体育训练</t>
    </r>
  </si>
  <si>
    <r>
      <t xml:space="preserve">      </t>
    </r>
    <r>
      <rPr>
        <sz val="11"/>
        <rFont val="仿宋_GB2312"/>
        <family val="3"/>
      </rPr>
      <t>体育场馆</t>
    </r>
  </si>
  <si>
    <r>
      <t xml:space="preserve">      </t>
    </r>
    <r>
      <rPr>
        <sz val="11"/>
        <rFont val="仿宋_GB2312"/>
        <family val="3"/>
      </rPr>
      <t>群众体育</t>
    </r>
  </si>
  <si>
    <r>
      <t xml:space="preserve">      </t>
    </r>
    <r>
      <rPr>
        <sz val="11"/>
        <rFont val="仿宋_GB2312"/>
        <family val="3"/>
      </rPr>
      <t>体育交流与合作</t>
    </r>
  </si>
  <si>
    <r>
      <t xml:space="preserve">      </t>
    </r>
    <r>
      <rPr>
        <sz val="11"/>
        <rFont val="仿宋_GB2312"/>
        <family val="3"/>
      </rPr>
      <t>其他体育支出</t>
    </r>
  </si>
  <si>
    <r>
      <t xml:space="preserve">    </t>
    </r>
    <r>
      <rPr>
        <b/>
        <sz val="11"/>
        <rFont val="仿宋_GB2312"/>
        <family val="3"/>
      </rPr>
      <t>新闻出版电影</t>
    </r>
  </si>
  <si>
    <r>
      <t xml:space="preserve">      </t>
    </r>
    <r>
      <rPr>
        <sz val="11"/>
        <rFont val="仿宋_GB2312"/>
        <family val="3"/>
      </rPr>
      <t>新闻通讯</t>
    </r>
  </si>
  <si>
    <r>
      <t xml:space="preserve">      </t>
    </r>
    <r>
      <rPr>
        <sz val="11"/>
        <rFont val="仿宋_GB2312"/>
        <family val="3"/>
      </rPr>
      <t>出版发行</t>
    </r>
  </si>
  <si>
    <r>
      <t xml:space="preserve">      </t>
    </r>
    <r>
      <rPr>
        <sz val="11"/>
        <rFont val="仿宋_GB2312"/>
        <family val="3"/>
      </rPr>
      <t>版权管理</t>
    </r>
  </si>
  <si>
    <r>
      <t xml:space="preserve">      </t>
    </r>
    <r>
      <rPr>
        <sz val="11"/>
        <rFont val="仿宋_GB2312"/>
        <family val="3"/>
      </rPr>
      <t>电影</t>
    </r>
  </si>
  <si>
    <r>
      <t xml:space="preserve">      </t>
    </r>
    <r>
      <rPr>
        <sz val="11"/>
        <rFont val="仿宋_GB2312"/>
        <family val="3"/>
      </rPr>
      <t>其他新闻出版电影支出</t>
    </r>
  </si>
  <si>
    <r>
      <t xml:space="preserve">    </t>
    </r>
    <r>
      <rPr>
        <b/>
        <sz val="11"/>
        <rFont val="仿宋_GB2312"/>
        <family val="3"/>
      </rPr>
      <t>广播电视</t>
    </r>
  </si>
  <si>
    <r>
      <t xml:space="preserve">      </t>
    </r>
    <r>
      <rPr>
        <sz val="11"/>
        <rFont val="仿宋_GB2312"/>
        <family val="3"/>
      </rPr>
      <t>广播</t>
    </r>
  </si>
  <si>
    <r>
      <t xml:space="preserve">      </t>
    </r>
    <r>
      <rPr>
        <sz val="11"/>
        <rFont val="仿宋_GB2312"/>
        <family val="3"/>
      </rPr>
      <t>电视</t>
    </r>
  </si>
  <si>
    <r>
      <t xml:space="preserve">      </t>
    </r>
    <r>
      <rPr>
        <sz val="11"/>
        <rFont val="仿宋_GB2312"/>
        <family val="3"/>
      </rPr>
      <t>监测监管</t>
    </r>
  </si>
  <si>
    <r>
      <t xml:space="preserve">      </t>
    </r>
    <r>
      <rPr>
        <sz val="11"/>
        <rFont val="仿宋_GB2312"/>
        <family val="3"/>
      </rPr>
      <t>其他广播电视支出</t>
    </r>
  </si>
  <si>
    <r>
      <t xml:space="preserve">    </t>
    </r>
    <r>
      <rPr>
        <b/>
        <sz val="11"/>
        <rFont val="仿宋_GB2312"/>
        <family val="3"/>
      </rPr>
      <t>其他文化旅游体育与传媒支出</t>
    </r>
  </si>
  <si>
    <r>
      <t xml:space="preserve">      </t>
    </r>
    <r>
      <rPr>
        <sz val="11"/>
        <rFont val="仿宋_GB2312"/>
        <family val="3"/>
      </rPr>
      <t>宣传文化发展专项支出</t>
    </r>
  </si>
  <si>
    <r>
      <t xml:space="preserve">      </t>
    </r>
    <r>
      <rPr>
        <sz val="11"/>
        <rFont val="仿宋_GB2312"/>
        <family val="3"/>
      </rPr>
      <t>文化产业发展专项支出</t>
    </r>
  </si>
  <si>
    <r>
      <t xml:space="preserve">      </t>
    </r>
    <r>
      <rPr>
        <sz val="11"/>
        <rFont val="仿宋_GB2312"/>
        <family val="3"/>
      </rPr>
      <t>其他文化旅游体育与传媒支出</t>
    </r>
  </si>
  <si>
    <r>
      <t xml:space="preserve">  </t>
    </r>
    <r>
      <rPr>
        <b/>
        <sz val="11"/>
        <rFont val="仿宋_GB2312"/>
        <family val="3"/>
      </rPr>
      <t>社会保障和就业支出</t>
    </r>
  </si>
  <si>
    <r>
      <t xml:space="preserve">    </t>
    </r>
    <r>
      <rPr>
        <b/>
        <sz val="11"/>
        <rFont val="仿宋_GB2312"/>
        <family val="3"/>
      </rPr>
      <t>人力资源和社会保障管理事务</t>
    </r>
  </si>
  <si>
    <r>
      <t xml:space="preserve">      </t>
    </r>
    <r>
      <rPr>
        <sz val="11"/>
        <rFont val="仿宋_GB2312"/>
        <family val="3"/>
      </rPr>
      <t>综合业务管理</t>
    </r>
  </si>
  <si>
    <r>
      <t xml:space="preserve">      </t>
    </r>
    <r>
      <rPr>
        <sz val="11"/>
        <rFont val="仿宋_GB2312"/>
        <family val="3"/>
      </rPr>
      <t>劳动保障监察</t>
    </r>
  </si>
  <si>
    <r>
      <t xml:space="preserve">      </t>
    </r>
    <r>
      <rPr>
        <sz val="11"/>
        <rFont val="仿宋_GB2312"/>
        <family val="3"/>
      </rPr>
      <t>就业管理事务</t>
    </r>
  </si>
  <si>
    <r>
      <t xml:space="preserve">      </t>
    </r>
    <r>
      <rPr>
        <sz val="11"/>
        <rFont val="仿宋_GB2312"/>
        <family val="3"/>
      </rPr>
      <t>社会保险业务管理事务</t>
    </r>
  </si>
  <si>
    <r>
      <t xml:space="preserve">      </t>
    </r>
    <r>
      <rPr>
        <sz val="11"/>
        <rFont val="仿宋_GB2312"/>
        <family val="3"/>
      </rPr>
      <t>社会保险经办机构</t>
    </r>
  </si>
  <si>
    <r>
      <t xml:space="preserve">      </t>
    </r>
    <r>
      <rPr>
        <sz val="11"/>
        <rFont val="仿宋_GB2312"/>
        <family val="3"/>
      </rPr>
      <t>劳动关系和维权</t>
    </r>
  </si>
  <si>
    <r>
      <t xml:space="preserve">      </t>
    </r>
    <r>
      <rPr>
        <sz val="11"/>
        <rFont val="仿宋_GB2312"/>
        <family val="3"/>
      </rPr>
      <t>公共就业服务和职业技能鉴定机构</t>
    </r>
  </si>
  <si>
    <r>
      <t xml:space="preserve">      </t>
    </r>
    <r>
      <rPr>
        <sz val="11"/>
        <rFont val="仿宋_GB2312"/>
        <family val="3"/>
      </rPr>
      <t>劳动人事争议调解仲裁</t>
    </r>
  </si>
  <si>
    <r>
      <t xml:space="preserve">      </t>
    </r>
    <r>
      <rPr>
        <sz val="11"/>
        <rFont val="仿宋_GB2312"/>
        <family val="3"/>
      </rPr>
      <t>其他人力资源和社会保障管理事务支出</t>
    </r>
  </si>
  <si>
    <r>
      <t xml:space="preserve">    </t>
    </r>
    <r>
      <rPr>
        <b/>
        <sz val="11"/>
        <rFont val="仿宋_GB2312"/>
        <family val="3"/>
      </rPr>
      <t>民政管理事务</t>
    </r>
  </si>
  <si>
    <r>
      <t xml:space="preserve">      </t>
    </r>
    <r>
      <rPr>
        <sz val="11"/>
        <rFont val="仿宋_GB2312"/>
        <family val="3"/>
      </rPr>
      <t>社会组织管理</t>
    </r>
  </si>
  <si>
    <r>
      <t xml:space="preserve">      </t>
    </r>
    <r>
      <rPr>
        <sz val="11"/>
        <rFont val="仿宋_GB2312"/>
        <family val="3"/>
      </rPr>
      <t>行政区划和地名管理</t>
    </r>
  </si>
  <si>
    <r>
      <t xml:space="preserve">      </t>
    </r>
    <r>
      <rPr>
        <sz val="11"/>
        <rFont val="仿宋_GB2312"/>
        <family val="3"/>
      </rPr>
      <t>基层政权建设和社区治理</t>
    </r>
  </si>
  <si>
    <r>
      <t xml:space="preserve">      </t>
    </r>
    <r>
      <rPr>
        <sz val="11"/>
        <rFont val="仿宋_GB2312"/>
        <family val="3"/>
      </rPr>
      <t>其他民政管理事务支出</t>
    </r>
  </si>
  <si>
    <r>
      <t xml:space="preserve">    </t>
    </r>
    <r>
      <rPr>
        <b/>
        <sz val="11"/>
        <rFont val="仿宋_GB2312"/>
        <family val="3"/>
      </rPr>
      <t>补充全国社会保障基金</t>
    </r>
  </si>
  <si>
    <r>
      <t xml:space="preserve">      </t>
    </r>
    <r>
      <rPr>
        <sz val="11"/>
        <rFont val="仿宋_GB2312"/>
        <family val="3"/>
      </rPr>
      <t>用一般公共预算补充基金</t>
    </r>
  </si>
  <si>
    <r>
      <t xml:space="preserve">    </t>
    </r>
    <r>
      <rPr>
        <b/>
        <sz val="11"/>
        <rFont val="仿宋_GB2312"/>
        <family val="3"/>
      </rPr>
      <t>行政事业单位养老支出</t>
    </r>
  </si>
  <si>
    <r>
      <t xml:space="preserve">      </t>
    </r>
    <r>
      <rPr>
        <sz val="11"/>
        <rFont val="仿宋_GB2312"/>
        <family val="3"/>
      </rPr>
      <t>行政单位离退休</t>
    </r>
  </si>
  <si>
    <r>
      <t xml:space="preserve">      </t>
    </r>
    <r>
      <rPr>
        <sz val="11"/>
        <rFont val="仿宋_GB2312"/>
        <family val="3"/>
      </rPr>
      <t>事业单位离退休</t>
    </r>
  </si>
  <si>
    <r>
      <t xml:space="preserve">      </t>
    </r>
    <r>
      <rPr>
        <sz val="11"/>
        <rFont val="仿宋_GB2312"/>
        <family val="3"/>
      </rPr>
      <t>离退休人员管理机构</t>
    </r>
  </si>
  <si>
    <r>
      <t xml:space="preserve">      </t>
    </r>
    <r>
      <rPr>
        <sz val="11"/>
        <rFont val="仿宋_GB2312"/>
        <family val="3"/>
      </rPr>
      <t>机关事业单位基本养老保险缴费支出</t>
    </r>
  </si>
  <si>
    <r>
      <t xml:space="preserve">      </t>
    </r>
    <r>
      <rPr>
        <sz val="11"/>
        <rFont val="仿宋_GB2312"/>
        <family val="3"/>
      </rPr>
      <t>机关事业单位职业年金缴费支出</t>
    </r>
  </si>
  <si>
    <r>
      <t xml:space="preserve">      </t>
    </r>
    <r>
      <rPr>
        <sz val="11"/>
        <rFont val="仿宋_GB2312"/>
        <family val="3"/>
      </rPr>
      <t>对机关事业单位职业年金的补助</t>
    </r>
  </si>
  <si>
    <r>
      <t xml:space="preserve">      </t>
    </r>
    <r>
      <rPr>
        <sz val="11"/>
        <rFont val="仿宋_GB2312"/>
        <family val="3"/>
      </rPr>
      <t>其他行政事业单位养老支出</t>
    </r>
  </si>
  <si>
    <r>
      <t xml:space="preserve">    </t>
    </r>
    <r>
      <rPr>
        <b/>
        <sz val="11"/>
        <rFont val="仿宋_GB2312"/>
        <family val="3"/>
      </rPr>
      <t>企业改革补助</t>
    </r>
  </si>
  <si>
    <r>
      <t xml:space="preserve">      </t>
    </r>
    <r>
      <rPr>
        <sz val="11"/>
        <rFont val="仿宋_GB2312"/>
        <family val="3"/>
      </rPr>
      <t>企业关闭破产补助</t>
    </r>
  </si>
  <si>
    <r>
      <t xml:space="preserve">      </t>
    </r>
    <r>
      <rPr>
        <sz val="11"/>
        <rFont val="仿宋_GB2312"/>
        <family val="3"/>
      </rPr>
      <t>厂办大集体改革补助</t>
    </r>
  </si>
  <si>
    <r>
      <t xml:space="preserve">      </t>
    </r>
    <r>
      <rPr>
        <sz val="11"/>
        <rFont val="仿宋_GB2312"/>
        <family val="3"/>
      </rPr>
      <t>其他企业改革发展补助</t>
    </r>
  </si>
  <si>
    <r>
      <t xml:space="preserve">    </t>
    </r>
    <r>
      <rPr>
        <b/>
        <sz val="11"/>
        <rFont val="仿宋_GB2312"/>
        <family val="3"/>
      </rPr>
      <t>就业补助</t>
    </r>
  </si>
  <si>
    <r>
      <t xml:space="preserve">      </t>
    </r>
    <r>
      <rPr>
        <sz val="11"/>
        <rFont val="仿宋_GB2312"/>
        <family val="3"/>
      </rPr>
      <t>就业创业服务补贴</t>
    </r>
  </si>
  <si>
    <r>
      <t xml:space="preserve">      </t>
    </r>
    <r>
      <rPr>
        <sz val="11"/>
        <rFont val="仿宋_GB2312"/>
        <family val="3"/>
      </rPr>
      <t>职业培训补贴</t>
    </r>
  </si>
  <si>
    <r>
      <t xml:space="preserve">      </t>
    </r>
    <r>
      <rPr>
        <sz val="11"/>
        <rFont val="仿宋_GB2312"/>
        <family val="3"/>
      </rPr>
      <t>社会保险补贴</t>
    </r>
  </si>
  <si>
    <r>
      <t xml:space="preserve">      </t>
    </r>
    <r>
      <rPr>
        <sz val="11"/>
        <rFont val="仿宋_GB2312"/>
        <family val="3"/>
      </rPr>
      <t>公益性岗位补贴</t>
    </r>
  </si>
  <si>
    <r>
      <t xml:space="preserve">      </t>
    </r>
    <r>
      <rPr>
        <sz val="11"/>
        <rFont val="仿宋_GB2312"/>
        <family val="3"/>
      </rPr>
      <t>职业技能鉴定补贴</t>
    </r>
  </si>
  <si>
    <r>
      <t xml:space="preserve">      </t>
    </r>
    <r>
      <rPr>
        <sz val="11"/>
        <rFont val="仿宋_GB2312"/>
        <family val="3"/>
      </rPr>
      <t>就业见习补贴</t>
    </r>
  </si>
  <si>
    <r>
      <t xml:space="preserve">      </t>
    </r>
    <r>
      <rPr>
        <sz val="11"/>
        <rFont val="仿宋_GB2312"/>
        <family val="3"/>
      </rPr>
      <t>高技能人才培养补助</t>
    </r>
  </si>
  <si>
    <r>
      <t xml:space="preserve">      </t>
    </r>
    <r>
      <rPr>
        <sz val="11"/>
        <rFont val="仿宋_GB2312"/>
        <family val="3"/>
      </rPr>
      <t>促进创业补贴</t>
    </r>
  </si>
  <si>
    <r>
      <t xml:space="preserve">      </t>
    </r>
    <r>
      <rPr>
        <sz val="11"/>
        <rFont val="仿宋_GB2312"/>
        <family val="3"/>
      </rPr>
      <t>其他就业补助支出</t>
    </r>
  </si>
  <si>
    <r>
      <t xml:space="preserve">    </t>
    </r>
    <r>
      <rPr>
        <b/>
        <sz val="11"/>
        <rFont val="仿宋_GB2312"/>
        <family val="3"/>
      </rPr>
      <t>抚恤</t>
    </r>
  </si>
  <si>
    <r>
      <t xml:space="preserve">      </t>
    </r>
    <r>
      <rPr>
        <sz val="11"/>
        <rFont val="仿宋_GB2312"/>
        <family val="3"/>
      </rPr>
      <t>死亡抚恤</t>
    </r>
  </si>
  <si>
    <r>
      <t xml:space="preserve">      </t>
    </r>
    <r>
      <rPr>
        <sz val="11"/>
        <rFont val="仿宋_GB2312"/>
        <family val="3"/>
      </rPr>
      <t>伤残抚恤</t>
    </r>
  </si>
  <si>
    <r>
      <t xml:space="preserve">      </t>
    </r>
    <r>
      <rPr>
        <sz val="11"/>
        <rFont val="仿宋_GB2312"/>
        <family val="3"/>
      </rPr>
      <t>在乡复员、退伍军人生活补助</t>
    </r>
  </si>
  <si>
    <r>
      <t xml:space="preserve">      </t>
    </r>
    <r>
      <rPr>
        <sz val="11"/>
        <rFont val="仿宋_GB2312"/>
        <family val="3"/>
      </rPr>
      <t>优抚事业单位支出</t>
    </r>
  </si>
  <si>
    <r>
      <t xml:space="preserve">      </t>
    </r>
    <r>
      <rPr>
        <sz val="11"/>
        <rFont val="仿宋_GB2312"/>
        <family val="3"/>
      </rPr>
      <t>义务兵优待</t>
    </r>
  </si>
  <si>
    <r>
      <t xml:space="preserve">      </t>
    </r>
    <r>
      <rPr>
        <sz val="11"/>
        <rFont val="仿宋_GB2312"/>
        <family val="3"/>
      </rPr>
      <t>农村籍退役士兵老年生活补助</t>
    </r>
  </si>
  <si>
    <r>
      <t xml:space="preserve">      </t>
    </r>
    <r>
      <rPr>
        <sz val="11"/>
        <rFont val="仿宋_GB2312"/>
        <family val="3"/>
      </rPr>
      <t>其他优抚支出</t>
    </r>
  </si>
  <si>
    <r>
      <t xml:space="preserve">    </t>
    </r>
    <r>
      <rPr>
        <b/>
        <sz val="11"/>
        <rFont val="仿宋_GB2312"/>
        <family val="3"/>
      </rPr>
      <t>退役安置</t>
    </r>
  </si>
  <si>
    <r>
      <t xml:space="preserve">      </t>
    </r>
    <r>
      <rPr>
        <sz val="11"/>
        <rFont val="仿宋_GB2312"/>
        <family val="3"/>
      </rPr>
      <t>退役士兵安置</t>
    </r>
  </si>
  <si>
    <r>
      <t xml:space="preserve">      </t>
    </r>
    <r>
      <rPr>
        <sz val="11"/>
        <rFont val="仿宋_GB2312"/>
        <family val="3"/>
      </rPr>
      <t>军队移交政府的离退休人员安置</t>
    </r>
  </si>
  <si>
    <r>
      <t xml:space="preserve">      </t>
    </r>
    <r>
      <rPr>
        <sz val="11"/>
        <rFont val="仿宋_GB2312"/>
        <family val="3"/>
      </rPr>
      <t>军队移交政府离退休干部管理机构</t>
    </r>
  </si>
  <si>
    <r>
      <t xml:space="preserve">      </t>
    </r>
    <r>
      <rPr>
        <sz val="11"/>
        <rFont val="仿宋_GB2312"/>
        <family val="3"/>
      </rPr>
      <t>退役士兵管理教育</t>
    </r>
  </si>
  <si>
    <r>
      <t xml:space="preserve">      </t>
    </r>
    <r>
      <rPr>
        <sz val="11"/>
        <rFont val="仿宋_GB2312"/>
        <family val="3"/>
      </rPr>
      <t>军队转业干部安置</t>
    </r>
  </si>
  <si>
    <r>
      <t xml:space="preserve">      </t>
    </r>
    <r>
      <rPr>
        <sz val="11"/>
        <rFont val="仿宋_GB2312"/>
        <family val="3"/>
      </rPr>
      <t>其他退役安置支出</t>
    </r>
  </si>
  <si>
    <r>
      <t xml:space="preserve">    </t>
    </r>
    <r>
      <rPr>
        <b/>
        <sz val="11"/>
        <rFont val="仿宋_GB2312"/>
        <family val="3"/>
      </rPr>
      <t>社会福利</t>
    </r>
  </si>
  <si>
    <r>
      <t xml:space="preserve">      </t>
    </r>
    <r>
      <rPr>
        <sz val="11"/>
        <rFont val="仿宋_GB2312"/>
        <family val="3"/>
      </rPr>
      <t>儿童福利</t>
    </r>
  </si>
  <si>
    <r>
      <t xml:space="preserve">      </t>
    </r>
    <r>
      <rPr>
        <sz val="11"/>
        <rFont val="仿宋_GB2312"/>
        <family val="3"/>
      </rPr>
      <t>老年福利</t>
    </r>
  </si>
  <si>
    <r>
      <t xml:space="preserve">      </t>
    </r>
    <r>
      <rPr>
        <sz val="11"/>
        <rFont val="仿宋_GB2312"/>
        <family val="3"/>
      </rPr>
      <t>康复辅具</t>
    </r>
  </si>
  <si>
    <r>
      <t xml:space="preserve">      </t>
    </r>
    <r>
      <rPr>
        <sz val="11"/>
        <rFont val="仿宋_GB2312"/>
        <family val="3"/>
      </rPr>
      <t>殡葬</t>
    </r>
  </si>
  <si>
    <r>
      <t xml:space="preserve">      </t>
    </r>
    <r>
      <rPr>
        <sz val="11"/>
        <rFont val="仿宋_GB2312"/>
        <family val="3"/>
      </rPr>
      <t>社会福利事业单位</t>
    </r>
  </si>
  <si>
    <r>
      <t xml:space="preserve">      </t>
    </r>
    <r>
      <rPr>
        <sz val="11"/>
        <rFont val="仿宋_GB2312"/>
        <family val="3"/>
      </rPr>
      <t>养老服务</t>
    </r>
  </si>
  <si>
    <r>
      <t xml:space="preserve">      </t>
    </r>
    <r>
      <rPr>
        <sz val="11"/>
        <rFont val="仿宋_GB2312"/>
        <family val="3"/>
      </rPr>
      <t>其他社会福利支出</t>
    </r>
  </si>
  <si>
    <r>
      <t xml:space="preserve">    </t>
    </r>
    <r>
      <rPr>
        <b/>
        <sz val="11"/>
        <rFont val="仿宋_GB2312"/>
        <family val="3"/>
      </rPr>
      <t>残疾人事业</t>
    </r>
  </si>
  <si>
    <r>
      <t xml:space="preserve">      </t>
    </r>
    <r>
      <rPr>
        <sz val="11"/>
        <rFont val="仿宋_GB2312"/>
        <family val="3"/>
      </rPr>
      <t>残疾人康复</t>
    </r>
  </si>
  <si>
    <r>
      <t xml:space="preserve">      </t>
    </r>
    <r>
      <rPr>
        <sz val="11"/>
        <rFont val="仿宋_GB2312"/>
        <family val="3"/>
      </rPr>
      <t>残疾人就业</t>
    </r>
  </si>
  <si>
    <r>
      <t xml:space="preserve">      </t>
    </r>
    <r>
      <rPr>
        <sz val="11"/>
        <rFont val="仿宋_GB2312"/>
        <family val="3"/>
      </rPr>
      <t>残疾人体育</t>
    </r>
  </si>
  <si>
    <r>
      <t xml:space="preserve">      </t>
    </r>
    <r>
      <rPr>
        <sz val="11"/>
        <rFont val="仿宋_GB2312"/>
        <family val="3"/>
      </rPr>
      <t>残疾人生活和护理补贴</t>
    </r>
  </si>
  <si>
    <r>
      <t xml:space="preserve">      </t>
    </r>
    <r>
      <rPr>
        <sz val="11"/>
        <rFont val="仿宋_GB2312"/>
        <family val="3"/>
      </rPr>
      <t>其他残疾人事业支出</t>
    </r>
  </si>
  <si>
    <r>
      <t xml:space="preserve">    </t>
    </r>
    <r>
      <rPr>
        <b/>
        <sz val="11"/>
        <rFont val="仿宋_GB2312"/>
        <family val="3"/>
      </rPr>
      <t>红十字事业</t>
    </r>
  </si>
  <si>
    <r>
      <t xml:space="preserve">      </t>
    </r>
    <r>
      <rPr>
        <sz val="11"/>
        <rFont val="仿宋_GB2312"/>
        <family val="3"/>
      </rPr>
      <t>其他红十字事业支出</t>
    </r>
  </si>
  <si>
    <r>
      <t xml:space="preserve">    </t>
    </r>
    <r>
      <rPr>
        <b/>
        <sz val="11"/>
        <rFont val="仿宋_GB2312"/>
        <family val="3"/>
      </rPr>
      <t>最低生活保障</t>
    </r>
  </si>
  <si>
    <r>
      <t xml:space="preserve">      </t>
    </r>
    <r>
      <rPr>
        <sz val="11"/>
        <rFont val="仿宋_GB2312"/>
        <family val="3"/>
      </rPr>
      <t>城市最低生活保障金支出</t>
    </r>
  </si>
  <si>
    <r>
      <t xml:space="preserve">      </t>
    </r>
    <r>
      <rPr>
        <sz val="11"/>
        <rFont val="仿宋_GB2312"/>
        <family val="3"/>
      </rPr>
      <t>农村最低生活保障金支出</t>
    </r>
  </si>
  <si>
    <r>
      <t xml:space="preserve">    </t>
    </r>
    <r>
      <rPr>
        <b/>
        <sz val="11"/>
        <rFont val="仿宋_GB2312"/>
        <family val="3"/>
      </rPr>
      <t>临时救助</t>
    </r>
  </si>
  <si>
    <r>
      <t xml:space="preserve">      </t>
    </r>
    <r>
      <rPr>
        <sz val="11"/>
        <rFont val="仿宋_GB2312"/>
        <family val="3"/>
      </rPr>
      <t>临时救助支出</t>
    </r>
  </si>
  <si>
    <r>
      <t xml:space="preserve">      </t>
    </r>
    <r>
      <rPr>
        <sz val="11"/>
        <rFont val="仿宋_GB2312"/>
        <family val="3"/>
      </rPr>
      <t>流浪乞讨人员救助支出</t>
    </r>
  </si>
  <si>
    <r>
      <t xml:space="preserve">    </t>
    </r>
    <r>
      <rPr>
        <b/>
        <sz val="11"/>
        <rFont val="仿宋_GB2312"/>
        <family val="3"/>
      </rPr>
      <t>特困人员救助供养</t>
    </r>
  </si>
  <si>
    <r>
      <t xml:space="preserve">      </t>
    </r>
    <r>
      <rPr>
        <sz val="11"/>
        <rFont val="仿宋_GB2312"/>
        <family val="3"/>
      </rPr>
      <t>城市特困人员救助供养支出</t>
    </r>
  </si>
  <si>
    <r>
      <t xml:space="preserve">      </t>
    </r>
    <r>
      <rPr>
        <sz val="11"/>
        <rFont val="仿宋_GB2312"/>
        <family val="3"/>
      </rPr>
      <t>农村特困人员救助供养支出</t>
    </r>
  </si>
  <si>
    <r>
      <t xml:space="preserve">    </t>
    </r>
    <r>
      <rPr>
        <b/>
        <sz val="11"/>
        <rFont val="仿宋_GB2312"/>
        <family val="3"/>
      </rPr>
      <t>补充道路交通事故社会救助基金</t>
    </r>
  </si>
  <si>
    <r>
      <t xml:space="preserve">      </t>
    </r>
    <r>
      <rPr>
        <sz val="11"/>
        <rFont val="仿宋_GB2312"/>
        <family val="3"/>
      </rPr>
      <t>交强险增值税补助基金支出</t>
    </r>
  </si>
  <si>
    <r>
      <t xml:space="preserve">      </t>
    </r>
    <r>
      <rPr>
        <sz val="11"/>
        <rFont val="仿宋_GB2312"/>
        <family val="3"/>
      </rPr>
      <t>交强险罚款收入补助基金支出</t>
    </r>
  </si>
  <si>
    <r>
      <t xml:space="preserve">    </t>
    </r>
    <r>
      <rPr>
        <b/>
        <sz val="11"/>
        <rFont val="仿宋_GB2312"/>
        <family val="3"/>
      </rPr>
      <t>其他生活救助</t>
    </r>
  </si>
  <si>
    <r>
      <t xml:space="preserve">      </t>
    </r>
    <r>
      <rPr>
        <sz val="11"/>
        <rFont val="仿宋_GB2312"/>
        <family val="3"/>
      </rPr>
      <t>其他城市生活救助</t>
    </r>
  </si>
  <si>
    <r>
      <t xml:space="preserve">      </t>
    </r>
    <r>
      <rPr>
        <sz val="11"/>
        <rFont val="仿宋_GB2312"/>
        <family val="3"/>
      </rPr>
      <t>其他农村生活救助</t>
    </r>
  </si>
  <si>
    <r>
      <t xml:space="preserve">    </t>
    </r>
    <r>
      <rPr>
        <b/>
        <sz val="11"/>
        <rFont val="仿宋_GB2312"/>
        <family val="3"/>
      </rPr>
      <t>财政对基本养老保险基金的补助</t>
    </r>
  </si>
  <si>
    <r>
      <t xml:space="preserve">      </t>
    </r>
    <r>
      <rPr>
        <sz val="11"/>
        <rFont val="仿宋_GB2312"/>
        <family val="3"/>
      </rPr>
      <t>财政对企业职工基本养老保险基金的补助</t>
    </r>
  </si>
  <si>
    <r>
      <t xml:space="preserve">      </t>
    </r>
    <r>
      <rPr>
        <sz val="11"/>
        <rFont val="仿宋_GB2312"/>
        <family val="3"/>
      </rPr>
      <t>财政对城乡居民基本养老保险基金的补助</t>
    </r>
  </si>
  <si>
    <r>
      <t xml:space="preserve">      </t>
    </r>
    <r>
      <rPr>
        <sz val="11"/>
        <rFont val="仿宋_GB2312"/>
        <family val="3"/>
      </rPr>
      <t>财政对其他基本养老保险基金的补助</t>
    </r>
  </si>
  <si>
    <r>
      <t xml:space="preserve">    </t>
    </r>
    <r>
      <rPr>
        <b/>
        <sz val="11"/>
        <rFont val="仿宋_GB2312"/>
        <family val="3"/>
      </rPr>
      <t>财政对其他社会保险基金的补助</t>
    </r>
  </si>
  <si>
    <r>
      <t xml:space="preserve">      </t>
    </r>
    <r>
      <rPr>
        <sz val="11"/>
        <rFont val="仿宋_GB2312"/>
        <family val="3"/>
      </rPr>
      <t>财政对失业保险基金的补助</t>
    </r>
  </si>
  <si>
    <r>
      <t xml:space="preserve">      </t>
    </r>
    <r>
      <rPr>
        <sz val="11"/>
        <rFont val="仿宋_GB2312"/>
        <family val="3"/>
      </rPr>
      <t>财政对工伤保险基金的补助</t>
    </r>
  </si>
  <si>
    <r>
      <t xml:space="preserve">      </t>
    </r>
    <r>
      <rPr>
        <sz val="11"/>
        <rFont val="仿宋_GB2312"/>
        <family val="3"/>
      </rPr>
      <t>财政对生育保险基金的补助</t>
    </r>
  </si>
  <si>
    <r>
      <t xml:space="preserve">      </t>
    </r>
    <r>
      <rPr>
        <sz val="11"/>
        <rFont val="仿宋_GB2312"/>
        <family val="3"/>
      </rPr>
      <t>其他财政对社会保险基金的补助</t>
    </r>
  </si>
  <si>
    <r>
      <t xml:space="preserve">    </t>
    </r>
    <r>
      <rPr>
        <b/>
        <sz val="11"/>
        <rFont val="仿宋_GB2312"/>
        <family val="3"/>
      </rPr>
      <t>退役军人管理事务</t>
    </r>
  </si>
  <si>
    <r>
      <t xml:space="preserve">      </t>
    </r>
    <r>
      <rPr>
        <sz val="11"/>
        <rFont val="仿宋_GB2312"/>
        <family val="3"/>
      </rPr>
      <t>拥军优属</t>
    </r>
  </si>
  <si>
    <r>
      <t xml:space="preserve">      </t>
    </r>
    <r>
      <rPr>
        <sz val="11"/>
        <rFont val="仿宋_GB2312"/>
        <family val="3"/>
      </rPr>
      <t>军供保障</t>
    </r>
  </si>
  <si>
    <r>
      <t xml:space="preserve">      </t>
    </r>
    <r>
      <rPr>
        <sz val="11"/>
        <rFont val="仿宋_GB2312"/>
        <family val="3"/>
      </rPr>
      <t>其他退役军人事务管理支出</t>
    </r>
  </si>
  <si>
    <r>
      <t xml:space="preserve">    </t>
    </r>
    <r>
      <rPr>
        <b/>
        <sz val="11"/>
        <rFont val="仿宋_GB2312"/>
        <family val="3"/>
      </rPr>
      <t>财政代缴社会保险费支出</t>
    </r>
  </si>
  <si>
    <r>
      <t xml:space="preserve">      </t>
    </r>
    <r>
      <rPr>
        <sz val="11"/>
        <rFont val="仿宋_GB2312"/>
        <family val="3"/>
      </rPr>
      <t>财政代缴城乡居民基本养老保险费支出</t>
    </r>
  </si>
  <si>
    <r>
      <t xml:space="preserve">      </t>
    </r>
    <r>
      <rPr>
        <sz val="11"/>
        <rFont val="仿宋_GB2312"/>
        <family val="3"/>
      </rPr>
      <t>财政代缴其他社会保险费支出</t>
    </r>
  </si>
  <si>
    <r>
      <t xml:space="preserve">    </t>
    </r>
    <r>
      <rPr>
        <b/>
        <sz val="11"/>
        <rFont val="仿宋_GB2312"/>
        <family val="3"/>
      </rPr>
      <t>其他社会保障和就业支出</t>
    </r>
  </si>
  <si>
    <r>
      <t xml:space="preserve">      </t>
    </r>
    <r>
      <rPr>
        <sz val="11"/>
        <rFont val="仿宋_GB2312"/>
        <family val="3"/>
      </rPr>
      <t>其他社会保障和就业支出</t>
    </r>
  </si>
  <si>
    <r>
      <t xml:space="preserve">  </t>
    </r>
    <r>
      <rPr>
        <b/>
        <sz val="11"/>
        <rFont val="仿宋_GB2312"/>
        <family val="3"/>
      </rPr>
      <t>卫生健康支出</t>
    </r>
  </si>
  <si>
    <r>
      <t xml:space="preserve">    </t>
    </r>
    <r>
      <rPr>
        <b/>
        <sz val="11"/>
        <rFont val="仿宋_GB2312"/>
        <family val="3"/>
      </rPr>
      <t>卫生健康管理事务</t>
    </r>
  </si>
  <si>
    <r>
      <t xml:space="preserve">      </t>
    </r>
    <r>
      <rPr>
        <sz val="11"/>
        <rFont val="仿宋_GB2312"/>
        <family val="3"/>
      </rPr>
      <t>其他卫生健康管理事务支出</t>
    </r>
  </si>
  <si>
    <r>
      <t xml:space="preserve">    </t>
    </r>
    <r>
      <rPr>
        <b/>
        <sz val="11"/>
        <rFont val="仿宋_GB2312"/>
        <family val="3"/>
      </rPr>
      <t>公立医院</t>
    </r>
  </si>
  <si>
    <r>
      <t xml:space="preserve">      </t>
    </r>
    <r>
      <rPr>
        <sz val="11"/>
        <rFont val="仿宋_GB2312"/>
        <family val="3"/>
      </rPr>
      <t>综合医院</t>
    </r>
  </si>
  <si>
    <r>
      <t xml:space="preserve">      </t>
    </r>
    <r>
      <rPr>
        <sz val="11"/>
        <rFont val="仿宋_GB2312"/>
        <family val="3"/>
      </rPr>
      <t>中医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民族</t>
    </r>
    <r>
      <rPr>
        <sz val="11"/>
        <rFont val="Times New Roman"/>
        <family val="1"/>
      </rPr>
      <t>)</t>
    </r>
    <r>
      <rPr>
        <sz val="11"/>
        <rFont val="仿宋_GB2312"/>
        <family val="3"/>
      </rPr>
      <t>医院</t>
    </r>
  </si>
  <si>
    <r>
      <t xml:space="preserve">      </t>
    </r>
    <r>
      <rPr>
        <sz val="11"/>
        <rFont val="仿宋_GB2312"/>
        <family val="3"/>
      </rPr>
      <t>传染病医院</t>
    </r>
  </si>
  <si>
    <r>
      <t xml:space="preserve">      </t>
    </r>
    <r>
      <rPr>
        <sz val="11"/>
        <rFont val="仿宋_GB2312"/>
        <family val="3"/>
      </rPr>
      <t>职业病防治医院</t>
    </r>
  </si>
  <si>
    <r>
      <t xml:space="preserve">      </t>
    </r>
    <r>
      <rPr>
        <sz val="11"/>
        <rFont val="仿宋_GB2312"/>
        <family val="3"/>
      </rPr>
      <t>精神病医院</t>
    </r>
  </si>
  <si>
    <r>
      <t xml:space="preserve">      </t>
    </r>
    <r>
      <rPr>
        <sz val="11"/>
        <rFont val="仿宋_GB2312"/>
        <family val="3"/>
      </rPr>
      <t>妇幼保健医院</t>
    </r>
  </si>
  <si>
    <r>
      <t xml:space="preserve">      </t>
    </r>
    <r>
      <rPr>
        <sz val="11"/>
        <rFont val="仿宋_GB2312"/>
        <family val="3"/>
      </rPr>
      <t>儿童医院</t>
    </r>
  </si>
  <si>
    <r>
      <t xml:space="preserve">      </t>
    </r>
    <r>
      <rPr>
        <sz val="11"/>
        <rFont val="仿宋_GB2312"/>
        <family val="3"/>
      </rPr>
      <t>其他专科医院</t>
    </r>
  </si>
  <si>
    <r>
      <t xml:space="preserve">      </t>
    </r>
    <r>
      <rPr>
        <sz val="11"/>
        <rFont val="仿宋_GB2312"/>
        <family val="3"/>
      </rPr>
      <t>福利医院</t>
    </r>
  </si>
  <si>
    <r>
      <t xml:space="preserve">      </t>
    </r>
    <r>
      <rPr>
        <sz val="11"/>
        <rFont val="仿宋_GB2312"/>
        <family val="3"/>
      </rPr>
      <t>行业医院</t>
    </r>
  </si>
  <si>
    <r>
      <t xml:space="preserve">      </t>
    </r>
    <r>
      <rPr>
        <sz val="11"/>
        <rFont val="仿宋_GB2312"/>
        <family val="3"/>
      </rPr>
      <t>处理医疗欠费</t>
    </r>
  </si>
  <si>
    <r>
      <t xml:space="preserve">      </t>
    </r>
    <r>
      <rPr>
        <sz val="11"/>
        <rFont val="仿宋_GB2312"/>
        <family val="3"/>
      </rPr>
      <t>康复医院</t>
    </r>
  </si>
  <si>
    <r>
      <t xml:space="preserve">      </t>
    </r>
    <r>
      <rPr>
        <sz val="11"/>
        <rFont val="仿宋_GB2312"/>
        <family val="3"/>
      </rPr>
      <t>其他公立医院支出</t>
    </r>
  </si>
  <si>
    <r>
      <t xml:space="preserve">    </t>
    </r>
    <r>
      <rPr>
        <b/>
        <sz val="11"/>
        <rFont val="仿宋_GB2312"/>
        <family val="3"/>
      </rPr>
      <t>基层医疗卫生机构</t>
    </r>
  </si>
  <si>
    <r>
      <t xml:space="preserve">      </t>
    </r>
    <r>
      <rPr>
        <sz val="11"/>
        <rFont val="仿宋_GB2312"/>
        <family val="3"/>
      </rPr>
      <t>城市社区卫生机构</t>
    </r>
  </si>
  <si>
    <r>
      <t xml:space="preserve">      </t>
    </r>
    <r>
      <rPr>
        <sz val="11"/>
        <rFont val="仿宋_GB2312"/>
        <family val="3"/>
      </rPr>
      <t>乡镇卫生院</t>
    </r>
  </si>
  <si>
    <r>
      <t xml:space="preserve">      </t>
    </r>
    <r>
      <rPr>
        <sz val="11"/>
        <rFont val="仿宋_GB2312"/>
        <family val="3"/>
      </rPr>
      <t>其他基层医疗卫生机构支出</t>
    </r>
  </si>
  <si>
    <r>
      <t xml:space="preserve">    </t>
    </r>
    <r>
      <rPr>
        <b/>
        <sz val="11"/>
        <rFont val="仿宋_GB2312"/>
        <family val="3"/>
      </rPr>
      <t>公共卫生</t>
    </r>
  </si>
  <si>
    <r>
      <t xml:space="preserve">      </t>
    </r>
    <r>
      <rPr>
        <sz val="11"/>
        <rFont val="仿宋_GB2312"/>
        <family val="3"/>
      </rPr>
      <t>疾病预防控制机构</t>
    </r>
  </si>
  <si>
    <r>
      <t xml:space="preserve">      </t>
    </r>
    <r>
      <rPr>
        <sz val="11"/>
        <rFont val="仿宋_GB2312"/>
        <family val="3"/>
      </rPr>
      <t>卫生监督机构</t>
    </r>
  </si>
  <si>
    <r>
      <t xml:space="preserve">      </t>
    </r>
    <r>
      <rPr>
        <sz val="11"/>
        <rFont val="仿宋_GB2312"/>
        <family val="3"/>
      </rPr>
      <t>妇幼保健机构</t>
    </r>
  </si>
  <si>
    <r>
      <t xml:space="preserve">      </t>
    </r>
    <r>
      <rPr>
        <sz val="11"/>
        <rFont val="仿宋_GB2312"/>
        <family val="3"/>
      </rPr>
      <t>精神卫生机构</t>
    </r>
  </si>
  <si>
    <r>
      <t xml:space="preserve">      </t>
    </r>
    <r>
      <rPr>
        <sz val="11"/>
        <rFont val="仿宋_GB2312"/>
        <family val="3"/>
      </rPr>
      <t>应急救治机构</t>
    </r>
  </si>
  <si>
    <r>
      <t xml:space="preserve">      </t>
    </r>
    <r>
      <rPr>
        <sz val="11"/>
        <rFont val="仿宋_GB2312"/>
        <family val="3"/>
      </rPr>
      <t>采供血机构</t>
    </r>
  </si>
  <si>
    <r>
      <t xml:space="preserve">      </t>
    </r>
    <r>
      <rPr>
        <sz val="11"/>
        <rFont val="仿宋_GB2312"/>
        <family val="3"/>
      </rPr>
      <t>其他专业公共卫生机构</t>
    </r>
  </si>
  <si>
    <r>
      <t xml:space="preserve">      </t>
    </r>
    <r>
      <rPr>
        <sz val="11"/>
        <rFont val="仿宋_GB2312"/>
        <family val="3"/>
      </rPr>
      <t>基本公共卫生服务</t>
    </r>
  </si>
  <si>
    <r>
      <t xml:space="preserve">      </t>
    </r>
    <r>
      <rPr>
        <sz val="11"/>
        <rFont val="仿宋_GB2312"/>
        <family val="3"/>
      </rPr>
      <t>重大公共卫生服务</t>
    </r>
  </si>
  <si>
    <r>
      <t xml:space="preserve">      </t>
    </r>
    <r>
      <rPr>
        <sz val="11"/>
        <rFont val="仿宋_GB2312"/>
        <family val="3"/>
      </rPr>
      <t>突发公共卫生事件应急处理</t>
    </r>
  </si>
  <si>
    <r>
      <t xml:space="preserve">      </t>
    </r>
    <r>
      <rPr>
        <sz val="11"/>
        <rFont val="仿宋_GB2312"/>
        <family val="3"/>
      </rPr>
      <t>其他公共卫生支出</t>
    </r>
  </si>
  <si>
    <r>
      <t xml:space="preserve">    </t>
    </r>
    <r>
      <rPr>
        <b/>
        <sz val="11"/>
        <rFont val="仿宋_GB2312"/>
        <family val="3"/>
      </rPr>
      <t>中医药</t>
    </r>
  </si>
  <si>
    <r>
      <t xml:space="preserve">      </t>
    </r>
    <r>
      <rPr>
        <sz val="11"/>
        <rFont val="仿宋_GB2312"/>
        <family val="3"/>
      </rPr>
      <t>中医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民族医</t>
    </r>
    <r>
      <rPr>
        <sz val="11"/>
        <rFont val="Times New Roman"/>
        <family val="1"/>
      </rPr>
      <t>)</t>
    </r>
    <r>
      <rPr>
        <sz val="11"/>
        <rFont val="仿宋_GB2312"/>
        <family val="3"/>
      </rPr>
      <t>药专项</t>
    </r>
  </si>
  <si>
    <r>
      <t xml:space="preserve">      </t>
    </r>
    <r>
      <rPr>
        <sz val="11"/>
        <rFont val="仿宋_GB2312"/>
        <family val="3"/>
      </rPr>
      <t>其他中医药支出</t>
    </r>
  </si>
  <si>
    <r>
      <t xml:space="preserve">    </t>
    </r>
    <r>
      <rPr>
        <b/>
        <sz val="11"/>
        <rFont val="仿宋_GB2312"/>
        <family val="3"/>
      </rPr>
      <t>计划生育事务</t>
    </r>
  </si>
  <si>
    <r>
      <t xml:space="preserve">      </t>
    </r>
    <r>
      <rPr>
        <sz val="11"/>
        <rFont val="仿宋_GB2312"/>
        <family val="3"/>
      </rPr>
      <t>计划生育机构</t>
    </r>
  </si>
  <si>
    <r>
      <t xml:space="preserve">      </t>
    </r>
    <r>
      <rPr>
        <sz val="11"/>
        <rFont val="仿宋_GB2312"/>
        <family val="3"/>
      </rPr>
      <t>计划生育服务</t>
    </r>
  </si>
  <si>
    <r>
      <t xml:space="preserve">      </t>
    </r>
    <r>
      <rPr>
        <sz val="11"/>
        <rFont val="仿宋_GB2312"/>
        <family val="3"/>
      </rPr>
      <t>其他计划生育事务支出</t>
    </r>
  </si>
  <si>
    <r>
      <t xml:space="preserve">    </t>
    </r>
    <r>
      <rPr>
        <b/>
        <sz val="11"/>
        <rFont val="仿宋_GB2312"/>
        <family val="3"/>
      </rPr>
      <t>行政事业单位医疗</t>
    </r>
  </si>
  <si>
    <r>
      <t xml:space="preserve">      </t>
    </r>
    <r>
      <rPr>
        <sz val="11"/>
        <rFont val="仿宋_GB2312"/>
        <family val="3"/>
      </rPr>
      <t>行政单位医疗</t>
    </r>
  </si>
  <si>
    <r>
      <t xml:space="preserve">      </t>
    </r>
    <r>
      <rPr>
        <sz val="11"/>
        <rFont val="仿宋_GB2312"/>
        <family val="3"/>
      </rPr>
      <t>事业单位医疗</t>
    </r>
  </si>
  <si>
    <r>
      <t xml:space="preserve">      </t>
    </r>
    <r>
      <rPr>
        <sz val="11"/>
        <rFont val="仿宋_GB2312"/>
        <family val="3"/>
      </rPr>
      <t>公务员医疗补助</t>
    </r>
  </si>
  <si>
    <r>
      <t xml:space="preserve">      </t>
    </r>
    <r>
      <rPr>
        <sz val="11"/>
        <rFont val="仿宋_GB2312"/>
        <family val="3"/>
      </rPr>
      <t>其他行政事业单位医疗支出</t>
    </r>
  </si>
  <si>
    <r>
      <t xml:space="preserve">    </t>
    </r>
    <r>
      <rPr>
        <b/>
        <sz val="11"/>
        <rFont val="仿宋_GB2312"/>
        <family val="3"/>
      </rPr>
      <t>财政对基本医疗保险基金的补助</t>
    </r>
  </si>
  <si>
    <r>
      <t xml:space="preserve">      </t>
    </r>
    <r>
      <rPr>
        <sz val="11"/>
        <rFont val="仿宋_GB2312"/>
        <family val="3"/>
      </rPr>
      <t>财政对职工基本医疗保险基金的补助</t>
    </r>
  </si>
  <si>
    <r>
      <t xml:space="preserve">      </t>
    </r>
    <r>
      <rPr>
        <sz val="11"/>
        <rFont val="仿宋_GB2312"/>
        <family val="3"/>
      </rPr>
      <t>财政对城乡居民基本医疗保险基金的补助</t>
    </r>
  </si>
  <si>
    <r>
      <t xml:space="preserve">      </t>
    </r>
    <r>
      <rPr>
        <sz val="11"/>
        <rFont val="仿宋_GB2312"/>
        <family val="3"/>
      </rPr>
      <t>财政对其他基本医疗保险基金的补助</t>
    </r>
  </si>
  <si>
    <r>
      <t xml:space="preserve">    </t>
    </r>
    <r>
      <rPr>
        <b/>
        <sz val="11"/>
        <rFont val="仿宋_GB2312"/>
        <family val="3"/>
      </rPr>
      <t>医疗救助</t>
    </r>
  </si>
  <si>
    <r>
      <t xml:space="preserve">      </t>
    </r>
    <r>
      <rPr>
        <sz val="11"/>
        <rFont val="仿宋_GB2312"/>
        <family val="3"/>
      </rPr>
      <t>城乡医疗救助</t>
    </r>
  </si>
  <si>
    <r>
      <t xml:space="preserve">      </t>
    </r>
    <r>
      <rPr>
        <sz val="11"/>
        <rFont val="仿宋_GB2312"/>
        <family val="3"/>
      </rPr>
      <t>疾病应急救助</t>
    </r>
  </si>
  <si>
    <r>
      <t xml:space="preserve">      </t>
    </r>
    <r>
      <rPr>
        <sz val="11"/>
        <rFont val="仿宋_GB2312"/>
        <family val="3"/>
      </rPr>
      <t>其他医疗救助支出</t>
    </r>
  </si>
  <si>
    <r>
      <t xml:space="preserve">    </t>
    </r>
    <r>
      <rPr>
        <b/>
        <sz val="11"/>
        <rFont val="仿宋_GB2312"/>
        <family val="3"/>
      </rPr>
      <t>优抚对象医疗</t>
    </r>
  </si>
  <si>
    <r>
      <t xml:space="preserve">      </t>
    </r>
    <r>
      <rPr>
        <sz val="11"/>
        <rFont val="仿宋_GB2312"/>
        <family val="3"/>
      </rPr>
      <t>优抚对象医疗补助</t>
    </r>
  </si>
  <si>
    <r>
      <t xml:space="preserve">      </t>
    </r>
    <r>
      <rPr>
        <sz val="11"/>
        <rFont val="仿宋_GB2312"/>
        <family val="3"/>
      </rPr>
      <t>其他优抚对象医疗支出</t>
    </r>
  </si>
  <si>
    <r>
      <t xml:space="preserve">    </t>
    </r>
    <r>
      <rPr>
        <b/>
        <sz val="11"/>
        <rFont val="仿宋_GB2312"/>
        <family val="3"/>
      </rPr>
      <t>医疗保障管理事务</t>
    </r>
  </si>
  <si>
    <r>
      <t xml:space="preserve">      </t>
    </r>
    <r>
      <rPr>
        <sz val="11"/>
        <rFont val="仿宋_GB2312"/>
        <family val="3"/>
      </rPr>
      <t>医疗保障政策管理</t>
    </r>
  </si>
  <si>
    <r>
      <t xml:space="preserve">      </t>
    </r>
    <r>
      <rPr>
        <sz val="11"/>
        <rFont val="仿宋_GB2312"/>
        <family val="3"/>
      </rPr>
      <t>医疗保障经办事务</t>
    </r>
  </si>
  <si>
    <r>
      <t xml:space="preserve">      </t>
    </r>
    <r>
      <rPr>
        <sz val="11"/>
        <rFont val="仿宋_GB2312"/>
        <family val="3"/>
      </rPr>
      <t>其他医疗保障管理事务支出</t>
    </r>
  </si>
  <si>
    <r>
      <t xml:space="preserve">    </t>
    </r>
    <r>
      <rPr>
        <b/>
        <sz val="11"/>
        <rFont val="仿宋_GB2312"/>
        <family val="3"/>
      </rPr>
      <t>老龄卫生健康事务</t>
    </r>
  </si>
  <si>
    <r>
      <t xml:space="preserve">      </t>
    </r>
    <r>
      <rPr>
        <sz val="11"/>
        <rFont val="仿宋_GB2312"/>
        <family val="3"/>
      </rPr>
      <t>老龄卫生健康事务</t>
    </r>
  </si>
  <si>
    <r>
      <t xml:space="preserve">    </t>
    </r>
    <r>
      <rPr>
        <b/>
        <sz val="11"/>
        <rFont val="仿宋_GB2312"/>
        <family val="3"/>
      </rPr>
      <t>其他卫生健康支出</t>
    </r>
  </si>
  <si>
    <r>
      <t xml:space="preserve">      </t>
    </r>
    <r>
      <rPr>
        <sz val="11"/>
        <rFont val="仿宋_GB2312"/>
        <family val="3"/>
      </rPr>
      <t>其他卫生健康支出</t>
    </r>
  </si>
  <si>
    <r>
      <t xml:space="preserve">  </t>
    </r>
    <r>
      <rPr>
        <b/>
        <sz val="11"/>
        <rFont val="仿宋_GB2312"/>
        <family val="3"/>
      </rPr>
      <t>节能环保支出</t>
    </r>
  </si>
  <si>
    <r>
      <t xml:space="preserve">    </t>
    </r>
    <r>
      <rPr>
        <b/>
        <sz val="11"/>
        <rFont val="仿宋_GB2312"/>
        <family val="3"/>
      </rPr>
      <t>环境保护管理事务</t>
    </r>
  </si>
  <si>
    <r>
      <t xml:space="preserve">      </t>
    </r>
    <r>
      <rPr>
        <sz val="11"/>
        <rFont val="仿宋_GB2312"/>
        <family val="3"/>
      </rPr>
      <t>生态环境保护宣传</t>
    </r>
  </si>
  <si>
    <r>
      <t xml:space="preserve">      </t>
    </r>
    <r>
      <rPr>
        <sz val="11"/>
        <rFont val="仿宋_GB2312"/>
        <family val="3"/>
      </rPr>
      <t>环境保护法规、规划及标准</t>
    </r>
  </si>
  <si>
    <r>
      <t xml:space="preserve">      </t>
    </r>
    <r>
      <rPr>
        <sz val="11"/>
        <rFont val="仿宋_GB2312"/>
        <family val="3"/>
      </rPr>
      <t>生态环境国际合作及履约</t>
    </r>
  </si>
  <si>
    <r>
      <t xml:space="preserve">      </t>
    </r>
    <r>
      <rPr>
        <sz val="11"/>
        <rFont val="仿宋_GB2312"/>
        <family val="3"/>
      </rPr>
      <t>生态环境保护行政许可</t>
    </r>
  </si>
  <si>
    <r>
      <t xml:space="preserve">      </t>
    </r>
    <r>
      <rPr>
        <sz val="11"/>
        <rFont val="仿宋_GB2312"/>
        <family val="3"/>
      </rPr>
      <t>应对气候变化管理事务</t>
    </r>
  </si>
  <si>
    <r>
      <t xml:space="preserve">      </t>
    </r>
    <r>
      <rPr>
        <sz val="11"/>
        <rFont val="仿宋_GB2312"/>
        <family val="3"/>
      </rPr>
      <t>其他环境保护管理事务支出</t>
    </r>
  </si>
  <si>
    <r>
      <t xml:space="preserve">    </t>
    </r>
    <r>
      <rPr>
        <b/>
        <sz val="11"/>
        <rFont val="仿宋_GB2312"/>
        <family val="3"/>
      </rPr>
      <t>环境监测与监察</t>
    </r>
  </si>
  <si>
    <r>
      <t xml:space="preserve">      </t>
    </r>
    <r>
      <rPr>
        <sz val="11"/>
        <rFont val="仿宋_GB2312"/>
        <family val="3"/>
      </rPr>
      <t>建设项目环评审查与监督</t>
    </r>
  </si>
  <si>
    <r>
      <t xml:space="preserve">      </t>
    </r>
    <r>
      <rPr>
        <sz val="11"/>
        <rFont val="仿宋_GB2312"/>
        <family val="3"/>
      </rPr>
      <t>核与辐射安全监督</t>
    </r>
  </si>
  <si>
    <r>
      <t xml:space="preserve">      </t>
    </r>
    <r>
      <rPr>
        <sz val="11"/>
        <rFont val="仿宋_GB2312"/>
        <family val="3"/>
      </rPr>
      <t>其他环境监测与监察支出</t>
    </r>
  </si>
  <si>
    <r>
      <t xml:space="preserve">    </t>
    </r>
    <r>
      <rPr>
        <b/>
        <sz val="11"/>
        <rFont val="仿宋_GB2312"/>
        <family val="3"/>
      </rPr>
      <t>污染防治</t>
    </r>
  </si>
  <si>
    <r>
      <t xml:space="preserve">      </t>
    </r>
    <r>
      <rPr>
        <sz val="11"/>
        <rFont val="仿宋_GB2312"/>
        <family val="3"/>
      </rPr>
      <t>大气</t>
    </r>
  </si>
  <si>
    <r>
      <t xml:space="preserve">      </t>
    </r>
    <r>
      <rPr>
        <sz val="11"/>
        <rFont val="仿宋_GB2312"/>
        <family val="3"/>
      </rPr>
      <t>水体</t>
    </r>
  </si>
  <si>
    <r>
      <t xml:space="preserve">      </t>
    </r>
    <r>
      <rPr>
        <sz val="11"/>
        <rFont val="仿宋_GB2312"/>
        <family val="3"/>
      </rPr>
      <t>噪声</t>
    </r>
  </si>
  <si>
    <r>
      <t xml:space="preserve">      </t>
    </r>
    <r>
      <rPr>
        <sz val="11"/>
        <rFont val="仿宋_GB2312"/>
        <family val="3"/>
      </rPr>
      <t>固体废弃物与化学品</t>
    </r>
  </si>
  <si>
    <r>
      <t xml:space="preserve">      </t>
    </r>
    <r>
      <rPr>
        <sz val="11"/>
        <rFont val="仿宋_GB2312"/>
        <family val="3"/>
      </rPr>
      <t>放射源和放射性废物监管</t>
    </r>
  </si>
  <si>
    <r>
      <t xml:space="preserve">      </t>
    </r>
    <r>
      <rPr>
        <sz val="11"/>
        <rFont val="仿宋_GB2312"/>
        <family val="3"/>
      </rPr>
      <t>辐射</t>
    </r>
  </si>
  <si>
    <r>
      <t xml:space="preserve">      </t>
    </r>
    <r>
      <rPr>
        <sz val="11"/>
        <rFont val="仿宋_GB2312"/>
        <family val="3"/>
      </rPr>
      <t>其他污染防治支出</t>
    </r>
  </si>
  <si>
    <r>
      <t xml:space="preserve">    </t>
    </r>
    <r>
      <rPr>
        <b/>
        <sz val="11"/>
        <rFont val="仿宋_GB2312"/>
        <family val="3"/>
      </rPr>
      <t>自然生态保护</t>
    </r>
  </si>
  <si>
    <r>
      <t xml:space="preserve">      </t>
    </r>
    <r>
      <rPr>
        <sz val="11"/>
        <rFont val="仿宋_GB2312"/>
        <family val="3"/>
      </rPr>
      <t>生态保护</t>
    </r>
  </si>
  <si>
    <r>
      <t xml:space="preserve">      </t>
    </r>
    <r>
      <rPr>
        <sz val="11"/>
        <rFont val="仿宋_GB2312"/>
        <family val="3"/>
      </rPr>
      <t>农村环境保护</t>
    </r>
  </si>
  <si>
    <r>
      <t xml:space="preserve">      </t>
    </r>
    <r>
      <rPr>
        <sz val="11"/>
        <rFont val="仿宋_GB2312"/>
        <family val="3"/>
      </rPr>
      <t>生物及物种资源保护</t>
    </r>
  </si>
  <si>
    <r>
      <t xml:space="preserve">      </t>
    </r>
    <r>
      <rPr>
        <sz val="11"/>
        <rFont val="仿宋_GB2312"/>
        <family val="3"/>
      </rPr>
      <t>其他自然生态保护支出</t>
    </r>
  </si>
  <si>
    <r>
      <t xml:space="preserve">    </t>
    </r>
    <r>
      <rPr>
        <b/>
        <sz val="11"/>
        <rFont val="仿宋_GB2312"/>
        <family val="3"/>
      </rPr>
      <t>天然林保护</t>
    </r>
  </si>
  <si>
    <r>
      <t xml:space="preserve">      </t>
    </r>
    <r>
      <rPr>
        <sz val="11"/>
        <rFont val="仿宋_GB2312"/>
        <family val="3"/>
      </rPr>
      <t>森林管护</t>
    </r>
  </si>
  <si>
    <r>
      <t xml:space="preserve">      </t>
    </r>
    <r>
      <rPr>
        <sz val="11"/>
        <rFont val="仿宋_GB2312"/>
        <family val="3"/>
      </rPr>
      <t>社会保险补助</t>
    </r>
  </si>
  <si>
    <r>
      <t xml:space="preserve">      </t>
    </r>
    <r>
      <rPr>
        <sz val="11"/>
        <rFont val="仿宋_GB2312"/>
        <family val="3"/>
      </rPr>
      <t>政策性社会性支出补助</t>
    </r>
  </si>
  <si>
    <r>
      <t xml:space="preserve">      </t>
    </r>
    <r>
      <rPr>
        <sz val="11"/>
        <rFont val="仿宋_GB2312"/>
        <family val="3"/>
      </rPr>
      <t>天然林保护工程建设</t>
    </r>
    <r>
      <rPr>
        <sz val="11"/>
        <rFont val="Times New Roman"/>
        <family val="1"/>
      </rPr>
      <t xml:space="preserve"> </t>
    </r>
  </si>
  <si>
    <r>
      <t xml:space="preserve">      </t>
    </r>
    <r>
      <rPr>
        <sz val="11"/>
        <rFont val="仿宋_GB2312"/>
        <family val="3"/>
      </rPr>
      <t>停伐补助</t>
    </r>
  </si>
  <si>
    <r>
      <t xml:space="preserve">      </t>
    </r>
    <r>
      <rPr>
        <sz val="11"/>
        <rFont val="仿宋_GB2312"/>
        <family val="3"/>
      </rPr>
      <t>其他天然林保护支出</t>
    </r>
  </si>
  <si>
    <r>
      <t xml:space="preserve">    </t>
    </r>
    <r>
      <rPr>
        <b/>
        <sz val="11"/>
        <rFont val="仿宋_GB2312"/>
        <family val="3"/>
      </rPr>
      <t>退耕还林还草</t>
    </r>
  </si>
  <si>
    <r>
      <t xml:space="preserve">      </t>
    </r>
    <r>
      <rPr>
        <sz val="11"/>
        <rFont val="仿宋_GB2312"/>
        <family val="3"/>
      </rPr>
      <t>退耕现金</t>
    </r>
  </si>
  <si>
    <r>
      <t xml:space="preserve">      </t>
    </r>
    <r>
      <rPr>
        <sz val="11"/>
        <rFont val="仿宋_GB2312"/>
        <family val="3"/>
      </rPr>
      <t>退耕还林粮食折现补贴</t>
    </r>
  </si>
  <si>
    <r>
      <t xml:space="preserve">      </t>
    </r>
    <r>
      <rPr>
        <sz val="11"/>
        <rFont val="仿宋_GB2312"/>
        <family val="3"/>
      </rPr>
      <t>退耕还林粮食费用补贴</t>
    </r>
  </si>
  <si>
    <r>
      <t xml:space="preserve">      </t>
    </r>
    <r>
      <rPr>
        <sz val="11"/>
        <rFont val="仿宋_GB2312"/>
        <family val="3"/>
      </rPr>
      <t>退耕还林工程建设</t>
    </r>
  </si>
  <si>
    <r>
      <t xml:space="preserve">      </t>
    </r>
    <r>
      <rPr>
        <sz val="11"/>
        <rFont val="仿宋_GB2312"/>
        <family val="3"/>
      </rPr>
      <t>其他退耕还林还草支出</t>
    </r>
  </si>
  <si>
    <r>
      <t xml:space="preserve">    </t>
    </r>
    <r>
      <rPr>
        <b/>
        <sz val="11"/>
        <rFont val="仿宋_GB2312"/>
        <family val="3"/>
      </rPr>
      <t>风沙荒漠治理</t>
    </r>
  </si>
  <si>
    <r>
      <t xml:space="preserve">      </t>
    </r>
    <r>
      <rPr>
        <sz val="11"/>
        <rFont val="仿宋_GB2312"/>
        <family val="3"/>
      </rPr>
      <t>京津风沙源治理工程建设</t>
    </r>
  </si>
  <si>
    <r>
      <t xml:space="preserve">      </t>
    </r>
    <r>
      <rPr>
        <sz val="11"/>
        <rFont val="仿宋_GB2312"/>
        <family val="3"/>
      </rPr>
      <t>其他风沙荒漠治理支出</t>
    </r>
  </si>
  <si>
    <r>
      <t xml:space="preserve">    </t>
    </r>
    <r>
      <rPr>
        <b/>
        <sz val="11"/>
        <rFont val="仿宋_GB2312"/>
        <family val="3"/>
      </rPr>
      <t>退牧还草</t>
    </r>
  </si>
  <si>
    <r>
      <t xml:space="preserve">      </t>
    </r>
    <r>
      <rPr>
        <sz val="11"/>
        <rFont val="仿宋_GB2312"/>
        <family val="3"/>
      </rPr>
      <t>退牧还草工程建设</t>
    </r>
  </si>
  <si>
    <r>
      <t xml:space="preserve">      </t>
    </r>
    <r>
      <rPr>
        <sz val="11"/>
        <rFont val="仿宋_GB2312"/>
        <family val="3"/>
      </rPr>
      <t>其他退牧还草支出</t>
    </r>
  </si>
  <si>
    <r>
      <t xml:space="preserve">    </t>
    </r>
    <r>
      <rPr>
        <b/>
        <sz val="11"/>
        <rFont val="仿宋_GB2312"/>
        <family val="3"/>
      </rPr>
      <t>已垦草原退耕还草</t>
    </r>
  </si>
  <si>
    <r>
      <t xml:space="preserve">      </t>
    </r>
    <r>
      <rPr>
        <sz val="11"/>
        <rFont val="仿宋_GB2312"/>
        <family val="3"/>
      </rPr>
      <t>已垦草原退耕还草</t>
    </r>
  </si>
  <si>
    <r>
      <t xml:space="preserve">    </t>
    </r>
    <r>
      <rPr>
        <b/>
        <sz val="11"/>
        <rFont val="仿宋_GB2312"/>
        <family val="3"/>
      </rPr>
      <t>能源节约利用</t>
    </r>
  </si>
  <si>
    <r>
      <t xml:space="preserve">      </t>
    </r>
    <r>
      <rPr>
        <sz val="11"/>
        <rFont val="仿宋_GB2312"/>
        <family val="3"/>
      </rPr>
      <t>能源节约利用</t>
    </r>
  </si>
  <si>
    <r>
      <t xml:space="preserve">    </t>
    </r>
    <r>
      <rPr>
        <b/>
        <sz val="11"/>
        <rFont val="仿宋_GB2312"/>
        <family val="3"/>
      </rPr>
      <t>污染减排</t>
    </r>
  </si>
  <si>
    <r>
      <t xml:space="preserve">      </t>
    </r>
    <r>
      <rPr>
        <sz val="11"/>
        <rFont val="仿宋_GB2312"/>
        <family val="3"/>
      </rPr>
      <t>生态环境监测与信息</t>
    </r>
  </si>
  <si>
    <r>
      <t xml:space="preserve">      </t>
    </r>
    <r>
      <rPr>
        <sz val="11"/>
        <rFont val="仿宋_GB2312"/>
        <family val="3"/>
      </rPr>
      <t>生态环境执法监察</t>
    </r>
  </si>
  <si>
    <r>
      <t xml:space="preserve">      </t>
    </r>
    <r>
      <rPr>
        <sz val="11"/>
        <rFont val="仿宋_GB2312"/>
        <family val="3"/>
      </rPr>
      <t>减排专项支出</t>
    </r>
  </si>
  <si>
    <r>
      <t xml:space="preserve">      </t>
    </r>
    <r>
      <rPr>
        <sz val="11"/>
        <rFont val="仿宋_GB2312"/>
        <family val="3"/>
      </rPr>
      <t>清洁生产专项支出</t>
    </r>
  </si>
  <si>
    <r>
      <t xml:space="preserve">      </t>
    </r>
    <r>
      <rPr>
        <sz val="11"/>
        <rFont val="仿宋_GB2312"/>
        <family val="3"/>
      </rPr>
      <t>其他污染减排支出</t>
    </r>
  </si>
  <si>
    <r>
      <t xml:space="preserve">    </t>
    </r>
    <r>
      <rPr>
        <b/>
        <sz val="11"/>
        <rFont val="仿宋_GB2312"/>
        <family val="3"/>
      </rPr>
      <t>可再生能源</t>
    </r>
  </si>
  <si>
    <r>
      <t xml:space="preserve">      </t>
    </r>
    <r>
      <rPr>
        <sz val="11"/>
        <rFont val="仿宋_GB2312"/>
        <family val="3"/>
      </rPr>
      <t>可再生能源</t>
    </r>
  </si>
  <si>
    <r>
      <t xml:space="preserve">    </t>
    </r>
    <r>
      <rPr>
        <b/>
        <sz val="11"/>
        <rFont val="仿宋_GB2312"/>
        <family val="3"/>
      </rPr>
      <t>循环经济</t>
    </r>
  </si>
  <si>
    <r>
      <t xml:space="preserve">      </t>
    </r>
    <r>
      <rPr>
        <sz val="11"/>
        <rFont val="仿宋_GB2312"/>
        <family val="3"/>
      </rPr>
      <t>循环经济</t>
    </r>
  </si>
  <si>
    <r>
      <t xml:space="preserve">    </t>
    </r>
    <r>
      <rPr>
        <b/>
        <sz val="11"/>
        <rFont val="仿宋_GB2312"/>
        <family val="3"/>
      </rPr>
      <t>能源管理事务</t>
    </r>
  </si>
  <si>
    <r>
      <t xml:space="preserve">      </t>
    </r>
    <r>
      <rPr>
        <sz val="11"/>
        <rFont val="仿宋_GB2312"/>
        <family val="3"/>
      </rPr>
      <t>能源科技装备</t>
    </r>
  </si>
  <si>
    <r>
      <t xml:space="preserve">      </t>
    </r>
    <r>
      <rPr>
        <sz val="11"/>
        <rFont val="仿宋_GB2312"/>
        <family val="3"/>
      </rPr>
      <t>能源行业管理</t>
    </r>
  </si>
  <si>
    <r>
      <t xml:space="preserve">      </t>
    </r>
    <r>
      <rPr>
        <sz val="11"/>
        <rFont val="仿宋_GB2312"/>
        <family val="3"/>
      </rPr>
      <t>能源管理</t>
    </r>
  </si>
  <si>
    <r>
      <t xml:space="preserve">      </t>
    </r>
    <r>
      <rPr>
        <sz val="11"/>
        <rFont val="仿宋_GB2312"/>
        <family val="3"/>
      </rPr>
      <t>农村电网建设</t>
    </r>
  </si>
  <si>
    <r>
      <t xml:space="preserve">      </t>
    </r>
    <r>
      <rPr>
        <sz val="11"/>
        <rFont val="仿宋_GB2312"/>
        <family val="3"/>
      </rPr>
      <t>其他能源管理事务支出</t>
    </r>
  </si>
  <si>
    <r>
      <t xml:space="preserve">    </t>
    </r>
    <r>
      <rPr>
        <b/>
        <sz val="11"/>
        <rFont val="仿宋_GB2312"/>
        <family val="3"/>
      </rPr>
      <t>其他节能环保支出</t>
    </r>
  </si>
  <si>
    <r>
      <t xml:space="preserve">      </t>
    </r>
    <r>
      <rPr>
        <sz val="11"/>
        <rFont val="仿宋_GB2312"/>
        <family val="3"/>
      </rPr>
      <t>其他节能环保支出</t>
    </r>
  </si>
  <si>
    <r>
      <t xml:space="preserve">  </t>
    </r>
    <r>
      <rPr>
        <b/>
        <sz val="11"/>
        <rFont val="仿宋_GB2312"/>
        <family val="3"/>
      </rPr>
      <t>城乡社区支出</t>
    </r>
  </si>
  <si>
    <r>
      <t xml:space="preserve">    </t>
    </r>
    <r>
      <rPr>
        <b/>
        <sz val="11"/>
        <rFont val="仿宋_GB2312"/>
        <family val="3"/>
      </rPr>
      <t>城乡社区管理事务</t>
    </r>
  </si>
  <si>
    <r>
      <t xml:space="preserve">      </t>
    </r>
    <r>
      <rPr>
        <sz val="11"/>
        <rFont val="仿宋_GB2312"/>
        <family val="3"/>
      </rPr>
      <t>城管执法</t>
    </r>
  </si>
  <si>
    <r>
      <t xml:space="preserve">      </t>
    </r>
    <r>
      <rPr>
        <sz val="11"/>
        <rFont val="仿宋_GB2312"/>
        <family val="3"/>
      </rPr>
      <t>工程建设标准规范编制与监管</t>
    </r>
  </si>
  <si>
    <r>
      <t xml:space="preserve">      </t>
    </r>
    <r>
      <rPr>
        <sz val="11"/>
        <rFont val="仿宋_GB2312"/>
        <family val="3"/>
      </rPr>
      <t>工程建设管理</t>
    </r>
  </si>
  <si>
    <r>
      <t xml:space="preserve">      </t>
    </r>
    <r>
      <rPr>
        <sz val="11"/>
        <rFont val="仿宋_GB2312"/>
        <family val="3"/>
      </rPr>
      <t>市政公用行业市场监管</t>
    </r>
  </si>
  <si>
    <r>
      <t xml:space="preserve">      </t>
    </r>
    <r>
      <rPr>
        <sz val="11"/>
        <rFont val="仿宋_GB2312"/>
        <family val="3"/>
      </rPr>
      <t>住宅建设与房地产市场监管</t>
    </r>
  </si>
  <si>
    <r>
      <t xml:space="preserve">      </t>
    </r>
    <r>
      <rPr>
        <sz val="11"/>
        <rFont val="仿宋_GB2312"/>
        <family val="3"/>
      </rPr>
      <t>执业资格注册、资质审查</t>
    </r>
  </si>
  <si>
    <r>
      <t xml:space="preserve">      </t>
    </r>
    <r>
      <rPr>
        <sz val="11"/>
        <rFont val="仿宋_GB2312"/>
        <family val="3"/>
      </rPr>
      <t>其他城乡社区管理事务支出</t>
    </r>
  </si>
  <si>
    <r>
      <t xml:space="preserve">    </t>
    </r>
    <r>
      <rPr>
        <b/>
        <sz val="11"/>
        <rFont val="仿宋_GB2312"/>
        <family val="3"/>
      </rPr>
      <t>城乡社区规划与管理</t>
    </r>
  </si>
  <si>
    <r>
      <t xml:space="preserve">      </t>
    </r>
    <r>
      <rPr>
        <sz val="11"/>
        <rFont val="仿宋_GB2312"/>
        <family val="3"/>
      </rPr>
      <t>城乡社区规划与管理</t>
    </r>
  </si>
  <si>
    <r>
      <t xml:space="preserve">    </t>
    </r>
    <r>
      <rPr>
        <b/>
        <sz val="11"/>
        <rFont val="仿宋_GB2312"/>
        <family val="3"/>
      </rPr>
      <t>城乡社区公共设施</t>
    </r>
  </si>
  <si>
    <r>
      <t xml:space="preserve">      </t>
    </r>
    <r>
      <rPr>
        <sz val="11"/>
        <rFont val="仿宋_GB2312"/>
        <family val="3"/>
      </rPr>
      <t>小城镇基础设施建设</t>
    </r>
  </si>
  <si>
    <r>
      <t xml:space="preserve">      </t>
    </r>
    <r>
      <rPr>
        <sz val="11"/>
        <rFont val="仿宋_GB2312"/>
        <family val="3"/>
      </rPr>
      <t>其他城乡社区公共设施支出</t>
    </r>
  </si>
  <si>
    <r>
      <t xml:space="preserve">    </t>
    </r>
    <r>
      <rPr>
        <b/>
        <sz val="11"/>
        <rFont val="仿宋_GB2312"/>
        <family val="3"/>
      </rPr>
      <t>城乡社区环境卫生</t>
    </r>
  </si>
  <si>
    <r>
      <t xml:space="preserve">      </t>
    </r>
    <r>
      <rPr>
        <sz val="11"/>
        <rFont val="仿宋_GB2312"/>
        <family val="3"/>
      </rPr>
      <t>城乡社区环境卫生</t>
    </r>
  </si>
  <si>
    <r>
      <t xml:space="preserve">    </t>
    </r>
    <r>
      <rPr>
        <b/>
        <sz val="11"/>
        <rFont val="仿宋_GB2312"/>
        <family val="3"/>
      </rPr>
      <t>建设市场管理与监督</t>
    </r>
  </si>
  <si>
    <r>
      <t xml:space="preserve">      </t>
    </r>
    <r>
      <rPr>
        <sz val="11"/>
        <rFont val="仿宋_GB2312"/>
        <family val="3"/>
      </rPr>
      <t>建设市场管理与监督</t>
    </r>
  </si>
  <si>
    <r>
      <t xml:space="preserve">    </t>
    </r>
    <r>
      <rPr>
        <b/>
        <sz val="11"/>
        <rFont val="仿宋_GB2312"/>
        <family val="3"/>
      </rPr>
      <t>其他城乡社区支出</t>
    </r>
  </si>
  <si>
    <r>
      <t xml:space="preserve">      </t>
    </r>
    <r>
      <rPr>
        <sz val="11"/>
        <rFont val="仿宋_GB2312"/>
        <family val="3"/>
      </rPr>
      <t>其他城乡社区支出</t>
    </r>
  </si>
  <si>
    <r>
      <t xml:space="preserve">  </t>
    </r>
    <r>
      <rPr>
        <b/>
        <sz val="11"/>
        <rFont val="仿宋_GB2312"/>
        <family val="3"/>
      </rPr>
      <t>农林水支出</t>
    </r>
  </si>
  <si>
    <r>
      <t xml:space="preserve">    </t>
    </r>
    <r>
      <rPr>
        <b/>
        <sz val="11"/>
        <rFont val="仿宋_GB2312"/>
        <family val="3"/>
      </rPr>
      <t>农业农村</t>
    </r>
  </si>
  <si>
    <r>
      <t xml:space="preserve">      </t>
    </r>
    <r>
      <rPr>
        <sz val="11"/>
        <rFont val="仿宋_GB2312"/>
        <family val="3"/>
      </rPr>
      <t>农垦运行</t>
    </r>
  </si>
  <si>
    <r>
      <t xml:space="preserve">      </t>
    </r>
    <r>
      <rPr>
        <sz val="11"/>
        <rFont val="仿宋_GB2312"/>
        <family val="3"/>
      </rPr>
      <t>科技转化与推广服务</t>
    </r>
  </si>
  <si>
    <r>
      <t xml:space="preserve">      </t>
    </r>
    <r>
      <rPr>
        <sz val="11"/>
        <rFont val="仿宋_GB2312"/>
        <family val="3"/>
      </rPr>
      <t>病虫害控制</t>
    </r>
  </si>
  <si>
    <r>
      <t xml:space="preserve">      </t>
    </r>
    <r>
      <rPr>
        <sz val="11"/>
        <rFont val="仿宋_GB2312"/>
        <family val="3"/>
      </rPr>
      <t>农产品质量安全</t>
    </r>
  </si>
  <si>
    <r>
      <t xml:space="preserve">      </t>
    </r>
    <r>
      <rPr>
        <sz val="11"/>
        <rFont val="仿宋_GB2312"/>
        <family val="3"/>
      </rPr>
      <t>执法监管</t>
    </r>
  </si>
  <si>
    <r>
      <t xml:space="preserve">      </t>
    </r>
    <r>
      <rPr>
        <sz val="11"/>
        <rFont val="仿宋_GB2312"/>
        <family val="3"/>
      </rPr>
      <t>统计监测与信息服务</t>
    </r>
  </si>
  <si>
    <r>
      <t xml:space="preserve">      </t>
    </r>
    <r>
      <rPr>
        <sz val="11"/>
        <rFont val="仿宋_GB2312"/>
        <family val="3"/>
      </rPr>
      <t>行业业务管理</t>
    </r>
  </si>
  <si>
    <r>
      <t xml:space="preserve">      </t>
    </r>
    <r>
      <rPr>
        <sz val="11"/>
        <rFont val="仿宋_GB2312"/>
        <family val="3"/>
      </rPr>
      <t>对外交流与合作</t>
    </r>
  </si>
  <si>
    <r>
      <t xml:space="preserve">      </t>
    </r>
    <r>
      <rPr>
        <sz val="11"/>
        <rFont val="仿宋_GB2312"/>
        <family val="3"/>
      </rPr>
      <t>防灾救灾</t>
    </r>
  </si>
  <si>
    <r>
      <t xml:space="preserve">      </t>
    </r>
    <r>
      <rPr>
        <sz val="11"/>
        <rFont val="仿宋_GB2312"/>
        <family val="3"/>
      </rPr>
      <t>稳定农民收入补贴</t>
    </r>
  </si>
  <si>
    <r>
      <t xml:space="preserve">      </t>
    </r>
    <r>
      <rPr>
        <sz val="11"/>
        <rFont val="仿宋_GB2312"/>
        <family val="3"/>
      </rPr>
      <t>农业结构调整补贴</t>
    </r>
  </si>
  <si>
    <r>
      <t xml:space="preserve">      </t>
    </r>
    <r>
      <rPr>
        <sz val="11"/>
        <rFont val="仿宋_GB2312"/>
        <family val="3"/>
      </rPr>
      <t>农业生产发展</t>
    </r>
  </si>
  <si>
    <r>
      <t xml:space="preserve">      </t>
    </r>
    <r>
      <rPr>
        <sz val="11"/>
        <rFont val="仿宋_GB2312"/>
        <family val="3"/>
      </rPr>
      <t>农村合作经济</t>
    </r>
  </si>
  <si>
    <r>
      <t xml:space="preserve">      </t>
    </r>
    <r>
      <rPr>
        <sz val="11"/>
        <rFont val="仿宋_GB2312"/>
        <family val="3"/>
      </rPr>
      <t>农产品加工与促销</t>
    </r>
  </si>
  <si>
    <r>
      <t xml:space="preserve">      </t>
    </r>
    <r>
      <rPr>
        <sz val="11"/>
        <rFont val="仿宋_GB2312"/>
        <family val="3"/>
      </rPr>
      <t>农村社会事业</t>
    </r>
  </si>
  <si>
    <r>
      <t xml:space="preserve">      </t>
    </r>
    <r>
      <rPr>
        <sz val="11"/>
        <rFont val="仿宋_GB2312"/>
        <family val="3"/>
      </rPr>
      <t>农业资源保护修复与利用</t>
    </r>
  </si>
  <si>
    <r>
      <t xml:space="preserve">      </t>
    </r>
    <r>
      <rPr>
        <sz val="11"/>
        <rFont val="仿宋_GB2312"/>
        <family val="3"/>
      </rPr>
      <t>农村道路建设</t>
    </r>
  </si>
  <si>
    <r>
      <t xml:space="preserve">      </t>
    </r>
    <r>
      <rPr>
        <sz val="11"/>
        <rFont val="仿宋_GB2312"/>
        <family val="3"/>
      </rPr>
      <t>成品油价格改革对渔业的补贴</t>
    </r>
  </si>
  <si>
    <r>
      <t xml:space="preserve">      </t>
    </r>
    <r>
      <rPr>
        <sz val="11"/>
        <rFont val="仿宋_GB2312"/>
        <family val="3"/>
      </rPr>
      <t>对高校毕业生到基层任职补助</t>
    </r>
  </si>
  <si>
    <r>
      <t xml:space="preserve">      </t>
    </r>
    <r>
      <rPr>
        <sz val="11"/>
        <rFont val="仿宋_GB2312"/>
        <family val="3"/>
      </rPr>
      <t>农田建设</t>
    </r>
  </si>
  <si>
    <r>
      <t xml:space="preserve">      </t>
    </r>
    <r>
      <rPr>
        <sz val="11"/>
        <rFont val="仿宋_GB2312"/>
        <family val="3"/>
      </rPr>
      <t>其他农业农村支出</t>
    </r>
  </si>
  <si>
    <r>
      <t xml:space="preserve">    </t>
    </r>
    <r>
      <rPr>
        <b/>
        <sz val="11"/>
        <rFont val="仿宋_GB2312"/>
        <family val="3"/>
      </rPr>
      <t>林业和草原</t>
    </r>
  </si>
  <si>
    <r>
      <t xml:space="preserve">      </t>
    </r>
    <r>
      <rPr>
        <sz val="11"/>
        <rFont val="仿宋_GB2312"/>
        <family val="3"/>
      </rPr>
      <t>事业机构</t>
    </r>
  </si>
  <si>
    <r>
      <t xml:space="preserve">      </t>
    </r>
    <r>
      <rPr>
        <sz val="11"/>
        <rFont val="仿宋_GB2312"/>
        <family val="3"/>
      </rPr>
      <t>森林资源培育</t>
    </r>
  </si>
  <si>
    <r>
      <t xml:space="preserve">      </t>
    </r>
    <r>
      <rPr>
        <sz val="11"/>
        <rFont val="仿宋_GB2312"/>
        <family val="3"/>
      </rPr>
      <t>技术推广与转化</t>
    </r>
  </si>
  <si>
    <r>
      <t xml:space="preserve">      </t>
    </r>
    <r>
      <rPr>
        <sz val="11"/>
        <rFont val="仿宋_GB2312"/>
        <family val="3"/>
      </rPr>
      <t>森林资源管理</t>
    </r>
  </si>
  <si>
    <r>
      <t xml:space="preserve">      </t>
    </r>
    <r>
      <rPr>
        <sz val="11"/>
        <rFont val="仿宋_GB2312"/>
        <family val="3"/>
      </rPr>
      <t>森林生态效益补偿</t>
    </r>
  </si>
  <si>
    <r>
      <t xml:space="preserve">      </t>
    </r>
    <r>
      <rPr>
        <sz val="11"/>
        <rFont val="仿宋_GB2312"/>
        <family val="3"/>
      </rPr>
      <t>动植物保护</t>
    </r>
  </si>
  <si>
    <r>
      <t xml:space="preserve">      </t>
    </r>
    <r>
      <rPr>
        <sz val="11"/>
        <rFont val="仿宋_GB2312"/>
        <family val="3"/>
      </rPr>
      <t>湿地保护</t>
    </r>
  </si>
  <si>
    <r>
      <t xml:space="preserve">      </t>
    </r>
    <r>
      <rPr>
        <sz val="11"/>
        <rFont val="仿宋_GB2312"/>
        <family val="3"/>
      </rPr>
      <t>执法与监督</t>
    </r>
  </si>
  <si>
    <r>
      <t xml:space="preserve">      </t>
    </r>
    <r>
      <rPr>
        <sz val="11"/>
        <rFont val="仿宋_GB2312"/>
        <family val="3"/>
      </rPr>
      <t>防沙治沙</t>
    </r>
  </si>
  <si>
    <r>
      <t xml:space="preserve">      </t>
    </r>
    <r>
      <rPr>
        <sz val="11"/>
        <rFont val="仿宋_GB2312"/>
        <family val="3"/>
      </rPr>
      <t>对外合作与交流</t>
    </r>
  </si>
  <si>
    <r>
      <t xml:space="preserve">      </t>
    </r>
    <r>
      <rPr>
        <sz val="11"/>
        <rFont val="仿宋_GB2312"/>
        <family val="3"/>
      </rPr>
      <t>产业化管理</t>
    </r>
  </si>
  <si>
    <r>
      <t xml:space="preserve">      </t>
    </r>
    <r>
      <rPr>
        <sz val="11"/>
        <rFont val="仿宋_GB2312"/>
        <family val="3"/>
      </rPr>
      <t>信息管理</t>
    </r>
  </si>
  <si>
    <r>
      <t xml:space="preserve">      </t>
    </r>
    <r>
      <rPr>
        <sz val="11"/>
        <rFont val="仿宋_GB2312"/>
        <family val="3"/>
      </rPr>
      <t>林区公共支出</t>
    </r>
  </si>
  <si>
    <r>
      <t xml:space="preserve">      </t>
    </r>
    <r>
      <rPr>
        <sz val="11"/>
        <rFont val="仿宋_GB2312"/>
        <family val="3"/>
      </rPr>
      <t>贷款贴息</t>
    </r>
  </si>
  <si>
    <r>
      <t xml:space="preserve">      </t>
    </r>
    <r>
      <rPr>
        <sz val="11"/>
        <rFont val="仿宋_GB2312"/>
        <family val="3"/>
      </rPr>
      <t>林业草原防灾减灾</t>
    </r>
  </si>
  <si>
    <r>
      <t xml:space="preserve">      </t>
    </r>
    <r>
      <rPr>
        <sz val="11"/>
        <rFont val="仿宋_GB2312"/>
        <family val="3"/>
      </rPr>
      <t>草原管理</t>
    </r>
  </si>
  <si>
    <r>
      <t xml:space="preserve">      </t>
    </r>
    <r>
      <rPr>
        <sz val="11"/>
        <rFont val="仿宋_GB2312"/>
        <family val="3"/>
      </rPr>
      <t>其他林业和草原支出</t>
    </r>
  </si>
  <si>
    <r>
      <t xml:space="preserve">    </t>
    </r>
    <r>
      <rPr>
        <b/>
        <sz val="11"/>
        <rFont val="仿宋_GB2312"/>
        <family val="3"/>
      </rPr>
      <t>水利</t>
    </r>
  </si>
  <si>
    <r>
      <t xml:space="preserve">      </t>
    </r>
    <r>
      <rPr>
        <sz val="11"/>
        <rFont val="仿宋_GB2312"/>
        <family val="3"/>
      </rPr>
      <t>水利行业业务管理</t>
    </r>
  </si>
  <si>
    <r>
      <t xml:space="preserve">      </t>
    </r>
    <r>
      <rPr>
        <sz val="11"/>
        <rFont val="仿宋_GB2312"/>
        <family val="3"/>
      </rPr>
      <t>水利工程建设</t>
    </r>
  </si>
  <si>
    <r>
      <t xml:space="preserve">      </t>
    </r>
    <r>
      <rPr>
        <sz val="11"/>
        <rFont val="仿宋_GB2312"/>
        <family val="3"/>
      </rPr>
      <t>水利工程运行与维护</t>
    </r>
  </si>
  <si>
    <r>
      <t xml:space="preserve">      </t>
    </r>
    <r>
      <rPr>
        <sz val="11"/>
        <rFont val="仿宋_GB2312"/>
        <family val="3"/>
      </rPr>
      <t>长江黄河等流域管理</t>
    </r>
  </si>
  <si>
    <r>
      <t xml:space="preserve">      </t>
    </r>
    <r>
      <rPr>
        <sz val="11"/>
        <rFont val="仿宋_GB2312"/>
        <family val="3"/>
      </rPr>
      <t>水利前期工作</t>
    </r>
  </si>
  <si>
    <r>
      <t xml:space="preserve">      </t>
    </r>
    <r>
      <rPr>
        <sz val="11"/>
        <rFont val="仿宋_GB2312"/>
        <family val="3"/>
      </rPr>
      <t>水利执法监督</t>
    </r>
  </si>
  <si>
    <r>
      <t xml:space="preserve">      </t>
    </r>
    <r>
      <rPr>
        <sz val="11"/>
        <rFont val="仿宋_GB2312"/>
        <family val="3"/>
      </rPr>
      <t>水土保持</t>
    </r>
  </si>
  <si>
    <r>
      <t xml:space="preserve">      </t>
    </r>
    <r>
      <rPr>
        <sz val="11"/>
        <rFont val="仿宋_GB2312"/>
        <family val="3"/>
      </rPr>
      <t>水资源节约管理与保护</t>
    </r>
  </si>
  <si>
    <r>
      <t xml:space="preserve">      </t>
    </r>
    <r>
      <rPr>
        <sz val="11"/>
        <rFont val="仿宋_GB2312"/>
        <family val="3"/>
      </rPr>
      <t>水质监测</t>
    </r>
  </si>
  <si>
    <r>
      <t xml:space="preserve">      </t>
    </r>
    <r>
      <rPr>
        <sz val="11"/>
        <rFont val="仿宋_GB2312"/>
        <family val="3"/>
      </rPr>
      <t>水文测报</t>
    </r>
  </si>
  <si>
    <r>
      <t xml:space="preserve">      </t>
    </r>
    <r>
      <rPr>
        <sz val="11"/>
        <rFont val="仿宋_GB2312"/>
        <family val="3"/>
      </rPr>
      <t>防汛</t>
    </r>
  </si>
  <si>
    <r>
      <t xml:space="preserve">      </t>
    </r>
    <r>
      <rPr>
        <sz val="11"/>
        <rFont val="仿宋_GB2312"/>
        <family val="3"/>
      </rPr>
      <t>抗旱</t>
    </r>
  </si>
  <si>
    <r>
      <t xml:space="preserve">      </t>
    </r>
    <r>
      <rPr>
        <sz val="11"/>
        <rFont val="仿宋_GB2312"/>
        <family val="3"/>
      </rPr>
      <t>农村水利</t>
    </r>
  </si>
  <si>
    <r>
      <t xml:space="preserve">      </t>
    </r>
    <r>
      <rPr>
        <sz val="11"/>
        <rFont val="仿宋_GB2312"/>
        <family val="3"/>
      </rPr>
      <t>水利技术推广</t>
    </r>
  </si>
  <si>
    <r>
      <t xml:space="preserve">      </t>
    </r>
    <r>
      <rPr>
        <sz val="11"/>
        <rFont val="仿宋_GB2312"/>
        <family val="3"/>
      </rPr>
      <t>国际河流治理与管理</t>
    </r>
  </si>
  <si>
    <r>
      <t xml:space="preserve">      </t>
    </r>
    <r>
      <rPr>
        <sz val="11"/>
        <rFont val="仿宋_GB2312"/>
        <family val="3"/>
      </rPr>
      <t>江河湖库水系综合整治</t>
    </r>
  </si>
  <si>
    <r>
      <t xml:space="preserve">      </t>
    </r>
    <r>
      <rPr>
        <sz val="11"/>
        <rFont val="仿宋_GB2312"/>
        <family val="3"/>
      </rPr>
      <t>大中型水库移民后期扶持专项支出</t>
    </r>
  </si>
  <si>
    <r>
      <t xml:space="preserve">      </t>
    </r>
    <r>
      <rPr>
        <sz val="11"/>
        <rFont val="仿宋_GB2312"/>
        <family val="3"/>
      </rPr>
      <t>水利安全监督</t>
    </r>
  </si>
  <si>
    <r>
      <t xml:space="preserve">      </t>
    </r>
    <r>
      <rPr>
        <sz val="11"/>
        <rFont val="仿宋_GB2312"/>
        <family val="3"/>
      </rPr>
      <t>水利建设征地及移民支出</t>
    </r>
  </si>
  <si>
    <r>
      <t xml:space="preserve">      </t>
    </r>
    <r>
      <rPr>
        <sz val="11"/>
        <rFont val="仿宋_GB2312"/>
        <family val="3"/>
      </rPr>
      <t>农村供水</t>
    </r>
  </si>
  <si>
    <r>
      <t xml:space="preserve">      </t>
    </r>
    <r>
      <rPr>
        <sz val="11"/>
        <rFont val="仿宋_GB2312"/>
        <family val="3"/>
      </rPr>
      <t>南水北调工程建设</t>
    </r>
  </si>
  <si>
    <r>
      <t xml:space="preserve">      </t>
    </r>
    <r>
      <rPr>
        <sz val="11"/>
        <rFont val="仿宋_GB2312"/>
        <family val="3"/>
      </rPr>
      <t>南水北调工程管理</t>
    </r>
  </si>
  <si>
    <r>
      <t xml:space="preserve">      </t>
    </r>
    <r>
      <rPr>
        <sz val="11"/>
        <rFont val="仿宋_GB2312"/>
        <family val="3"/>
      </rPr>
      <t>其他水利支出</t>
    </r>
  </si>
  <si>
    <r>
      <t xml:space="preserve">   </t>
    </r>
    <r>
      <rPr>
        <b/>
        <sz val="11"/>
        <rFont val="仿宋_GB2312"/>
        <family val="3"/>
      </rPr>
      <t>巩固脱贫攻坚成果衔接乡村振兴</t>
    </r>
  </si>
  <si>
    <r>
      <t xml:space="preserve">      </t>
    </r>
    <r>
      <rPr>
        <sz val="11"/>
        <rFont val="仿宋_GB2312"/>
        <family val="3"/>
      </rPr>
      <t>农村基础设施建设</t>
    </r>
  </si>
  <si>
    <r>
      <t xml:space="preserve">      </t>
    </r>
    <r>
      <rPr>
        <sz val="11"/>
        <rFont val="仿宋_GB2312"/>
        <family val="3"/>
      </rPr>
      <t>生产发展</t>
    </r>
  </si>
  <si>
    <r>
      <t xml:space="preserve">      </t>
    </r>
    <r>
      <rPr>
        <sz val="11"/>
        <rFont val="仿宋_GB2312"/>
        <family val="3"/>
      </rPr>
      <t>社会发展</t>
    </r>
  </si>
  <si>
    <r>
      <t xml:space="preserve">      </t>
    </r>
    <r>
      <rPr>
        <sz val="11"/>
        <rFont val="仿宋_GB2312"/>
        <family val="3"/>
      </rPr>
      <t>贷款奖补和贴息</t>
    </r>
  </si>
  <si>
    <r>
      <t xml:space="preserve">      “</t>
    </r>
    <r>
      <rPr>
        <sz val="11"/>
        <rFont val="仿宋_GB2312"/>
        <family val="3"/>
      </rPr>
      <t>三西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农业建设专项补助</t>
    </r>
  </si>
  <si>
    <r>
      <t xml:space="preserve">      </t>
    </r>
    <r>
      <rPr>
        <sz val="11"/>
        <rFont val="仿宋_GB2312"/>
        <family val="3"/>
      </rPr>
      <t>其他巩固脱贫衔接乡村振兴支出</t>
    </r>
  </si>
  <si>
    <r>
      <t xml:space="preserve">    </t>
    </r>
    <r>
      <rPr>
        <b/>
        <sz val="11"/>
        <rFont val="仿宋_GB2312"/>
        <family val="3"/>
      </rPr>
      <t>农村综合改革</t>
    </r>
  </si>
  <si>
    <r>
      <t xml:space="preserve">      </t>
    </r>
    <r>
      <rPr>
        <sz val="11"/>
        <rFont val="仿宋_GB2312"/>
        <family val="3"/>
      </rPr>
      <t>对村级一事一议的补助</t>
    </r>
  </si>
  <si>
    <r>
      <t xml:space="preserve">      </t>
    </r>
    <r>
      <rPr>
        <sz val="11"/>
        <rFont val="仿宋_GB2312"/>
        <family val="3"/>
      </rPr>
      <t>国有农场办社会职能改革补助</t>
    </r>
  </si>
  <si>
    <r>
      <t xml:space="preserve">      </t>
    </r>
    <r>
      <rPr>
        <sz val="11"/>
        <rFont val="仿宋_GB2312"/>
        <family val="3"/>
      </rPr>
      <t>对村民委员会和村党支部的补助</t>
    </r>
  </si>
  <si>
    <r>
      <t xml:space="preserve">      </t>
    </r>
    <r>
      <rPr>
        <sz val="11"/>
        <rFont val="仿宋_GB2312"/>
        <family val="3"/>
      </rPr>
      <t>对村集体经济组织的补助</t>
    </r>
  </si>
  <si>
    <r>
      <t xml:space="preserve">      </t>
    </r>
    <r>
      <rPr>
        <sz val="11"/>
        <rFont val="仿宋_GB2312"/>
        <family val="3"/>
      </rPr>
      <t>农村综合改革示范试点补助</t>
    </r>
  </si>
  <si>
    <r>
      <t xml:space="preserve">      </t>
    </r>
    <r>
      <rPr>
        <sz val="11"/>
        <rFont val="仿宋_GB2312"/>
        <family val="3"/>
      </rPr>
      <t>其他农村综合改革支出</t>
    </r>
  </si>
  <si>
    <r>
      <t xml:space="preserve">    </t>
    </r>
    <r>
      <rPr>
        <b/>
        <sz val="11"/>
        <rFont val="仿宋_GB2312"/>
        <family val="3"/>
      </rPr>
      <t>普惠金融发展支出</t>
    </r>
  </si>
  <si>
    <r>
      <t xml:space="preserve">      </t>
    </r>
    <r>
      <rPr>
        <sz val="11"/>
        <rFont val="仿宋_GB2312"/>
        <family val="3"/>
      </rPr>
      <t>支持农村金融机构</t>
    </r>
  </si>
  <si>
    <r>
      <t xml:space="preserve">      </t>
    </r>
    <r>
      <rPr>
        <sz val="11"/>
        <rFont val="仿宋_GB2312"/>
        <family val="3"/>
      </rPr>
      <t>农业保险保费补贴</t>
    </r>
  </si>
  <si>
    <r>
      <t xml:space="preserve">      </t>
    </r>
    <r>
      <rPr>
        <sz val="11"/>
        <rFont val="仿宋_GB2312"/>
        <family val="3"/>
      </rPr>
      <t>创业担保贷款贴息</t>
    </r>
  </si>
  <si>
    <r>
      <t xml:space="preserve">      </t>
    </r>
    <r>
      <rPr>
        <sz val="11"/>
        <rFont val="仿宋_GB2312"/>
        <family val="3"/>
      </rPr>
      <t>补充创业担保贷款基金</t>
    </r>
  </si>
  <si>
    <r>
      <t xml:space="preserve">      </t>
    </r>
    <r>
      <rPr>
        <sz val="11"/>
        <rFont val="仿宋_GB2312"/>
        <family val="3"/>
      </rPr>
      <t>其他普惠金融发展支出</t>
    </r>
  </si>
  <si>
    <r>
      <t xml:space="preserve">    </t>
    </r>
    <r>
      <rPr>
        <b/>
        <sz val="11"/>
        <rFont val="仿宋_GB2312"/>
        <family val="3"/>
      </rPr>
      <t>目标价格补贴</t>
    </r>
  </si>
  <si>
    <r>
      <t xml:space="preserve">      </t>
    </r>
    <r>
      <rPr>
        <sz val="11"/>
        <rFont val="仿宋_GB2312"/>
        <family val="3"/>
      </rPr>
      <t>棉花目标价格补贴</t>
    </r>
  </si>
  <si>
    <r>
      <t xml:space="preserve">      </t>
    </r>
    <r>
      <rPr>
        <sz val="11"/>
        <rFont val="仿宋_GB2312"/>
        <family val="3"/>
      </rPr>
      <t>其他目标价格补贴</t>
    </r>
  </si>
  <si>
    <r>
      <t xml:space="preserve">    </t>
    </r>
    <r>
      <rPr>
        <b/>
        <sz val="11"/>
        <rFont val="仿宋_GB2312"/>
        <family val="3"/>
      </rPr>
      <t>其他农林水支出</t>
    </r>
  </si>
  <si>
    <r>
      <t xml:space="preserve">      </t>
    </r>
    <r>
      <rPr>
        <sz val="11"/>
        <rFont val="仿宋_GB2312"/>
        <family val="3"/>
      </rPr>
      <t>化解其他公益性乡村债务支出</t>
    </r>
  </si>
  <si>
    <r>
      <t xml:space="preserve">      </t>
    </r>
    <r>
      <rPr>
        <sz val="11"/>
        <rFont val="仿宋_GB2312"/>
        <family val="3"/>
      </rPr>
      <t>其他农林水支出</t>
    </r>
  </si>
  <si>
    <r>
      <t xml:space="preserve">  </t>
    </r>
    <r>
      <rPr>
        <b/>
        <sz val="11"/>
        <rFont val="仿宋_GB2312"/>
        <family val="3"/>
      </rPr>
      <t>交通运输支出</t>
    </r>
  </si>
  <si>
    <r>
      <t xml:space="preserve">    </t>
    </r>
    <r>
      <rPr>
        <b/>
        <sz val="11"/>
        <rFont val="仿宋_GB2312"/>
        <family val="3"/>
      </rPr>
      <t>公路水路运输</t>
    </r>
  </si>
  <si>
    <r>
      <t xml:space="preserve">      </t>
    </r>
    <r>
      <rPr>
        <sz val="11"/>
        <rFont val="仿宋_GB2312"/>
        <family val="3"/>
      </rPr>
      <t>公路建设</t>
    </r>
  </si>
  <si>
    <r>
      <t xml:space="preserve">      </t>
    </r>
    <r>
      <rPr>
        <sz val="11"/>
        <rFont val="仿宋_GB2312"/>
        <family val="3"/>
      </rPr>
      <t>公路养护</t>
    </r>
  </si>
  <si>
    <r>
      <t xml:space="preserve">      </t>
    </r>
    <r>
      <rPr>
        <sz val="11"/>
        <rFont val="仿宋_GB2312"/>
        <family val="3"/>
      </rPr>
      <t>交通运输信息化建设</t>
    </r>
  </si>
  <si>
    <r>
      <t xml:space="preserve">      </t>
    </r>
    <r>
      <rPr>
        <sz val="11"/>
        <rFont val="仿宋_GB2312"/>
        <family val="3"/>
      </rPr>
      <t>公路和运输安全</t>
    </r>
  </si>
  <si>
    <r>
      <t xml:space="preserve">      </t>
    </r>
    <r>
      <rPr>
        <sz val="11"/>
        <rFont val="仿宋_GB2312"/>
        <family val="3"/>
      </rPr>
      <t>公路还贷专项</t>
    </r>
  </si>
  <si>
    <r>
      <t xml:space="preserve">      </t>
    </r>
    <r>
      <rPr>
        <sz val="11"/>
        <rFont val="仿宋_GB2312"/>
        <family val="3"/>
      </rPr>
      <t>公路运输管理</t>
    </r>
  </si>
  <si>
    <r>
      <t xml:space="preserve">      </t>
    </r>
    <r>
      <rPr>
        <sz val="11"/>
        <rFont val="仿宋_GB2312"/>
        <family val="3"/>
      </rPr>
      <t>公路和运输技术标准化建设</t>
    </r>
  </si>
  <si>
    <r>
      <t xml:space="preserve">      </t>
    </r>
    <r>
      <rPr>
        <sz val="11"/>
        <rFont val="仿宋_GB2312"/>
        <family val="3"/>
      </rPr>
      <t>港口设施</t>
    </r>
  </si>
  <si>
    <r>
      <t xml:space="preserve">      </t>
    </r>
    <r>
      <rPr>
        <sz val="11"/>
        <rFont val="仿宋_GB2312"/>
        <family val="3"/>
      </rPr>
      <t>航道维护</t>
    </r>
  </si>
  <si>
    <r>
      <t xml:space="preserve">      </t>
    </r>
    <r>
      <rPr>
        <sz val="11"/>
        <rFont val="仿宋_GB2312"/>
        <family val="3"/>
      </rPr>
      <t>船舶检验</t>
    </r>
  </si>
  <si>
    <r>
      <t xml:space="preserve">      </t>
    </r>
    <r>
      <rPr>
        <sz val="11"/>
        <rFont val="仿宋_GB2312"/>
        <family val="3"/>
      </rPr>
      <t>救助打捞</t>
    </r>
  </si>
  <si>
    <r>
      <t xml:space="preserve">      </t>
    </r>
    <r>
      <rPr>
        <sz val="11"/>
        <rFont val="仿宋_GB2312"/>
        <family val="3"/>
      </rPr>
      <t>内河运输</t>
    </r>
  </si>
  <si>
    <r>
      <t xml:space="preserve">      </t>
    </r>
    <r>
      <rPr>
        <sz val="11"/>
        <rFont val="仿宋_GB2312"/>
        <family val="3"/>
      </rPr>
      <t>远洋运输</t>
    </r>
  </si>
  <si>
    <r>
      <t xml:space="preserve">      </t>
    </r>
    <r>
      <rPr>
        <sz val="11"/>
        <rFont val="仿宋_GB2312"/>
        <family val="3"/>
      </rPr>
      <t>海事管理</t>
    </r>
  </si>
  <si>
    <r>
      <t xml:space="preserve">      </t>
    </r>
    <r>
      <rPr>
        <sz val="11"/>
        <rFont val="仿宋_GB2312"/>
        <family val="3"/>
      </rPr>
      <t>航标事业发展支出</t>
    </r>
  </si>
  <si>
    <r>
      <t xml:space="preserve">      </t>
    </r>
    <r>
      <rPr>
        <sz val="11"/>
        <rFont val="仿宋_GB2312"/>
        <family val="3"/>
      </rPr>
      <t>水路运输管理支出</t>
    </r>
  </si>
  <si>
    <r>
      <t xml:space="preserve">      </t>
    </r>
    <r>
      <rPr>
        <sz val="11"/>
        <rFont val="仿宋_GB2312"/>
        <family val="3"/>
      </rPr>
      <t>口岸建设</t>
    </r>
  </si>
  <si>
    <r>
      <t xml:space="preserve">      </t>
    </r>
    <r>
      <rPr>
        <sz val="11"/>
        <rFont val="仿宋_GB2312"/>
        <family val="3"/>
      </rPr>
      <t>取消政府还贷二级公路收费专项支出</t>
    </r>
  </si>
  <si>
    <r>
      <t xml:space="preserve">      </t>
    </r>
    <r>
      <rPr>
        <sz val="11"/>
        <rFont val="仿宋_GB2312"/>
        <family val="3"/>
      </rPr>
      <t>其他公路水路运输支出</t>
    </r>
  </si>
  <si>
    <r>
      <t xml:space="preserve">    </t>
    </r>
    <r>
      <rPr>
        <b/>
        <sz val="11"/>
        <rFont val="仿宋_GB2312"/>
        <family val="3"/>
      </rPr>
      <t>铁路运输</t>
    </r>
  </si>
  <si>
    <r>
      <t xml:space="preserve">      </t>
    </r>
    <r>
      <rPr>
        <sz val="11"/>
        <rFont val="仿宋_GB2312"/>
        <family val="3"/>
      </rPr>
      <t>铁路路网建设</t>
    </r>
  </si>
  <si>
    <r>
      <t xml:space="preserve">      </t>
    </r>
    <r>
      <rPr>
        <sz val="11"/>
        <rFont val="仿宋_GB2312"/>
        <family val="3"/>
      </rPr>
      <t>铁路还贷专项</t>
    </r>
  </si>
  <si>
    <r>
      <t xml:space="preserve">      </t>
    </r>
    <r>
      <rPr>
        <sz val="11"/>
        <rFont val="仿宋_GB2312"/>
        <family val="3"/>
      </rPr>
      <t>铁路安全</t>
    </r>
  </si>
  <si>
    <r>
      <t xml:space="preserve">      </t>
    </r>
    <r>
      <rPr>
        <sz val="11"/>
        <rFont val="仿宋_GB2312"/>
        <family val="3"/>
      </rPr>
      <t>铁路专项运输</t>
    </r>
  </si>
  <si>
    <r>
      <t xml:space="preserve">      </t>
    </r>
    <r>
      <rPr>
        <sz val="11"/>
        <rFont val="仿宋_GB2312"/>
        <family val="3"/>
      </rPr>
      <t>行业监管</t>
    </r>
  </si>
  <si>
    <r>
      <t xml:space="preserve">      </t>
    </r>
    <r>
      <rPr>
        <sz val="11"/>
        <rFont val="仿宋_GB2312"/>
        <family val="3"/>
      </rPr>
      <t>其他铁路运输支出</t>
    </r>
  </si>
  <si>
    <r>
      <t xml:space="preserve">    </t>
    </r>
    <r>
      <rPr>
        <b/>
        <sz val="11"/>
        <rFont val="仿宋_GB2312"/>
        <family val="3"/>
      </rPr>
      <t>民用航空运输</t>
    </r>
  </si>
  <si>
    <r>
      <t xml:space="preserve">      </t>
    </r>
    <r>
      <rPr>
        <sz val="11"/>
        <rFont val="仿宋_GB2312"/>
        <family val="3"/>
      </rPr>
      <t>机场建设</t>
    </r>
  </si>
  <si>
    <r>
      <t xml:space="preserve">      </t>
    </r>
    <r>
      <rPr>
        <sz val="11"/>
        <rFont val="仿宋_GB2312"/>
        <family val="3"/>
      </rPr>
      <t>空管系统建设</t>
    </r>
  </si>
  <si>
    <r>
      <t xml:space="preserve">      </t>
    </r>
    <r>
      <rPr>
        <sz val="11"/>
        <rFont val="仿宋_GB2312"/>
        <family val="3"/>
      </rPr>
      <t>民航还贷专项支出</t>
    </r>
  </si>
  <si>
    <r>
      <t xml:space="preserve">      </t>
    </r>
    <r>
      <rPr>
        <sz val="11"/>
        <rFont val="仿宋_GB2312"/>
        <family val="3"/>
      </rPr>
      <t>民用航空安全</t>
    </r>
  </si>
  <si>
    <r>
      <t xml:space="preserve">      </t>
    </r>
    <r>
      <rPr>
        <sz val="11"/>
        <rFont val="仿宋_GB2312"/>
        <family val="3"/>
      </rPr>
      <t>民航专项运输</t>
    </r>
  </si>
  <si>
    <r>
      <t xml:space="preserve">      </t>
    </r>
    <r>
      <rPr>
        <sz val="11"/>
        <rFont val="仿宋_GB2312"/>
        <family val="3"/>
      </rPr>
      <t>其他民用航空运输支出</t>
    </r>
  </si>
  <si>
    <r>
      <t xml:space="preserve">    </t>
    </r>
    <r>
      <rPr>
        <b/>
        <sz val="11"/>
        <rFont val="仿宋_GB2312"/>
        <family val="3"/>
      </rPr>
      <t>邮政业支出</t>
    </r>
  </si>
  <si>
    <r>
      <t xml:space="preserve">      </t>
    </r>
    <r>
      <rPr>
        <sz val="11"/>
        <rFont val="仿宋_GB2312"/>
        <family val="3"/>
      </rPr>
      <t>邮政普遍服务与特殊服务</t>
    </r>
  </si>
  <si>
    <r>
      <t xml:space="preserve">      </t>
    </r>
    <r>
      <rPr>
        <sz val="11"/>
        <rFont val="仿宋_GB2312"/>
        <family val="3"/>
      </rPr>
      <t>其他邮政业支出</t>
    </r>
  </si>
  <si>
    <r>
      <t xml:space="preserve">    </t>
    </r>
    <r>
      <rPr>
        <b/>
        <sz val="11"/>
        <rFont val="仿宋_GB2312"/>
        <family val="3"/>
      </rPr>
      <t>车辆购置税支出</t>
    </r>
  </si>
  <si>
    <r>
      <t xml:space="preserve">      </t>
    </r>
    <r>
      <rPr>
        <sz val="11"/>
        <rFont val="仿宋_GB2312"/>
        <family val="3"/>
      </rPr>
      <t>车辆购置税用于公路等基础设施建设支出</t>
    </r>
  </si>
  <si>
    <r>
      <t xml:space="preserve">      </t>
    </r>
    <r>
      <rPr>
        <sz val="11"/>
        <rFont val="仿宋_GB2312"/>
        <family val="3"/>
      </rPr>
      <t>车辆购置税用于农村公路建设支出</t>
    </r>
  </si>
  <si>
    <r>
      <t xml:space="preserve">      </t>
    </r>
    <r>
      <rPr>
        <sz val="11"/>
        <rFont val="仿宋_GB2312"/>
        <family val="3"/>
      </rPr>
      <t>车辆购置税用于老旧汽车报废更新补贴</t>
    </r>
  </si>
  <si>
    <r>
      <t xml:space="preserve">      </t>
    </r>
    <r>
      <rPr>
        <sz val="11"/>
        <rFont val="仿宋_GB2312"/>
        <family val="3"/>
      </rPr>
      <t>车辆购置税其他支出</t>
    </r>
  </si>
  <si>
    <r>
      <t xml:space="preserve">    </t>
    </r>
    <r>
      <rPr>
        <b/>
        <sz val="11"/>
        <rFont val="仿宋_GB2312"/>
        <family val="3"/>
      </rPr>
      <t>其他交通运输支出</t>
    </r>
  </si>
  <si>
    <r>
      <t xml:space="preserve">      </t>
    </r>
    <r>
      <rPr>
        <sz val="11"/>
        <rFont val="仿宋_GB2312"/>
        <family val="3"/>
      </rPr>
      <t>公共交通运营补助</t>
    </r>
  </si>
  <si>
    <r>
      <t xml:space="preserve">      </t>
    </r>
    <r>
      <rPr>
        <sz val="11"/>
        <rFont val="仿宋_GB2312"/>
        <family val="3"/>
      </rPr>
      <t>其他交通运输支出</t>
    </r>
  </si>
  <si>
    <r>
      <t xml:space="preserve">  </t>
    </r>
    <r>
      <rPr>
        <b/>
        <sz val="11"/>
        <rFont val="仿宋_GB2312"/>
        <family val="3"/>
      </rPr>
      <t>资源勘探工业信息等支出</t>
    </r>
  </si>
  <si>
    <r>
      <t xml:space="preserve">    </t>
    </r>
    <r>
      <rPr>
        <b/>
        <sz val="11"/>
        <rFont val="仿宋_GB2312"/>
        <family val="3"/>
      </rPr>
      <t>资源勘探开发</t>
    </r>
  </si>
  <si>
    <r>
      <t xml:space="preserve">      </t>
    </r>
    <r>
      <rPr>
        <sz val="11"/>
        <rFont val="仿宋_GB2312"/>
        <family val="3"/>
      </rPr>
      <t>煤炭勘探开采和洗选</t>
    </r>
  </si>
  <si>
    <r>
      <t xml:space="preserve">      </t>
    </r>
    <r>
      <rPr>
        <sz val="11"/>
        <rFont val="仿宋_GB2312"/>
        <family val="3"/>
      </rPr>
      <t>石油和天然气勘探开采</t>
    </r>
  </si>
  <si>
    <r>
      <t xml:space="preserve">      </t>
    </r>
    <r>
      <rPr>
        <sz val="11"/>
        <rFont val="仿宋_GB2312"/>
        <family val="3"/>
      </rPr>
      <t>黑色金属矿勘探和采选</t>
    </r>
  </si>
  <si>
    <r>
      <t xml:space="preserve">      </t>
    </r>
    <r>
      <rPr>
        <sz val="11"/>
        <rFont val="仿宋_GB2312"/>
        <family val="3"/>
      </rPr>
      <t>有色金属矿勘探和采选</t>
    </r>
  </si>
  <si>
    <r>
      <t xml:space="preserve">      </t>
    </r>
    <r>
      <rPr>
        <sz val="11"/>
        <rFont val="仿宋_GB2312"/>
        <family val="3"/>
      </rPr>
      <t>非金属矿勘探和采选</t>
    </r>
  </si>
  <si>
    <r>
      <t xml:space="preserve">      </t>
    </r>
    <r>
      <rPr>
        <sz val="11"/>
        <rFont val="仿宋_GB2312"/>
        <family val="3"/>
      </rPr>
      <t>其他资源勘探业支出</t>
    </r>
  </si>
  <si>
    <r>
      <t xml:space="preserve">    </t>
    </r>
    <r>
      <rPr>
        <b/>
        <sz val="11"/>
        <rFont val="仿宋_GB2312"/>
        <family val="3"/>
      </rPr>
      <t>制造业</t>
    </r>
  </si>
  <si>
    <r>
      <t xml:space="preserve">      </t>
    </r>
    <r>
      <rPr>
        <sz val="11"/>
        <rFont val="仿宋_GB2312"/>
        <family val="3"/>
      </rPr>
      <t>纺织业</t>
    </r>
  </si>
  <si>
    <r>
      <t xml:space="preserve">      </t>
    </r>
    <r>
      <rPr>
        <sz val="11"/>
        <rFont val="仿宋_GB2312"/>
        <family val="3"/>
      </rPr>
      <t>医药制造业</t>
    </r>
  </si>
  <si>
    <r>
      <t xml:space="preserve">      </t>
    </r>
    <r>
      <rPr>
        <sz val="11"/>
        <rFont val="仿宋_GB2312"/>
        <family val="3"/>
      </rPr>
      <t>非金属矿物制品业</t>
    </r>
  </si>
  <si>
    <r>
      <t xml:space="preserve">      </t>
    </r>
    <r>
      <rPr>
        <sz val="11"/>
        <rFont val="仿宋_GB2312"/>
        <family val="3"/>
      </rPr>
      <t>通信设备、计算机及其他电子设备制造业</t>
    </r>
  </si>
  <si>
    <r>
      <t xml:space="preserve">      </t>
    </r>
    <r>
      <rPr>
        <sz val="11"/>
        <rFont val="仿宋_GB2312"/>
        <family val="3"/>
      </rPr>
      <t>交通运输设备制造业</t>
    </r>
  </si>
  <si>
    <r>
      <t xml:space="preserve">      </t>
    </r>
    <r>
      <rPr>
        <sz val="11"/>
        <rFont val="仿宋_GB2312"/>
        <family val="3"/>
      </rPr>
      <t>电气机械及器材制造业</t>
    </r>
  </si>
  <si>
    <r>
      <t xml:space="preserve">      </t>
    </r>
    <r>
      <rPr>
        <sz val="11"/>
        <rFont val="仿宋_GB2312"/>
        <family val="3"/>
      </rPr>
      <t>工艺品及其他制造业</t>
    </r>
  </si>
  <si>
    <r>
      <t xml:space="preserve">      </t>
    </r>
    <r>
      <rPr>
        <sz val="11"/>
        <rFont val="仿宋_GB2312"/>
        <family val="3"/>
      </rPr>
      <t>石油加工、炼焦及核燃料加工业</t>
    </r>
  </si>
  <si>
    <r>
      <t xml:space="preserve">      </t>
    </r>
    <r>
      <rPr>
        <sz val="11"/>
        <rFont val="仿宋_GB2312"/>
        <family val="3"/>
      </rPr>
      <t>化学原料及化学制品制造业</t>
    </r>
  </si>
  <si>
    <r>
      <t xml:space="preserve">      </t>
    </r>
    <r>
      <rPr>
        <sz val="11"/>
        <rFont val="仿宋_GB2312"/>
        <family val="3"/>
      </rPr>
      <t>黑色金属冶炼及压延加工业</t>
    </r>
  </si>
  <si>
    <r>
      <t xml:space="preserve">      </t>
    </r>
    <r>
      <rPr>
        <sz val="11"/>
        <rFont val="仿宋_GB2312"/>
        <family val="3"/>
      </rPr>
      <t>有色金属冶炼及压延加工业</t>
    </r>
  </si>
  <si>
    <r>
      <t xml:space="preserve">      </t>
    </r>
    <r>
      <rPr>
        <sz val="11"/>
        <rFont val="仿宋_GB2312"/>
        <family val="3"/>
      </rPr>
      <t>其他制造业支出</t>
    </r>
  </si>
  <si>
    <r>
      <t xml:space="preserve">    </t>
    </r>
    <r>
      <rPr>
        <b/>
        <sz val="11"/>
        <rFont val="仿宋_GB2312"/>
        <family val="3"/>
      </rPr>
      <t>建筑业</t>
    </r>
  </si>
  <si>
    <r>
      <t xml:space="preserve">      </t>
    </r>
    <r>
      <rPr>
        <sz val="11"/>
        <rFont val="仿宋_GB2312"/>
        <family val="3"/>
      </rPr>
      <t>其他建筑业支出</t>
    </r>
  </si>
  <si>
    <r>
      <t xml:space="preserve">    </t>
    </r>
    <r>
      <rPr>
        <b/>
        <sz val="11"/>
        <rFont val="仿宋_GB2312"/>
        <family val="3"/>
      </rPr>
      <t>工业和信息产业监管</t>
    </r>
  </si>
  <si>
    <r>
      <t xml:space="preserve">      </t>
    </r>
    <r>
      <rPr>
        <sz val="11"/>
        <rFont val="仿宋_GB2312"/>
        <family val="3"/>
      </rPr>
      <t>战备应急</t>
    </r>
  </si>
  <si>
    <r>
      <t xml:space="preserve">      </t>
    </r>
    <r>
      <rPr>
        <sz val="11"/>
        <rFont val="仿宋_GB2312"/>
        <family val="3"/>
      </rPr>
      <t>专用通信</t>
    </r>
  </si>
  <si>
    <r>
      <t xml:space="preserve">      </t>
    </r>
    <r>
      <rPr>
        <sz val="11"/>
        <rFont val="仿宋_GB2312"/>
        <family val="3"/>
      </rPr>
      <t>无线电及信息通信监管</t>
    </r>
  </si>
  <si>
    <r>
      <t xml:space="preserve">      </t>
    </r>
    <r>
      <rPr>
        <sz val="11"/>
        <rFont val="仿宋_GB2312"/>
        <family val="3"/>
      </rPr>
      <t>工程建设及运行维护</t>
    </r>
  </si>
  <si>
    <r>
      <t xml:space="preserve">      </t>
    </r>
    <r>
      <rPr>
        <sz val="11"/>
        <rFont val="仿宋_GB2312"/>
        <family val="3"/>
      </rPr>
      <t>产业发展</t>
    </r>
  </si>
  <si>
    <r>
      <t xml:space="preserve">      </t>
    </r>
    <r>
      <rPr>
        <sz val="11"/>
        <rFont val="仿宋_GB2312"/>
        <family val="3"/>
      </rPr>
      <t>其他工业和信息产业监管支出</t>
    </r>
  </si>
  <si>
    <r>
      <t xml:space="preserve">    </t>
    </r>
    <r>
      <rPr>
        <b/>
        <sz val="11"/>
        <rFont val="仿宋_GB2312"/>
        <family val="3"/>
      </rPr>
      <t>国有资产监管</t>
    </r>
  </si>
  <si>
    <r>
      <t xml:space="preserve">      </t>
    </r>
    <r>
      <rPr>
        <sz val="11"/>
        <rFont val="仿宋_GB2312"/>
        <family val="3"/>
      </rPr>
      <t>国有企业监事会专项</t>
    </r>
  </si>
  <si>
    <r>
      <t xml:space="preserve">      </t>
    </r>
    <r>
      <rPr>
        <sz val="11"/>
        <rFont val="仿宋_GB2312"/>
        <family val="3"/>
      </rPr>
      <t>中央企业专项管理</t>
    </r>
  </si>
  <si>
    <r>
      <t xml:space="preserve">      </t>
    </r>
    <r>
      <rPr>
        <sz val="11"/>
        <rFont val="仿宋_GB2312"/>
        <family val="3"/>
      </rPr>
      <t>其他国有资产监管支出</t>
    </r>
  </si>
  <si>
    <r>
      <t xml:space="preserve">    </t>
    </r>
    <r>
      <rPr>
        <b/>
        <sz val="11"/>
        <rFont val="仿宋_GB2312"/>
        <family val="3"/>
      </rPr>
      <t>支持中小企业发展和管理支出</t>
    </r>
  </si>
  <si>
    <r>
      <t xml:space="preserve">      </t>
    </r>
    <r>
      <rPr>
        <sz val="11"/>
        <rFont val="仿宋_GB2312"/>
        <family val="3"/>
      </rPr>
      <t>科技型中小企业技术创新基金</t>
    </r>
  </si>
  <si>
    <r>
      <t xml:space="preserve">      </t>
    </r>
    <r>
      <rPr>
        <sz val="11"/>
        <rFont val="仿宋_GB2312"/>
        <family val="3"/>
      </rPr>
      <t>中小企业发展专项</t>
    </r>
  </si>
  <si>
    <r>
      <t xml:space="preserve">      </t>
    </r>
    <r>
      <rPr>
        <sz val="11"/>
        <rFont val="仿宋_GB2312"/>
        <family val="3"/>
      </rPr>
      <t>其他支持中小企业发展和管理支出</t>
    </r>
  </si>
  <si>
    <r>
      <t xml:space="preserve">    </t>
    </r>
    <r>
      <rPr>
        <b/>
        <sz val="11"/>
        <rFont val="仿宋_GB2312"/>
        <family val="3"/>
      </rPr>
      <t>其他资源勘探工业信息等支出</t>
    </r>
  </si>
  <si>
    <r>
      <t xml:space="preserve">      </t>
    </r>
    <r>
      <rPr>
        <sz val="11"/>
        <rFont val="仿宋_GB2312"/>
        <family val="3"/>
      </rPr>
      <t>黄金事务</t>
    </r>
  </si>
  <si>
    <r>
      <t xml:space="preserve">      </t>
    </r>
    <r>
      <rPr>
        <sz val="11"/>
        <rFont val="仿宋_GB2312"/>
        <family val="3"/>
      </rPr>
      <t>技术改造支出</t>
    </r>
  </si>
  <si>
    <r>
      <t xml:space="preserve">      </t>
    </r>
    <r>
      <rPr>
        <sz val="11"/>
        <rFont val="仿宋_GB2312"/>
        <family val="3"/>
      </rPr>
      <t>中药材扶持资金支出</t>
    </r>
  </si>
  <si>
    <r>
      <t xml:space="preserve">      </t>
    </r>
    <r>
      <rPr>
        <sz val="11"/>
        <rFont val="仿宋_GB2312"/>
        <family val="3"/>
      </rPr>
      <t>重点产业振兴和技术改造项目贷款贴息</t>
    </r>
  </si>
  <si>
    <r>
      <t xml:space="preserve">      </t>
    </r>
    <r>
      <rPr>
        <sz val="11"/>
        <rFont val="仿宋_GB2312"/>
        <family val="3"/>
      </rPr>
      <t>其他资源勘探工业信息等支出</t>
    </r>
  </si>
  <si>
    <r>
      <t xml:space="preserve">  </t>
    </r>
    <r>
      <rPr>
        <b/>
        <sz val="11"/>
        <rFont val="仿宋_GB2312"/>
        <family val="3"/>
      </rPr>
      <t>商业服务业等支出</t>
    </r>
  </si>
  <si>
    <r>
      <t xml:space="preserve">    </t>
    </r>
    <r>
      <rPr>
        <b/>
        <sz val="11"/>
        <rFont val="仿宋_GB2312"/>
        <family val="3"/>
      </rPr>
      <t>商业流通事务</t>
    </r>
  </si>
  <si>
    <r>
      <t xml:space="preserve">      </t>
    </r>
    <r>
      <rPr>
        <sz val="11"/>
        <rFont val="仿宋_GB2312"/>
        <family val="3"/>
      </rPr>
      <t>食品流通安全补贴</t>
    </r>
  </si>
  <si>
    <r>
      <t xml:space="preserve">      </t>
    </r>
    <r>
      <rPr>
        <sz val="11"/>
        <rFont val="仿宋_GB2312"/>
        <family val="3"/>
      </rPr>
      <t>市场监测及信息管理</t>
    </r>
  </si>
  <si>
    <r>
      <t xml:space="preserve">      </t>
    </r>
    <r>
      <rPr>
        <sz val="11"/>
        <rFont val="仿宋_GB2312"/>
        <family val="3"/>
      </rPr>
      <t>民贸企业补贴</t>
    </r>
  </si>
  <si>
    <r>
      <t xml:space="preserve">      </t>
    </r>
    <r>
      <rPr>
        <sz val="11"/>
        <rFont val="仿宋_GB2312"/>
        <family val="3"/>
      </rPr>
      <t>民贸民品贷款贴息</t>
    </r>
  </si>
  <si>
    <r>
      <t xml:space="preserve">      </t>
    </r>
    <r>
      <rPr>
        <sz val="11"/>
        <rFont val="仿宋_GB2312"/>
        <family val="3"/>
      </rPr>
      <t>其他商业流通事务支出</t>
    </r>
  </si>
  <si>
    <r>
      <t xml:space="preserve">    </t>
    </r>
    <r>
      <rPr>
        <b/>
        <sz val="11"/>
        <rFont val="仿宋_GB2312"/>
        <family val="3"/>
      </rPr>
      <t>涉外发展服务支出</t>
    </r>
  </si>
  <si>
    <r>
      <t xml:space="preserve">      </t>
    </r>
    <r>
      <rPr>
        <sz val="11"/>
        <rFont val="仿宋_GB2312"/>
        <family val="3"/>
      </rPr>
      <t>外商投资环境建设补助资金</t>
    </r>
  </si>
  <si>
    <r>
      <t xml:space="preserve">      </t>
    </r>
    <r>
      <rPr>
        <sz val="11"/>
        <rFont val="仿宋_GB2312"/>
        <family val="3"/>
      </rPr>
      <t>其他涉外发展服务支出</t>
    </r>
  </si>
  <si>
    <r>
      <t xml:space="preserve">    </t>
    </r>
    <r>
      <rPr>
        <b/>
        <sz val="11"/>
        <rFont val="仿宋_GB2312"/>
        <family val="3"/>
      </rPr>
      <t>其他商业服务业等支出</t>
    </r>
  </si>
  <si>
    <r>
      <t xml:space="preserve">      </t>
    </r>
    <r>
      <rPr>
        <sz val="11"/>
        <rFont val="仿宋_GB2312"/>
        <family val="3"/>
      </rPr>
      <t>服务业基础设施建设</t>
    </r>
  </si>
  <si>
    <r>
      <t xml:space="preserve">      </t>
    </r>
    <r>
      <rPr>
        <sz val="11"/>
        <rFont val="仿宋_GB2312"/>
        <family val="3"/>
      </rPr>
      <t>其他商业服务业等支出</t>
    </r>
  </si>
  <si>
    <r>
      <t xml:space="preserve">  </t>
    </r>
    <r>
      <rPr>
        <b/>
        <sz val="11"/>
        <rFont val="仿宋_GB2312"/>
        <family val="3"/>
      </rPr>
      <t>金融支出</t>
    </r>
  </si>
  <si>
    <r>
      <t xml:space="preserve">    </t>
    </r>
    <r>
      <rPr>
        <b/>
        <sz val="11"/>
        <rFont val="仿宋_GB2312"/>
        <family val="3"/>
      </rPr>
      <t>金融部门行政支出</t>
    </r>
  </si>
  <si>
    <r>
      <t xml:space="preserve">      </t>
    </r>
    <r>
      <rPr>
        <sz val="11"/>
        <rFont val="仿宋_GB2312"/>
        <family val="3"/>
      </rPr>
      <t>安全防卫</t>
    </r>
  </si>
  <si>
    <r>
      <t xml:space="preserve">      </t>
    </r>
    <r>
      <rPr>
        <sz val="11"/>
        <rFont val="仿宋_GB2312"/>
        <family val="3"/>
      </rPr>
      <t>金融部门其他行政支出</t>
    </r>
  </si>
  <si>
    <r>
      <t xml:space="preserve">    </t>
    </r>
    <r>
      <rPr>
        <b/>
        <sz val="11"/>
        <rFont val="仿宋_GB2312"/>
        <family val="3"/>
      </rPr>
      <t>金融部门监管支出</t>
    </r>
  </si>
  <si>
    <r>
      <t xml:space="preserve">      </t>
    </r>
    <r>
      <rPr>
        <sz val="11"/>
        <rFont val="仿宋_GB2312"/>
        <family val="3"/>
      </rPr>
      <t>货币发行</t>
    </r>
  </si>
  <si>
    <r>
      <t xml:space="preserve">      </t>
    </r>
    <r>
      <rPr>
        <sz val="11"/>
        <rFont val="仿宋_GB2312"/>
        <family val="3"/>
      </rPr>
      <t>金融服务</t>
    </r>
  </si>
  <si>
    <r>
      <t xml:space="preserve">      </t>
    </r>
    <r>
      <rPr>
        <sz val="11"/>
        <rFont val="仿宋_GB2312"/>
        <family val="3"/>
      </rPr>
      <t>反假币</t>
    </r>
  </si>
  <si>
    <r>
      <t xml:space="preserve">      </t>
    </r>
    <r>
      <rPr>
        <sz val="11"/>
        <rFont val="仿宋_GB2312"/>
        <family val="3"/>
      </rPr>
      <t>重点金融机构监管</t>
    </r>
  </si>
  <si>
    <r>
      <t xml:space="preserve">      </t>
    </r>
    <r>
      <rPr>
        <sz val="11"/>
        <rFont val="仿宋_GB2312"/>
        <family val="3"/>
      </rPr>
      <t>金融稽查与案件处理</t>
    </r>
  </si>
  <si>
    <r>
      <t xml:space="preserve">      </t>
    </r>
    <r>
      <rPr>
        <sz val="11"/>
        <rFont val="仿宋_GB2312"/>
        <family val="3"/>
      </rPr>
      <t>金融行业电子化建设</t>
    </r>
  </si>
  <si>
    <r>
      <t xml:space="preserve">      </t>
    </r>
    <r>
      <rPr>
        <sz val="11"/>
        <rFont val="仿宋_GB2312"/>
        <family val="3"/>
      </rPr>
      <t>从业人员资格考试</t>
    </r>
  </si>
  <si>
    <r>
      <t xml:space="preserve">      </t>
    </r>
    <r>
      <rPr>
        <sz val="11"/>
        <rFont val="仿宋_GB2312"/>
        <family val="3"/>
      </rPr>
      <t>反洗钱</t>
    </r>
  </si>
  <si>
    <r>
      <t xml:space="preserve">      </t>
    </r>
    <r>
      <rPr>
        <sz val="11"/>
        <rFont val="仿宋_GB2312"/>
        <family val="3"/>
      </rPr>
      <t>金融部门其他监管支出</t>
    </r>
  </si>
  <si>
    <r>
      <t xml:space="preserve">    </t>
    </r>
    <r>
      <rPr>
        <b/>
        <sz val="11"/>
        <rFont val="仿宋_GB2312"/>
        <family val="3"/>
      </rPr>
      <t>金融发展支出</t>
    </r>
  </si>
  <si>
    <r>
      <t xml:space="preserve">      </t>
    </r>
    <r>
      <rPr>
        <sz val="11"/>
        <rFont val="仿宋_GB2312"/>
        <family val="3"/>
      </rPr>
      <t>政策性银行亏损补贴</t>
    </r>
  </si>
  <si>
    <r>
      <t xml:space="preserve">      </t>
    </r>
    <r>
      <rPr>
        <sz val="11"/>
        <rFont val="仿宋_GB2312"/>
        <family val="3"/>
      </rPr>
      <t>利息费用补贴支出</t>
    </r>
  </si>
  <si>
    <r>
      <t xml:space="preserve">      </t>
    </r>
    <r>
      <rPr>
        <sz val="11"/>
        <rFont val="仿宋_GB2312"/>
        <family val="3"/>
      </rPr>
      <t>补充资本金</t>
    </r>
  </si>
  <si>
    <r>
      <t xml:space="preserve">      </t>
    </r>
    <r>
      <rPr>
        <sz val="11"/>
        <rFont val="仿宋_GB2312"/>
        <family val="3"/>
      </rPr>
      <t>风险基金补助</t>
    </r>
  </si>
  <si>
    <r>
      <t xml:space="preserve">      </t>
    </r>
    <r>
      <rPr>
        <sz val="11"/>
        <rFont val="仿宋_GB2312"/>
        <family val="3"/>
      </rPr>
      <t>其他金融发展支出</t>
    </r>
  </si>
  <si>
    <r>
      <t xml:space="preserve">    </t>
    </r>
    <r>
      <rPr>
        <b/>
        <sz val="11"/>
        <rFont val="仿宋_GB2312"/>
        <family val="3"/>
      </rPr>
      <t>金融调控支出</t>
    </r>
  </si>
  <si>
    <r>
      <t xml:space="preserve">      </t>
    </r>
    <r>
      <rPr>
        <sz val="11"/>
        <rFont val="仿宋_GB2312"/>
        <family val="3"/>
      </rPr>
      <t>中央银行亏损补贴</t>
    </r>
  </si>
  <si>
    <r>
      <t xml:space="preserve">      </t>
    </r>
    <r>
      <rPr>
        <sz val="11"/>
        <rFont val="仿宋_GB2312"/>
        <family val="3"/>
      </rPr>
      <t>其他金融调控支出</t>
    </r>
  </si>
  <si>
    <r>
      <t xml:space="preserve">    </t>
    </r>
    <r>
      <rPr>
        <b/>
        <sz val="11"/>
        <rFont val="仿宋_GB2312"/>
        <family val="3"/>
      </rPr>
      <t>其他金融支出</t>
    </r>
  </si>
  <si>
    <r>
      <t xml:space="preserve">      </t>
    </r>
    <r>
      <rPr>
        <sz val="11"/>
        <rFont val="仿宋_GB2312"/>
        <family val="3"/>
      </rPr>
      <t>其他金融支出</t>
    </r>
  </si>
  <si>
    <r>
      <t xml:space="preserve">  </t>
    </r>
    <r>
      <rPr>
        <b/>
        <sz val="11"/>
        <rFont val="仿宋_GB2312"/>
        <family val="3"/>
      </rPr>
      <t>援助其他地区支出</t>
    </r>
  </si>
  <si>
    <r>
      <t xml:space="preserve">    </t>
    </r>
    <r>
      <rPr>
        <sz val="11"/>
        <rFont val="仿宋_GB2312"/>
        <family val="3"/>
      </rPr>
      <t>一般公共服务</t>
    </r>
  </si>
  <si>
    <r>
      <t xml:space="preserve">    </t>
    </r>
    <r>
      <rPr>
        <sz val="11"/>
        <rFont val="仿宋_GB2312"/>
        <family val="3"/>
      </rPr>
      <t>教育</t>
    </r>
  </si>
  <si>
    <r>
      <t xml:space="preserve">    </t>
    </r>
    <r>
      <rPr>
        <sz val="11"/>
        <rFont val="仿宋_GB2312"/>
        <family val="3"/>
      </rPr>
      <t>文化体育与传媒</t>
    </r>
  </si>
  <si>
    <r>
      <t xml:space="preserve">    </t>
    </r>
    <r>
      <rPr>
        <sz val="11"/>
        <rFont val="仿宋_GB2312"/>
        <family val="3"/>
      </rPr>
      <t>医疗卫生</t>
    </r>
  </si>
  <si>
    <r>
      <t xml:space="preserve">    </t>
    </r>
    <r>
      <rPr>
        <sz val="11"/>
        <rFont val="仿宋_GB2312"/>
        <family val="3"/>
      </rPr>
      <t>节能环保</t>
    </r>
  </si>
  <si>
    <r>
      <t xml:space="preserve">    </t>
    </r>
    <r>
      <rPr>
        <sz val="11"/>
        <rFont val="仿宋_GB2312"/>
        <family val="3"/>
      </rPr>
      <t>农业</t>
    </r>
  </si>
  <si>
    <r>
      <t xml:space="preserve">    </t>
    </r>
    <r>
      <rPr>
        <sz val="11"/>
        <rFont val="仿宋_GB2312"/>
        <family val="3"/>
      </rPr>
      <t>交通运输</t>
    </r>
  </si>
  <si>
    <r>
      <t xml:space="preserve">    </t>
    </r>
    <r>
      <rPr>
        <sz val="11"/>
        <rFont val="仿宋_GB2312"/>
        <family val="3"/>
      </rPr>
      <t>住房保障</t>
    </r>
  </si>
  <si>
    <r>
      <t xml:space="preserve">    </t>
    </r>
    <r>
      <rPr>
        <sz val="11"/>
        <rFont val="仿宋_GB2312"/>
        <family val="3"/>
      </rPr>
      <t>其他支出</t>
    </r>
  </si>
  <si>
    <r>
      <t xml:space="preserve">  </t>
    </r>
    <r>
      <rPr>
        <b/>
        <sz val="11"/>
        <rFont val="仿宋_GB2312"/>
        <family val="3"/>
      </rPr>
      <t>自然资源海洋气象等支出</t>
    </r>
  </si>
  <si>
    <r>
      <t xml:space="preserve">    </t>
    </r>
    <r>
      <rPr>
        <b/>
        <sz val="11"/>
        <rFont val="仿宋_GB2312"/>
        <family val="3"/>
      </rPr>
      <t>自然资源事务</t>
    </r>
  </si>
  <si>
    <r>
      <t xml:space="preserve">      </t>
    </r>
    <r>
      <rPr>
        <sz val="11"/>
        <rFont val="仿宋_GB2312"/>
        <family val="3"/>
      </rPr>
      <t>自然资源规划及管理</t>
    </r>
  </si>
  <si>
    <r>
      <t xml:space="preserve">      </t>
    </r>
    <r>
      <rPr>
        <sz val="11"/>
        <rFont val="仿宋_GB2312"/>
        <family val="3"/>
      </rPr>
      <t>自然资源利用与保护</t>
    </r>
  </si>
  <si>
    <r>
      <t xml:space="preserve">      </t>
    </r>
    <r>
      <rPr>
        <sz val="11"/>
        <rFont val="仿宋_GB2312"/>
        <family val="3"/>
      </rPr>
      <t>自然资源社会公益服务</t>
    </r>
  </si>
  <si>
    <r>
      <t xml:space="preserve">      </t>
    </r>
    <r>
      <rPr>
        <sz val="11"/>
        <rFont val="仿宋_GB2312"/>
        <family val="3"/>
      </rPr>
      <t>自然资源行业业务管理</t>
    </r>
  </si>
  <si>
    <r>
      <t xml:space="preserve">      </t>
    </r>
    <r>
      <rPr>
        <sz val="11"/>
        <rFont val="仿宋_GB2312"/>
        <family val="3"/>
      </rPr>
      <t>自然资源调查与确权登记</t>
    </r>
  </si>
  <si>
    <r>
      <t xml:space="preserve">      </t>
    </r>
    <r>
      <rPr>
        <sz val="11"/>
        <rFont val="仿宋_GB2312"/>
        <family val="3"/>
      </rPr>
      <t>土地资源储备支出</t>
    </r>
  </si>
  <si>
    <r>
      <t xml:space="preserve">      </t>
    </r>
    <r>
      <rPr>
        <sz val="11"/>
        <rFont val="仿宋_GB2312"/>
        <family val="3"/>
      </rPr>
      <t>地质矿产资源与环境调查</t>
    </r>
  </si>
  <si>
    <r>
      <t xml:space="preserve">      </t>
    </r>
    <r>
      <rPr>
        <sz val="11"/>
        <rFont val="仿宋_GB2312"/>
        <family val="3"/>
      </rPr>
      <t>地质勘查与矿产资源管理</t>
    </r>
  </si>
  <si>
    <r>
      <t xml:space="preserve">      </t>
    </r>
    <r>
      <rPr>
        <sz val="11"/>
        <rFont val="仿宋_GB2312"/>
        <family val="3"/>
      </rPr>
      <t>地质转产项目财政贴息</t>
    </r>
  </si>
  <si>
    <r>
      <t xml:space="preserve">      </t>
    </r>
    <r>
      <rPr>
        <sz val="11"/>
        <rFont val="仿宋_GB2312"/>
        <family val="3"/>
      </rPr>
      <t>国外风险勘查</t>
    </r>
  </si>
  <si>
    <r>
      <t xml:space="preserve">      </t>
    </r>
    <r>
      <rPr>
        <sz val="11"/>
        <rFont val="仿宋_GB2312"/>
        <family val="3"/>
      </rPr>
      <t>地质勘查基金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周转金</t>
    </r>
    <r>
      <rPr>
        <sz val="11"/>
        <rFont val="Times New Roman"/>
        <family val="1"/>
      </rPr>
      <t>)</t>
    </r>
    <r>
      <rPr>
        <sz val="11"/>
        <rFont val="仿宋_GB2312"/>
        <family val="3"/>
      </rPr>
      <t>支出</t>
    </r>
  </si>
  <si>
    <r>
      <t xml:space="preserve">      </t>
    </r>
    <r>
      <rPr>
        <sz val="11"/>
        <rFont val="仿宋_GB2312"/>
        <family val="3"/>
      </rPr>
      <t>海域与海岛管理</t>
    </r>
  </si>
  <si>
    <r>
      <t xml:space="preserve">      </t>
    </r>
    <r>
      <rPr>
        <sz val="11"/>
        <rFont val="仿宋_GB2312"/>
        <family val="3"/>
      </rPr>
      <t>自然资源国际合作与海洋权益维护</t>
    </r>
  </si>
  <si>
    <r>
      <t xml:space="preserve">      </t>
    </r>
    <r>
      <rPr>
        <sz val="11"/>
        <rFont val="仿宋_GB2312"/>
        <family val="3"/>
      </rPr>
      <t>自然资源卫星</t>
    </r>
  </si>
  <si>
    <r>
      <t xml:space="preserve">      </t>
    </r>
    <r>
      <rPr>
        <sz val="11"/>
        <rFont val="仿宋_GB2312"/>
        <family val="3"/>
      </rPr>
      <t>极地考察</t>
    </r>
  </si>
  <si>
    <r>
      <t xml:space="preserve">      </t>
    </r>
    <r>
      <rPr>
        <sz val="11"/>
        <rFont val="仿宋_GB2312"/>
        <family val="3"/>
      </rPr>
      <t>深海调查与资源开发</t>
    </r>
  </si>
  <si>
    <r>
      <t xml:space="preserve">      </t>
    </r>
    <r>
      <rPr>
        <sz val="11"/>
        <rFont val="仿宋_GB2312"/>
        <family val="3"/>
      </rPr>
      <t>海港航标维护</t>
    </r>
  </si>
  <si>
    <r>
      <t xml:space="preserve">      </t>
    </r>
    <r>
      <rPr>
        <sz val="11"/>
        <rFont val="仿宋_GB2312"/>
        <family val="3"/>
      </rPr>
      <t>海水淡化</t>
    </r>
  </si>
  <si>
    <r>
      <t xml:space="preserve">      </t>
    </r>
    <r>
      <rPr>
        <sz val="11"/>
        <rFont val="仿宋_GB2312"/>
        <family val="3"/>
      </rPr>
      <t>无居民海岛使用金支出</t>
    </r>
  </si>
  <si>
    <r>
      <t xml:space="preserve">      </t>
    </r>
    <r>
      <rPr>
        <sz val="11"/>
        <rFont val="仿宋_GB2312"/>
        <family val="3"/>
      </rPr>
      <t>海洋战略规划与预警监测</t>
    </r>
  </si>
  <si>
    <r>
      <t xml:space="preserve">      </t>
    </r>
    <r>
      <rPr>
        <sz val="11"/>
        <rFont val="仿宋_GB2312"/>
        <family val="3"/>
      </rPr>
      <t>基础测绘与地理信息监管</t>
    </r>
  </si>
  <si>
    <r>
      <t xml:space="preserve">      </t>
    </r>
    <r>
      <rPr>
        <sz val="11"/>
        <rFont val="仿宋_GB2312"/>
        <family val="3"/>
      </rPr>
      <t>其他自然资源事务支出</t>
    </r>
  </si>
  <si>
    <r>
      <t xml:space="preserve">    </t>
    </r>
    <r>
      <rPr>
        <b/>
        <sz val="11"/>
        <rFont val="仿宋_GB2312"/>
        <family val="3"/>
      </rPr>
      <t>气象事务</t>
    </r>
  </si>
  <si>
    <r>
      <t xml:space="preserve">      </t>
    </r>
    <r>
      <rPr>
        <sz val="11"/>
        <rFont val="仿宋_GB2312"/>
        <family val="3"/>
      </rPr>
      <t>气象事业机构</t>
    </r>
  </si>
  <si>
    <r>
      <t xml:space="preserve">      </t>
    </r>
    <r>
      <rPr>
        <sz val="11"/>
        <rFont val="仿宋_GB2312"/>
        <family val="3"/>
      </rPr>
      <t>气象探测</t>
    </r>
  </si>
  <si>
    <r>
      <t xml:space="preserve">      </t>
    </r>
    <r>
      <rPr>
        <sz val="11"/>
        <rFont val="仿宋_GB2312"/>
        <family val="3"/>
      </rPr>
      <t>气象信息传输及管理</t>
    </r>
  </si>
  <si>
    <r>
      <t xml:space="preserve">      </t>
    </r>
    <r>
      <rPr>
        <sz val="11"/>
        <rFont val="仿宋_GB2312"/>
        <family val="3"/>
      </rPr>
      <t>气象预报预测</t>
    </r>
  </si>
  <si>
    <r>
      <t xml:space="preserve">      </t>
    </r>
    <r>
      <rPr>
        <sz val="11"/>
        <rFont val="仿宋_GB2312"/>
        <family val="3"/>
      </rPr>
      <t>气象服务</t>
    </r>
  </si>
  <si>
    <r>
      <t xml:space="preserve">      </t>
    </r>
    <r>
      <rPr>
        <sz val="11"/>
        <rFont val="仿宋_GB2312"/>
        <family val="3"/>
      </rPr>
      <t>气象装备保障维护</t>
    </r>
  </si>
  <si>
    <r>
      <t xml:space="preserve">      </t>
    </r>
    <r>
      <rPr>
        <sz val="11"/>
        <rFont val="仿宋_GB2312"/>
        <family val="3"/>
      </rPr>
      <t>气象基础设施建设与维修</t>
    </r>
  </si>
  <si>
    <r>
      <t xml:space="preserve">      </t>
    </r>
    <r>
      <rPr>
        <sz val="11"/>
        <rFont val="仿宋_GB2312"/>
        <family val="3"/>
      </rPr>
      <t>气象卫星</t>
    </r>
  </si>
  <si>
    <r>
      <t xml:space="preserve">      </t>
    </r>
    <r>
      <rPr>
        <sz val="11"/>
        <rFont val="仿宋_GB2312"/>
        <family val="3"/>
      </rPr>
      <t>气象法规与标准</t>
    </r>
  </si>
  <si>
    <r>
      <t xml:space="preserve">      </t>
    </r>
    <r>
      <rPr>
        <sz val="11"/>
        <rFont val="仿宋_GB2312"/>
        <family val="3"/>
      </rPr>
      <t>气象资金审计稽查</t>
    </r>
  </si>
  <si>
    <r>
      <t xml:space="preserve">      </t>
    </r>
    <r>
      <rPr>
        <sz val="11"/>
        <rFont val="仿宋_GB2312"/>
        <family val="3"/>
      </rPr>
      <t>其他气象事务支出</t>
    </r>
  </si>
  <si>
    <r>
      <t xml:space="preserve">    </t>
    </r>
    <r>
      <rPr>
        <b/>
        <sz val="11"/>
        <rFont val="仿宋_GB2312"/>
        <family val="3"/>
      </rPr>
      <t>其他自然资源海洋气象等支出</t>
    </r>
  </si>
  <si>
    <r>
      <t xml:space="preserve">      </t>
    </r>
    <r>
      <rPr>
        <sz val="11"/>
        <rFont val="仿宋_GB2312"/>
        <family val="3"/>
      </rPr>
      <t>其他自然资源海洋气象等支出</t>
    </r>
  </si>
  <si>
    <r>
      <t xml:space="preserve">  </t>
    </r>
    <r>
      <rPr>
        <b/>
        <sz val="11"/>
        <rFont val="仿宋_GB2312"/>
        <family val="3"/>
      </rPr>
      <t>住房保障支出</t>
    </r>
  </si>
  <si>
    <r>
      <t xml:space="preserve">    </t>
    </r>
    <r>
      <rPr>
        <b/>
        <sz val="11"/>
        <rFont val="仿宋_GB2312"/>
        <family val="3"/>
      </rPr>
      <t>保障性安居工程支出</t>
    </r>
  </si>
  <si>
    <r>
      <t xml:space="preserve">      </t>
    </r>
    <r>
      <rPr>
        <sz val="11"/>
        <rFont val="仿宋_GB2312"/>
        <family val="3"/>
      </rPr>
      <t>廉租住房</t>
    </r>
  </si>
  <si>
    <r>
      <t xml:space="preserve">      </t>
    </r>
    <r>
      <rPr>
        <sz val="11"/>
        <rFont val="仿宋_GB2312"/>
        <family val="3"/>
      </rPr>
      <t>沉陷区治理</t>
    </r>
  </si>
  <si>
    <r>
      <t xml:space="preserve">      </t>
    </r>
    <r>
      <rPr>
        <sz val="11"/>
        <rFont val="仿宋_GB2312"/>
        <family val="3"/>
      </rPr>
      <t>棚户区改造</t>
    </r>
  </si>
  <si>
    <r>
      <t xml:space="preserve">      </t>
    </r>
    <r>
      <rPr>
        <sz val="11"/>
        <rFont val="仿宋_GB2312"/>
        <family val="3"/>
      </rPr>
      <t>少数民族地区游牧民定居工程</t>
    </r>
  </si>
  <si>
    <r>
      <t xml:space="preserve">      </t>
    </r>
    <r>
      <rPr>
        <sz val="11"/>
        <rFont val="仿宋_GB2312"/>
        <family val="3"/>
      </rPr>
      <t>农村危房改造</t>
    </r>
  </si>
  <si>
    <r>
      <t xml:space="preserve">      </t>
    </r>
    <r>
      <rPr>
        <sz val="11"/>
        <rFont val="仿宋_GB2312"/>
        <family val="3"/>
      </rPr>
      <t>公共租赁住房</t>
    </r>
  </si>
  <si>
    <r>
      <t xml:space="preserve">      </t>
    </r>
    <r>
      <rPr>
        <sz val="11"/>
        <rFont val="仿宋_GB2312"/>
        <family val="3"/>
      </rPr>
      <t>保障性住房租金补贴</t>
    </r>
  </si>
  <si>
    <r>
      <t xml:space="preserve">      </t>
    </r>
    <r>
      <rPr>
        <sz val="11"/>
        <rFont val="仿宋_GB2312"/>
        <family val="3"/>
      </rPr>
      <t>老旧小区改造</t>
    </r>
  </si>
  <si>
    <r>
      <t xml:space="preserve">      </t>
    </r>
    <r>
      <rPr>
        <sz val="11"/>
        <rFont val="仿宋_GB2312"/>
        <family val="3"/>
      </rPr>
      <t>住房租赁市场发展</t>
    </r>
  </si>
  <si>
    <r>
      <t xml:space="preserve">      </t>
    </r>
    <r>
      <rPr>
        <sz val="11"/>
        <rFont val="仿宋_GB2312"/>
        <family val="3"/>
      </rPr>
      <t>其他保障性安居工程支出</t>
    </r>
  </si>
  <si>
    <r>
      <t xml:space="preserve">    </t>
    </r>
    <r>
      <rPr>
        <b/>
        <sz val="11"/>
        <rFont val="仿宋_GB2312"/>
        <family val="3"/>
      </rPr>
      <t>住房改革支出</t>
    </r>
  </si>
  <si>
    <r>
      <t xml:space="preserve">      </t>
    </r>
    <r>
      <rPr>
        <sz val="11"/>
        <rFont val="仿宋_GB2312"/>
        <family val="3"/>
      </rPr>
      <t>住房公积金</t>
    </r>
  </si>
  <si>
    <r>
      <t xml:space="preserve">      </t>
    </r>
    <r>
      <rPr>
        <sz val="11"/>
        <rFont val="仿宋_GB2312"/>
        <family val="3"/>
      </rPr>
      <t>提租补贴</t>
    </r>
  </si>
  <si>
    <r>
      <t xml:space="preserve">      </t>
    </r>
    <r>
      <rPr>
        <sz val="11"/>
        <rFont val="仿宋_GB2312"/>
        <family val="3"/>
      </rPr>
      <t>购房补贴</t>
    </r>
  </si>
  <si>
    <r>
      <t xml:space="preserve">    </t>
    </r>
    <r>
      <rPr>
        <b/>
        <sz val="11"/>
        <rFont val="仿宋_GB2312"/>
        <family val="3"/>
      </rPr>
      <t>城乡社区住宅</t>
    </r>
  </si>
  <si>
    <r>
      <t xml:space="preserve">      </t>
    </r>
    <r>
      <rPr>
        <sz val="11"/>
        <rFont val="仿宋_GB2312"/>
        <family val="3"/>
      </rPr>
      <t>公有住房建设和维修改造支出</t>
    </r>
  </si>
  <si>
    <r>
      <t xml:space="preserve">      </t>
    </r>
    <r>
      <rPr>
        <sz val="11"/>
        <rFont val="仿宋_GB2312"/>
        <family val="3"/>
      </rPr>
      <t>住房公积金管理</t>
    </r>
  </si>
  <si>
    <r>
      <t xml:space="preserve">      </t>
    </r>
    <r>
      <rPr>
        <sz val="11"/>
        <rFont val="仿宋_GB2312"/>
        <family val="3"/>
      </rPr>
      <t>其他城乡社区住宅支出</t>
    </r>
  </si>
  <si>
    <r>
      <t xml:space="preserve">  </t>
    </r>
    <r>
      <rPr>
        <b/>
        <sz val="11"/>
        <rFont val="仿宋_GB2312"/>
        <family val="3"/>
      </rPr>
      <t>粮油物资储备支出</t>
    </r>
  </si>
  <si>
    <r>
      <t xml:space="preserve">    </t>
    </r>
    <r>
      <rPr>
        <b/>
        <sz val="11"/>
        <rFont val="仿宋_GB2312"/>
        <family val="3"/>
      </rPr>
      <t>粮油物资事务</t>
    </r>
  </si>
  <si>
    <r>
      <t xml:space="preserve">      </t>
    </r>
    <r>
      <rPr>
        <sz val="11"/>
        <rFont val="仿宋_GB2312"/>
        <family val="3"/>
      </rPr>
      <t>财务和审计支出</t>
    </r>
  </si>
  <si>
    <r>
      <t xml:space="preserve">      </t>
    </r>
    <r>
      <rPr>
        <sz val="11"/>
        <rFont val="仿宋_GB2312"/>
        <family val="3"/>
      </rPr>
      <t>信息统计</t>
    </r>
  </si>
  <si>
    <r>
      <t xml:space="preserve">      </t>
    </r>
    <r>
      <rPr>
        <sz val="11"/>
        <rFont val="仿宋_GB2312"/>
        <family val="3"/>
      </rPr>
      <t>专项业务活动</t>
    </r>
  </si>
  <si>
    <r>
      <t xml:space="preserve">      </t>
    </r>
    <r>
      <rPr>
        <sz val="11"/>
        <rFont val="仿宋_GB2312"/>
        <family val="3"/>
      </rPr>
      <t>国家粮油差价补贴</t>
    </r>
  </si>
  <si>
    <r>
      <t xml:space="preserve">      </t>
    </r>
    <r>
      <rPr>
        <sz val="11"/>
        <rFont val="仿宋_GB2312"/>
        <family val="3"/>
      </rPr>
      <t>粮食财务挂账利息补贴</t>
    </r>
  </si>
  <si>
    <r>
      <t xml:space="preserve">      </t>
    </r>
    <r>
      <rPr>
        <sz val="11"/>
        <rFont val="仿宋_GB2312"/>
        <family val="3"/>
      </rPr>
      <t>粮食财务挂账消化款</t>
    </r>
  </si>
  <si>
    <r>
      <t xml:space="preserve">      </t>
    </r>
    <r>
      <rPr>
        <sz val="11"/>
        <rFont val="仿宋_GB2312"/>
        <family val="3"/>
      </rPr>
      <t>处理陈化粮补贴</t>
    </r>
  </si>
  <si>
    <r>
      <t xml:space="preserve">      </t>
    </r>
    <r>
      <rPr>
        <sz val="11"/>
        <rFont val="仿宋_GB2312"/>
        <family val="3"/>
      </rPr>
      <t>粮食风险基金</t>
    </r>
  </si>
  <si>
    <r>
      <t xml:space="preserve">      </t>
    </r>
    <r>
      <rPr>
        <sz val="11"/>
        <rFont val="仿宋_GB2312"/>
        <family val="3"/>
      </rPr>
      <t>粮油市场调控专项资金</t>
    </r>
  </si>
  <si>
    <r>
      <t xml:space="preserve">      </t>
    </r>
    <r>
      <rPr>
        <sz val="11"/>
        <rFont val="仿宋_GB2312"/>
        <family val="3"/>
      </rPr>
      <t>其他粮油物资事务支出</t>
    </r>
  </si>
  <si>
    <r>
      <t xml:space="preserve">    </t>
    </r>
    <r>
      <rPr>
        <b/>
        <sz val="11"/>
        <rFont val="仿宋_GB2312"/>
        <family val="3"/>
      </rPr>
      <t>能源储备</t>
    </r>
  </si>
  <si>
    <r>
      <t xml:space="preserve">      </t>
    </r>
    <r>
      <rPr>
        <sz val="11"/>
        <rFont val="仿宋_GB2312"/>
        <family val="3"/>
      </rPr>
      <t>石油储备</t>
    </r>
  </si>
  <si>
    <r>
      <t xml:space="preserve">      </t>
    </r>
    <r>
      <rPr>
        <sz val="11"/>
        <rFont val="仿宋_GB2312"/>
        <family val="3"/>
      </rPr>
      <t>天然铀能源储备</t>
    </r>
  </si>
  <si>
    <r>
      <t xml:space="preserve">      </t>
    </r>
    <r>
      <rPr>
        <sz val="11"/>
        <rFont val="仿宋_GB2312"/>
        <family val="3"/>
      </rPr>
      <t>煤炭储备</t>
    </r>
  </si>
  <si>
    <r>
      <t xml:space="preserve">      </t>
    </r>
    <r>
      <rPr>
        <sz val="11"/>
        <rFont val="仿宋_GB2312"/>
        <family val="3"/>
      </rPr>
      <t>其他能源储备支出</t>
    </r>
  </si>
  <si>
    <r>
      <t xml:space="preserve">    </t>
    </r>
    <r>
      <rPr>
        <b/>
        <sz val="11"/>
        <rFont val="仿宋_GB2312"/>
        <family val="3"/>
      </rPr>
      <t>粮油储备</t>
    </r>
  </si>
  <si>
    <r>
      <t xml:space="preserve">      </t>
    </r>
    <r>
      <rPr>
        <sz val="11"/>
        <rFont val="仿宋_GB2312"/>
        <family val="3"/>
      </rPr>
      <t>储备粮油补贴</t>
    </r>
  </si>
  <si>
    <r>
      <t xml:space="preserve">      </t>
    </r>
    <r>
      <rPr>
        <sz val="11"/>
        <rFont val="仿宋_GB2312"/>
        <family val="3"/>
      </rPr>
      <t>储备粮油差价补贴</t>
    </r>
  </si>
  <si>
    <r>
      <t xml:space="preserve">      </t>
    </r>
    <r>
      <rPr>
        <sz val="11"/>
        <rFont val="仿宋_GB2312"/>
        <family val="3"/>
      </rPr>
      <t>储备粮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油</t>
    </r>
    <r>
      <rPr>
        <sz val="11"/>
        <rFont val="Times New Roman"/>
        <family val="1"/>
      </rPr>
      <t>)</t>
    </r>
    <r>
      <rPr>
        <sz val="11"/>
        <rFont val="仿宋_GB2312"/>
        <family val="3"/>
      </rPr>
      <t>库建设</t>
    </r>
  </si>
  <si>
    <r>
      <t xml:space="preserve">      </t>
    </r>
    <r>
      <rPr>
        <sz val="11"/>
        <rFont val="仿宋_GB2312"/>
        <family val="3"/>
      </rPr>
      <t>最低收购价政策支出</t>
    </r>
  </si>
  <si>
    <r>
      <t xml:space="preserve">      </t>
    </r>
    <r>
      <rPr>
        <sz val="11"/>
        <rFont val="仿宋_GB2312"/>
        <family val="3"/>
      </rPr>
      <t>其他粮油储备支出</t>
    </r>
  </si>
  <si>
    <r>
      <t xml:space="preserve">    </t>
    </r>
    <r>
      <rPr>
        <b/>
        <sz val="11"/>
        <rFont val="仿宋_GB2312"/>
        <family val="3"/>
      </rPr>
      <t>重要商品储备</t>
    </r>
  </si>
  <si>
    <r>
      <t xml:space="preserve">      </t>
    </r>
    <r>
      <rPr>
        <sz val="11"/>
        <rFont val="仿宋_GB2312"/>
        <family val="3"/>
      </rPr>
      <t>棉花储备</t>
    </r>
  </si>
  <si>
    <r>
      <t xml:space="preserve">      </t>
    </r>
    <r>
      <rPr>
        <sz val="11"/>
        <rFont val="仿宋_GB2312"/>
        <family val="3"/>
      </rPr>
      <t>食糖储备</t>
    </r>
  </si>
  <si>
    <r>
      <t xml:space="preserve">      </t>
    </r>
    <r>
      <rPr>
        <sz val="11"/>
        <rFont val="仿宋_GB2312"/>
        <family val="3"/>
      </rPr>
      <t>肉类储备</t>
    </r>
  </si>
  <si>
    <r>
      <t xml:space="preserve">      </t>
    </r>
    <r>
      <rPr>
        <sz val="11"/>
        <rFont val="仿宋_GB2312"/>
        <family val="3"/>
      </rPr>
      <t>化肥储备</t>
    </r>
  </si>
  <si>
    <r>
      <t xml:space="preserve">      </t>
    </r>
    <r>
      <rPr>
        <sz val="11"/>
        <rFont val="仿宋_GB2312"/>
        <family val="3"/>
      </rPr>
      <t>农药储备</t>
    </r>
  </si>
  <si>
    <r>
      <t xml:space="preserve">      </t>
    </r>
    <r>
      <rPr>
        <sz val="11"/>
        <rFont val="仿宋_GB2312"/>
        <family val="3"/>
      </rPr>
      <t>边销茶储备</t>
    </r>
  </si>
  <si>
    <r>
      <t xml:space="preserve">      </t>
    </r>
    <r>
      <rPr>
        <sz val="11"/>
        <rFont val="仿宋_GB2312"/>
        <family val="3"/>
      </rPr>
      <t>羊毛储备</t>
    </r>
  </si>
  <si>
    <r>
      <t xml:space="preserve">      </t>
    </r>
    <r>
      <rPr>
        <sz val="11"/>
        <rFont val="仿宋_GB2312"/>
        <family val="3"/>
      </rPr>
      <t>医药储备</t>
    </r>
  </si>
  <si>
    <r>
      <t xml:space="preserve">      </t>
    </r>
    <r>
      <rPr>
        <sz val="11"/>
        <rFont val="仿宋_GB2312"/>
        <family val="3"/>
      </rPr>
      <t>食盐储备</t>
    </r>
  </si>
  <si>
    <r>
      <t xml:space="preserve">      </t>
    </r>
    <r>
      <rPr>
        <sz val="11"/>
        <rFont val="仿宋_GB2312"/>
        <family val="3"/>
      </rPr>
      <t>战略物资储备</t>
    </r>
  </si>
  <si>
    <r>
      <t xml:space="preserve">      </t>
    </r>
    <r>
      <rPr>
        <sz val="11"/>
        <rFont val="仿宋_GB2312"/>
        <family val="3"/>
      </rPr>
      <t>其他重要商品储备支出</t>
    </r>
  </si>
  <si>
    <r>
      <t xml:space="preserve">  </t>
    </r>
    <r>
      <rPr>
        <b/>
        <sz val="11"/>
        <rFont val="仿宋_GB2312"/>
        <family val="3"/>
      </rPr>
      <t>灾害防治及应急管理支出</t>
    </r>
  </si>
  <si>
    <r>
      <t xml:space="preserve">    </t>
    </r>
    <r>
      <rPr>
        <b/>
        <sz val="11"/>
        <rFont val="仿宋_GB2312"/>
        <family val="3"/>
      </rPr>
      <t>应急管理事务</t>
    </r>
  </si>
  <si>
    <r>
      <t xml:space="preserve">      </t>
    </r>
    <r>
      <rPr>
        <sz val="11"/>
        <rFont val="仿宋_GB2312"/>
        <family val="3"/>
      </rPr>
      <t>灾害风险防治</t>
    </r>
  </si>
  <si>
    <r>
      <t xml:space="preserve">      </t>
    </r>
    <r>
      <rPr>
        <sz val="11"/>
        <rFont val="仿宋_GB2312"/>
        <family val="3"/>
      </rPr>
      <t>国务院安委会专项</t>
    </r>
  </si>
  <si>
    <r>
      <t xml:space="preserve">      </t>
    </r>
    <r>
      <rPr>
        <sz val="11"/>
        <rFont val="仿宋_GB2312"/>
        <family val="3"/>
      </rPr>
      <t>安全监管</t>
    </r>
  </si>
  <si>
    <r>
      <t xml:space="preserve">      </t>
    </r>
    <r>
      <rPr>
        <sz val="11"/>
        <rFont val="仿宋_GB2312"/>
        <family val="3"/>
      </rPr>
      <t>应急救援</t>
    </r>
  </si>
  <si>
    <r>
      <t xml:space="preserve">      </t>
    </r>
    <r>
      <rPr>
        <sz val="11"/>
        <rFont val="仿宋_GB2312"/>
        <family val="3"/>
      </rPr>
      <t>应急管理</t>
    </r>
  </si>
  <si>
    <r>
      <t xml:space="preserve">      </t>
    </r>
    <r>
      <rPr>
        <sz val="11"/>
        <rFont val="仿宋_GB2312"/>
        <family val="3"/>
      </rPr>
      <t>其他应急管理支出</t>
    </r>
  </si>
  <si>
    <r>
      <t xml:space="preserve">    </t>
    </r>
    <r>
      <rPr>
        <b/>
        <sz val="11"/>
        <rFont val="仿宋_GB2312"/>
        <family val="3"/>
      </rPr>
      <t>消防救援事务</t>
    </r>
  </si>
  <si>
    <r>
      <t xml:space="preserve">      </t>
    </r>
    <r>
      <rPr>
        <sz val="11"/>
        <rFont val="仿宋_GB2312"/>
        <family val="3"/>
      </rPr>
      <t>消防应急救援</t>
    </r>
  </si>
  <si>
    <r>
      <t xml:space="preserve">      </t>
    </r>
    <r>
      <rPr>
        <sz val="11"/>
        <rFont val="仿宋_GB2312"/>
        <family val="3"/>
      </rPr>
      <t>其他消防救援事务支出</t>
    </r>
  </si>
  <si>
    <r>
      <t xml:space="preserve">    </t>
    </r>
    <r>
      <rPr>
        <b/>
        <sz val="11"/>
        <rFont val="仿宋_GB2312"/>
        <family val="3"/>
      </rPr>
      <t>矿山安全</t>
    </r>
  </si>
  <si>
    <r>
      <t xml:space="preserve">      </t>
    </r>
    <r>
      <rPr>
        <sz val="11"/>
        <rFont val="仿宋_GB2312"/>
        <family val="3"/>
      </rPr>
      <t>矿山安全监察事务</t>
    </r>
  </si>
  <si>
    <r>
      <t xml:space="preserve">      </t>
    </r>
    <r>
      <rPr>
        <sz val="11"/>
        <rFont val="仿宋_GB2312"/>
        <family val="3"/>
      </rPr>
      <t>矿山应急救援事务</t>
    </r>
  </si>
  <si>
    <r>
      <t xml:space="preserve">      </t>
    </r>
    <r>
      <rPr>
        <sz val="11"/>
        <rFont val="仿宋_GB2312"/>
        <family val="3"/>
      </rPr>
      <t>其他矿山安全支出</t>
    </r>
  </si>
  <si>
    <r>
      <t xml:space="preserve">    </t>
    </r>
    <r>
      <rPr>
        <b/>
        <sz val="11"/>
        <rFont val="仿宋_GB2312"/>
        <family val="3"/>
      </rPr>
      <t>地震事务</t>
    </r>
  </si>
  <si>
    <r>
      <t xml:space="preserve">      </t>
    </r>
    <r>
      <rPr>
        <sz val="11"/>
        <rFont val="仿宋_GB2312"/>
        <family val="3"/>
      </rPr>
      <t>地震监测</t>
    </r>
  </si>
  <si>
    <r>
      <t xml:space="preserve">      </t>
    </r>
    <r>
      <rPr>
        <sz val="11"/>
        <rFont val="仿宋_GB2312"/>
        <family val="3"/>
      </rPr>
      <t>地震预测预报</t>
    </r>
  </si>
  <si>
    <r>
      <t xml:space="preserve">      </t>
    </r>
    <r>
      <rPr>
        <sz val="11"/>
        <rFont val="仿宋_GB2312"/>
        <family val="3"/>
      </rPr>
      <t>地震灾害预防</t>
    </r>
  </si>
  <si>
    <r>
      <t xml:space="preserve">      </t>
    </r>
    <r>
      <rPr>
        <sz val="11"/>
        <rFont val="仿宋_GB2312"/>
        <family val="3"/>
      </rPr>
      <t>地震应急救援</t>
    </r>
  </si>
  <si>
    <r>
      <t xml:space="preserve">      </t>
    </r>
    <r>
      <rPr>
        <sz val="11"/>
        <rFont val="仿宋_GB2312"/>
        <family val="3"/>
      </rPr>
      <t>地震环境探察</t>
    </r>
  </si>
  <si>
    <r>
      <t xml:space="preserve">      </t>
    </r>
    <r>
      <rPr>
        <sz val="11"/>
        <rFont val="仿宋_GB2312"/>
        <family val="3"/>
      </rPr>
      <t>防震减灾信息管理</t>
    </r>
  </si>
  <si>
    <r>
      <t xml:space="preserve">      </t>
    </r>
    <r>
      <rPr>
        <sz val="11"/>
        <rFont val="仿宋_GB2312"/>
        <family val="3"/>
      </rPr>
      <t>防震减灾基础管理</t>
    </r>
  </si>
  <si>
    <r>
      <t xml:space="preserve">      </t>
    </r>
    <r>
      <rPr>
        <sz val="11"/>
        <rFont val="仿宋_GB2312"/>
        <family val="3"/>
      </rPr>
      <t>地震事业机构</t>
    </r>
    <r>
      <rPr>
        <sz val="11"/>
        <rFont val="Times New Roman"/>
        <family val="1"/>
      </rPr>
      <t xml:space="preserve"> </t>
    </r>
  </si>
  <si>
    <r>
      <t xml:space="preserve">      </t>
    </r>
    <r>
      <rPr>
        <sz val="11"/>
        <rFont val="仿宋_GB2312"/>
        <family val="3"/>
      </rPr>
      <t>其他地震事务支出</t>
    </r>
  </si>
  <si>
    <r>
      <t xml:space="preserve">    </t>
    </r>
    <r>
      <rPr>
        <b/>
        <sz val="11"/>
        <rFont val="仿宋_GB2312"/>
        <family val="3"/>
      </rPr>
      <t>自然灾害防治</t>
    </r>
  </si>
  <si>
    <r>
      <t xml:space="preserve">      </t>
    </r>
    <r>
      <rPr>
        <sz val="11"/>
        <rFont val="仿宋_GB2312"/>
        <family val="3"/>
      </rPr>
      <t>地质灾害防治</t>
    </r>
  </si>
  <si>
    <r>
      <t xml:space="preserve">      </t>
    </r>
    <r>
      <rPr>
        <sz val="11"/>
        <rFont val="仿宋_GB2312"/>
        <family val="3"/>
      </rPr>
      <t>森林草原防灾减灾</t>
    </r>
  </si>
  <si>
    <r>
      <t xml:space="preserve">      </t>
    </r>
    <r>
      <rPr>
        <sz val="11"/>
        <rFont val="仿宋_GB2312"/>
        <family val="3"/>
      </rPr>
      <t>其他自然灾害防治支出</t>
    </r>
  </si>
  <si>
    <r>
      <t xml:space="preserve">    </t>
    </r>
    <r>
      <rPr>
        <b/>
        <sz val="11"/>
        <rFont val="仿宋_GB2312"/>
        <family val="3"/>
      </rPr>
      <t>自然灾害救灾及恢复重建支出</t>
    </r>
  </si>
  <si>
    <r>
      <t xml:space="preserve">      </t>
    </r>
    <r>
      <rPr>
        <sz val="11"/>
        <rFont val="仿宋_GB2312"/>
        <family val="3"/>
      </rPr>
      <t>自然灾害救灾补助</t>
    </r>
  </si>
  <si>
    <r>
      <t xml:space="preserve">      </t>
    </r>
    <r>
      <rPr>
        <sz val="11"/>
        <rFont val="仿宋_GB2312"/>
        <family val="3"/>
      </rPr>
      <t>自然灾害灾后重建补助</t>
    </r>
  </si>
  <si>
    <r>
      <t xml:space="preserve">      </t>
    </r>
    <r>
      <rPr>
        <sz val="11"/>
        <rFont val="仿宋_GB2312"/>
        <family val="3"/>
      </rPr>
      <t>其他自然灾害救灾及恢复重建支出</t>
    </r>
  </si>
  <si>
    <r>
      <t xml:space="preserve">    </t>
    </r>
    <r>
      <rPr>
        <b/>
        <sz val="11"/>
        <rFont val="仿宋_GB2312"/>
        <family val="3"/>
      </rPr>
      <t>其他灾害防治及应急管理支出</t>
    </r>
  </si>
  <si>
    <r>
      <t xml:space="preserve">  </t>
    </r>
    <r>
      <rPr>
        <b/>
        <sz val="11"/>
        <rFont val="仿宋_GB2312"/>
        <family val="3"/>
      </rPr>
      <t>预备费</t>
    </r>
  </si>
  <si>
    <r>
      <t xml:space="preserve">  </t>
    </r>
    <r>
      <rPr>
        <b/>
        <sz val="11"/>
        <rFont val="仿宋_GB2312"/>
        <family val="3"/>
      </rPr>
      <t>其他支出</t>
    </r>
  </si>
  <si>
    <r>
      <t xml:space="preserve">    </t>
    </r>
    <r>
      <rPr>
        <b/>
        <sz val="11"/>
        <rFont val="仿宋_GB2312"/>
        <family val="3"/>
      </rPr>
      <t>其他支出</t>
    </r>
  </si>
  <si>
    <r>
      <t xml:space="preserve">  </t>
    </r>
    <r>
      <rPr>
        <b/>
        <sz val="11"/>
        <rFont val="仿宋_GB2312"/>
        <family val="3"/>
      </rPr>
      <t>债务付息支出</t>
    </r>
  </si>
  <si>
    <r>
      <t xml:space="preserve">    </t>
    </r>
    <r>
      <rPr>
        <b/>
        <sz val="11"/>
        <rFont val="仿宋_GB2312"/>
        <family val="3"/>
      </rPr>
      <t>中央政府国内债务付息支出</t>
    </r>
  </si>
  <si>
    <r>
      <t xml:space="preserve">    </t>
    </r>
    <r>
      <rPr>
        <b/>
        <sz val="11"/>
        <rFont val="仿宋_GB2312"/>
        <family val="3"/>
      </rPr>
      <t>中央政府国外债务付息支出</t>
    </r>
  </si>
  <si>
    <r>
      <t xml:space="preserve">    </t>
    </r>
    <r>
      <rPr>
        <b/>
        <sz val="11"/>
        <rFont val="仿宋_GB2312"/>
        <family val="3"/>
      </rPr>
      <t>地方政府一般债务付息支出</t>
    </r>
  </si>
  <si>
    <r>
      <t xml:space="preserve">      </t>
    </r>
    <r>
      <rPr>
        <sz val="11"/>
        <rFont val="仿宋_GB2312"/>
        <family val="3"/>
      </rPr>
      <t>地方政府一般债券付息支出</t>
    </r>
  </si>
  <si>
    <r>
      <t xml:space="preserve">      </t>
    </r>
    <r>
      <rPr>
        <sz val="11"/>
        <rFont val="仿宋_GB2312"/>
        <family val="3"/>
      </rPr>
      <t>地方政府向外国政府借款付息支出</t>
    </r>
  </si>
  <si>
    <r>
      <t xml:space="preserve">      </t>
    </r>
    <r>
      <rPr>
        <sz val="11"/>
        <rFont val="仿宋_GB2312"/>
        <family val="3"/>
      </rPr>
      <t>地方政府向国际组织借款付息支出</t>
    </r>
  </si>
  <si>
    <r>
      <t xml:space="preserve">      </t>
    </r>
    <r>
      <rPr>
        <sz val="11"/>
        <rFont val="仿宋_GB2312"/>
        <family val="3"/>
      </rPr>
      <t>地方政府其他一般债务付息支出</t>
    </r>
  </si>
  <si>
    <r>
      <t xml:space="preserve">  </t>
    </r>
    <r>
      <rPr>
        <b/>
        <sz val="11"/>
        <rFont val="仿宋_GB2312"/>
        <family val="3"/>
      </rPr>
      <t>债务发行费用支出</t>
    </r>
  </si>
  <si>
    <r>
      <t xml:space="preserve">    </t>
    </r>
    <r>
      <rPr>
        <b/>
        <sz val="11"/>
        <rFont val="仿宋_GB2312"/>
        <family val="3"/>
      </rPr>
      <t>中央政府国内债务发行费用支出</t>
    </r>
  </si>
  <si>
    <r>
      <t xml:space="preserve">    </t>
    </r>
    <r>
      <rPr>
        <b/>
        <sz val="11"/>
        <rFont val="仿宋_GB2312"/>
        <family val="3"/>
      </rPr>
      <t>中央政府国外债务发行费用支出</t>
    </r>
  </si>
  <si>
    <r>
      <t xml:space="preserve">    </t>
    </r>
    <r>
      <rPr>
        <b/>
        <sz val="11"/>
        <rFont val="仿宋_GB2312"/>
        <family val="3"/>
      </rPr>
      <t>地方政府一般债务发行费用支出</t>
    </r>
  </si>
  <si>
    <r>
      <rPr>
        <b/>
        <sz val="11"/>
        <rFont val="仿宋_GB2312"/>
        <family val="3"/>
      </rPr>
      <t>一般公共预算支出合计</t>
    </r>
  </si>
  <si>
    <r>
      <t>2023</t>
    </r>
    <r>
      <rPr>
        <b/>
        <sz val="16"/>
        <rFont val="仿宋_GB2312"/>
        <family val="3"/>
      </rPr>
      <t>年攀枝花市西区一般公共预算收支平衡表</t>
    </r>
  </si>
  <si>
    <r>
      <rPr>
        <sz val="11"/>
        <rFont val="仿宋_GB2312"/>
        <family val="3"/>
      </rPr>
      <t>单位：万元</t>
    </r>
  </si>
  <si>
    <t>科目</t>
  </si>
  <si>
    <r>
      <rPr>
        <b/>
        <sz val="11"/>
        <rFont val="仿宋_GB2312"/>
        <family val="3"/>
      </rPr>
      <t>一般公共预算收入</t>
    </r>
  </si>
  <si>
    <r>
      <rPr>
        <b/>
        <sz val="11"/>
        <rFont val="仿宋_GB2312"/>
        <family val="3"/>
      </rPr>
      <t>一般公共预算支出</t>
    </r>
  </si>
  <si>
    <r>
      <rPr>
        <b/>
        <sz val="11"/>
        <rFont val="仿宋_GB2312"/>
        <family val="3"/>
      </rPr>
      <t>上级补助收入</t>
    </r>
  </si>
  <si>
    <r>
      <rPr>
        <b/>
        <sz val="11"/>
        <rFont val="仿宋_GB2312"/>
        <family val="3"/>
      </rPr>
      <t>补助下级支出</t>
    </r>
  </si>
  <si>
    <r>
      <t xml:space="preserve">    </t>
    </r>
    <r>
      <rPr>
        <sz val="11"/>
        <rFont val="仿宋_GB2312"/>
        <family val="3"/>
      </rPr>
      <t>返还性收入</t>
    </r>
  </si>
  <si>
    <r>
      <t xml:space="preserve">  </t>
    </r>
    <r>
      <rPr>
        <sz val="11"/>
        <rFont val="仿宋_GB2312"/>
        <family val="3"/>
      </rPr>
      <t>返还性支出</t>
    </r>
  </si>
  <si>
    <r>
      <t xml:space="preserve">    </t>
    </r>
    <r>
      <rPr>
        <sz val="11"/>
        <rFont val="仿宋_GB2312"/>
        <family val="3"/>
      </rPr>
      <t>一般性转移支付收入</t>
    </r>
  </si>
  <si>
    <r>
      <t xml:space="preserve">  </t>
    </r>
    <r>
      <rPr>
        <sz val="11"/>
        <rFont val="仿宋_GB2312"/>
        <family val="3"/>
      </rPr>
      <t>一般性转移支付支出</t>
    </r>
  </si>
  <si>
    <r>
      <t xml:space="preserve">    </t>
    </r>
    <r>
      <rPr>
        <sz val="11"/>
        <rFont val="仿宋_GB2312"/>
        <family val="3"/>
      </rPr>
      <t>专项转移支付收入</t>
    </r>
  </si>
  <si>
    <r>
      <t xml:space="preserve">  </t>
    </r>
    <r>
      <rPr>
        <sz val="11"/>
        <rFont val="仿宋_GB2312"/>
        <family val="3"/>
      </rPr>
      <t>专项转移支付支出</t>
    </r>
  </si>
  <si>
    <r>
      <rPr>
        <b/>
        <sz val="11"/>
        <rFont val="仿宋_GB2312"/>
        <family val="3"/>
      </rPr>
      <t>下级上解收入</t>
    </r>
  </si>
  <si>
    <r>
      <rPr>
        <b/>
        <sz val="11"/>
        <rFont val="仿宋_GB2312"/>
        <family val="3"/>
      </rPr>
      <t>上解上级支出</t>
    </r>
  </si>
  <si>
    <r>
      <t xml:space="preserve">    </t>
    </r>
    <r>
      <rPr>
        <sz val="11"/>
        <rFont val="仿宋_GB2312"/>
        <family val="3"/>
      </rPr>
      <t>体制上解收入</t>
    </r>
  </si>
  <si>
    <r>
      <t xml:space="preserve">  </t>
    </r>
    <r>
      <rPr>
        <sz val="11"/>
        <rFont val="仿宋_GB2312"/>
        <family val="3"/>
      </rPr>
      <t>体制上解支出</t>
    </r>
  </si>
  <si>
    <r>
      <t xml:space="preserve">    </t>
    </r>
    <r>
      <rPr>
        <sz val="11"/>
        <rFont val="仿宋_GB2312"/>
        <family val="3"/>
      </rPr>
      <t>专项上解收入</t>
    </r>
  </si>
  <si>
    <r>
      <t xml:space="preserve">  </t>
    </r>
    <r>
      <rPr>
        <sz val="11"/>
        <rFont val="仿宋_GB2312"/>
        <family val="3"/>
      </rPr>
      <t>专项上解支出</t>
    </r>
  </si>
  <si>
    <r>
      <rPr>
        <b/>
        <sz val="11"/>
        <rFont val="仿宋_GB2312"/>
        <family val="3"/>
      </rPr>
      <t>上年结余</t>
    </r>
  </si>
  <si>
    <r>
      <rPr>
        <b/>
        <sz val="11"/>
        <rFont val="仿宋_GB2312"/>
        <family val="3"/>
      </rPr>
      <t>调入资金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</si>
  <si>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仿宋_GB2312"/>
        <family val="3"/>
      </rPr>
      <t>调出资金</t>
    </r>
  </si>
  <si>
    <r>
      <rPr>
        <b/>
        <sz val="11"/>
        <rFont val="仿宋_GB2312"/>
        <family val="3"/>
      </rPr>
      <t>债务收入</t>
    </r>
  </si>
  <si>
    <r>
      <rPr>
        <b/>
        <sz val="11"/>
        <rFont val="仿宋_GB2312"/>
        <family val="3"/>
      </rPr>
      <t>债务还本支出</t>
    </r>
  </si>
  <si>
    <r>
      <t xml:space="preserve">  </t>
    </r>
    <r>
      <rPr>
        <b/>
        <sz val="11"/>
        <rFont val="仿宋_GB2312"/>
        <family val="3"/>
      </rPr>
      <t>地方政府债务收入</t>
    </r>
  </si>
  <si>
    <r>
      <t xml:space="preserve">  </t>
    </r>
    <r>
      <rPr>
        <b/>
        <sz val="11"/>
        <rFont val="仿宋_GB2312"/>
        <family val="3"/>
      </rPr>
      <t>地方政府一般债务还本支出</t>
    </r>
  </si>
  <si>
    <r>
      <t xml:space="preserve">     </t>
    </r>
    <r>
      <rPr>
        <sz val="11"/>
        <rFont val="仿宋_GB2312"/>
        <family val="3"/>
      </rPr>
      <t>一般债务收入</t>
    </r>
  </si>
  <si>
    <r>
      <t xml:space="preserve">    </t>
    </r>
    <r>
      <rPr>
        <sz val="11"/>
        <rFont val="仿宋_GB2312"/>
        <family val="3"/>
      </rPr>
      <t>地方政府一般债券还本支出</t>
    </r>
  </si>
  <si>
    <r>
      <t xml:space="preserve">         </t>
    </r>
    <r>
      <rPr>
        <sz val="11"/>
        <rFont val="仿宋_GB2312"/>
        <family val="3"/>
      </rPr>
      <t>地方政府一般债券收入</t>
    </r>
  </si>
  <si>
    <r>
      <t xml:space="preserve">    </t>
    </r>
    <r>
      <rPr>
        <sz val="11"/>
        <rFont val="仿宋_GB2312"/>
        <family val="3"/>
      </rPr>
      <t>地方政府向外国政府借款还本支出</t>
    </r>
  </si>
  <si>
    <r>
      <t xml:space="preserve">         </t>
    </r>
    <r>
      <rPr>
        <sz val="11"/>
        <rFont val="仿宋_GB2312"/>
        <family val="3"/>
      </rPr>
      <t>地方政府向外国政府借款收入</t>
    </r>
  </si>
  <si>
    <r>
      <t xml:space="preserve">    </t>
    </r>
    <r>
      <rPr>
        <sz val="11"/>
        <rFont val="仿宋_GB2312"/>
        <family val="3"/>
      </rPr>
      <t>地方政府向国际组织借款还本支出</t>
    </r>
  </si>
  <si>
    <r>
      <t xml:space="preserve">         </t>
    </r>
    <r>
      <rPr>
        <sz val="11"/>
        <rFont val="仿宋_GB2312"/>
        <family val="3"/>
      </rPr>
      <t>地方政府向国际组织借款收入</t>
    </r>
  </si>
  <si>
    <r>
      <t xml:space="preserve">    </t>
    </r>
    <r>
      <rPr>
        <sz val="11"/>
        <rFont val="仿宋_GB2312"/>
        <family val="3"/>
      </rPr>
      <t>地方政府其他一般债务还本支出</t>
    </r>
  </si>
  <si>
    <r>
      <t xml:space="preserve">         </t>
    </r>
    <r>
      <rPr>
        <sz val="11"/>
        <rFont val="仿宋_GB2312"/>
        <family val="3"/>
      </rPr>
      <t>地方政府其他一般债务收入</t>
    </r>
  </si>
  <si>
    <r>
      <rPr>
        <b/>
        <sz val="11"/>
        <rFont val="仿宋_GB2312"/>
        <family val="3"/>
      </rPr>
      <t>债务转贷收入</t>
    </r>
  </si>
  <si>
    <r>
      <rPr>
        <b/>
        <sz val="11"/>
        <rFont val="仿宋_GB2312"/>
        <family val="3"/>
      </rPr>
      <t>债务转贷支出</t>
    </r>
  </si>
  <si>
    <r>
      <t xml:space="preserve">     </t>
    </r>
    <r>
      <rPr>
        <sz val="11"/>
        <rFont val="仿宋_GB2312"/>
        <family val="3"/>
      </rPr>
      <t>地方政府一般债务转贷收入</t>
    </r>
  </si>
  <si>
    <r>
      <t xml:space="preserve">  </t>
    </r>
    <r>
      <rPr>
        <sz val="11"/>
        <rFont val="仿宋_GB2312"/>
        <family val="3"/>
      </rPr>
      <t>地方政府一般债券转贷支出</t>
    </r>
  </si>
  <si>
    <r>
      <rPr>
        <b/>
        <sz val="11"/>
        <rFont val="仿宋_GB2312"/>
        <family val="3"/>
      </rPr>
      <t>动用预算稳定调节基金</t>
    </r>
  </si>
  <si>
    <r>
      <rPr>
        <b/>
        <sz val="11"/>
        <rFont val="仿宋_GB2312"/>
        <family val="3"/>
      </rPr>
      <t>安排预算稳定调节基金</t>
    </r>
  </si>
  <si>
    <r>
      <rPr>
        <b/>
        <sz val="11"/>
        <rFont val="仿宋_GB2312"/>
        <family val="3"/>
      </rPr>
      <t>接受其他地区援助收入</t>
    </r>
  </si>
  <si>
    <r>
      <rPr>
        <b/>
        <sz val="11"/>
        <rFont val="仿宋_GB2312"/>
        <family val="3"/>
      </rPr>
      <t>援助其他地区支出</t>
    </r>
  </si>
  <si>
    <r>
      <rPr>
        <b/>
        <sz val="11"/>
        <rFont val="仿宋_GB2312"/>
        <family val="3"/>
      </rPr>
      <t>年终结余</t>
    </r>
  </si>
  <si>
    <r>
      <rPr>
        <b/>
        <sz val="11"/>
        <rFont val="仿宋_GB2312"/>
        <family val="3"/>
      </rPr>
      <t>减</t>
    </r>
    <r>
      <rPr>
        <b/>
        <sz val="11"/>
        <rFont val="Times New Roman"/>
        <family val="1"/>
      </rPr>
      <t>:</t>
    </r>
    <r>
      <rPr>
        <b/>
        <sz val="11"/>
        <rFont val="仿宋_GB2312"/>
        <family val="3"/>
      </rPr>
      <t>结转下年的支出</t>
    </r>
  </si>
  <si>
    <r>
      <rPr>
        <b/>
        <sz val="11"/>
        <rFont val="仿宋_GB2312"/>
        <family val="3"/>
      </rPr>
      <t>净结余</t>
    </r>
  </si>
  <si>
    <t>收入总计</t>
  </si>
  <si>
    <r>
      <rPr>
        <b/>
        <sz val="11"/>
        <rFont val="仿宋_GB2312"/>
        <family val="3"/>
      </rPr>
      <t>支出总计</t>
    </r>
  </si>
  <si>
    <r>
      <t>2023</t>
    </r>
    <r>
      <rPr>
        <b/>
        <sz val="16"/>
        <color indexed="8"/>
        <rFont val="仿宋_GB2312"/>
        <family val="3"/>
      </rPr>
      <t>年攀枝花市西区一般公共预算</t>
    </r>
  </si>
  <si>
    <t>经济分类科目支出执行情况表</t>
  </si>
  <si>
    <r>
      <rPr>
        <b/>
        <sz val="11"/>
        <rFont val="仿宋_GB2312"/>
        <family val="3"/>
      </rPr>
      <t>一、机关工资福利支出</t>
    </r>
  </si>
  <si>
    <r>
      <t>        </t>
    </r>
    <r>
      <rPr>
        <sz val="11"/>
        <rFont val="仿宋_GB2312"/>
        <family val="3"/>
      </rPr>
      <t>工资奖金津补贴</t>
    </r>
  </si>
  <si>
    <r>
      <t>        </t>
    </r>
    <r>
      <rPr>
        <sz val="11"/>
        <rFont val="仿宋_GB2312"/>
        <family val="3"/>
      </rPr>
      <t>社会保障缴费</t>
    </r>
  </si>
  <si>
    <r>
      <t>        </t>
    </r>
    <r>
      <rPr>
        <sz val="11"/>
        <rFont val="仿宋_GB2312"/>
        <family val="3"/>
      </rPr>
      <t>住房公积金</t>
    </r>
  </si>
  <si>
    <r>
      <t>        </t>
    </r>
    <r>
      <rPr>
        <sz val="11"/>
        <rFont val="仿宋_GB2312"/>
        <family val="3"/>
      </rPr>
      <t>其他工资福利支出</t>
    </r>
  </si>
  <si>
    <r>
      <rPr>
        <b/>
        <sz val="11"/>
        <rFont val="仿宋_GB2312"/>
        <family val="3"/>
      </rPr>
      <t>二、机关商品和服务支出</t>
    </r>
  </si>
  <si>
    <r>
      <t>        </t>
    </r>
    <r>
      <rPr>
        <sz val="11"/>
        <rFont val="仿宋_GB2312"/>
        <family val="3"/>
      </rPr>
      <t>办公经费</t>
    </r>
  </si>
  <si>
    <r>
      <t>        </t>
    </r>
    <r>
      <rPr>
        <sz val="11"/>
        <rFont val="仿宋_GB2312"/>
        <family val="3"/>
      </rPr>
      <t>会议费</t>
    </r>
  </si>
  <si>
    <t xml:space="preserve">    培训费</t>
  </si>
  <si>
    <r>
      <t>        </t>
    </r>
    <r>
      <rPr>
        <sz val="11"/>
        <rFont val="仿宋_GB2312"/>
        <family val="3"/>
      </rPr>
      <t>专用材料购置费</t>
    </r>
  </si>
  <si>
    <r>
      <t>        </t>
    </r>
    <r>
      <rPr>
        <sz val="11"/>
        <rFont val="仿宋_GB2312"/>
        <family val="3"/>
      </rPr>
      <t>委托业务费</t>
    </r>
  </si>
  <si>
    <r>
      <t>        </t>
    </r>
    <r>
      <rPr>
        <sz val="11"/>
        <rFont val="仿宋_GB2312"/>
        <family val="3"/>
      </rPr>
      <t>公务接待费</t>
    </r>
  </si>
  <si>
    <r>
      <t>        </t>
    </r>
    <r>
      <rPr>
        <sz val="11"/>
        <rFont val="仿宋_GB2312"/>
        <family val="3"/>
      </rPr>
      <t>因公出国（境）费用</t>
    </r>
  </si>
  <si>
    <r>
      <t>        </t>
    </r>
    <r>
      <rPr>
        <sz val="11"/>
        <rFont val="仿宋_GB2312"/>
        <family val="3"/>
      </rPr>
      <t>公务用车运行维护费</t>
    </r>
  </si>
  <si>
    <r>
      <t>        </t>
    </r>
    <r>
      <rPr>
        <sz val="11"/>
        <rFont val="仿宋_GB2312"/>
        <family val="3"/>
      </rPr>
      <t>维修（护）费</t>
    </r>
  </si>
  <si>
    <r>
      <t>        </t>
    </r>
    <r>
      <rPr>
        <sz val="11"/>
        <rFont val="仿宋_GB2312"/>
        <family val="3"/>
      </rPr>
      <t>其他商品和服务支出</t>
    </r>
  </si>
  <si>
    <r>
      <rPr>
        <b/>
        <sz val="11"/>
        <rFont val="仿宋_GB2312"/>
        <family val="3"/>
      </rPr>
      <t>三、机关资本性支出（一）</t>
    </r>
  </si>
  <si>
    <r>
      <t>        </t>
    </r>
    <r>
      <rPr>
        <sz val="11"/>
        <rFont val="仿宋_GB2312"/>
        <family val="3"/>
      </rPr>
      <t>房屋建筑物构建</t>
    </r>
  </si>
  <si>
    <r>
      <t>        </t>
    </r>
    <r>
      <rPr>
        <sz val="11"/>
        <rFont val="仿宋_GB2312"/>
        <family val="3"/>
      </rPr>
      <t>基础设施建设</t>
    </r>
  </si>
  <si>
    <r>
      <t>        </t>
    </r>
    <r>
      <rPr>
        <sz val="11"/>
        <rFont val="仿宋_GB2312"/>
        <family val="3"/>
      </rPr>
      <t>公务用车购置</t>
    </r>
  </si>
  <si>
    <r>
      <t>        </t>
    </r>
    <r>
      <rPr>
        <sz val="11"/>
        <rFont val="仿宋_GB2312"/>
        <family val="3"/>
      </rPr>
      <t>土地征迁补偿和安置支出</t>
    </r>
  </si>
  <si>
    <r>
      <t>        </t>
    </r>
    <r>
      <rPr>
        <sz val="11"/>
        <rFont val="仿宋_GB2312"/>
        <family val="3"/>
      </rPr>
      <t>设备购置</t>
    </r>
  </si>
  <si>
    <r>
      <t>        </t>
    </r>
    <r>
      <rPr>
        <sz val="11"/>
        <rFont val="仿宋_GB2312"/>
        <family val="3"/>
      </rPr>
      <t>大型修缮</t>
    </r>
  </si>
  <si>
    <r>
      <t>        </t>
    </r>
    <r>
      <rPr>
        <sz val="11"/>
        <rFont val="仿宋_GB2312"/>
        <family val="3"/>
      </rPr>
      <t>其他资本性支出</t>
    </r>
  </si>
  <si>
    <r>
      <rPr>
        <b/>
        <sz val="11"/>
        <rFont val="仿宋_GB2312"/>
        <family val="3"/>
      </rPr>
      <t>四、机关资本性支出（二）</t>
    </r>
  </si>
  <si>
    <r>
      <rPr>
        <b/>
        <sz val="11"/>
        <rFont val="仿宋_GB2312"/>
        <family val="3"/>
      </rPr>
      <t>五、对事业单位经常性补助</t>
    </r>
  </si>
  <si>
    <r>
      <t>        </t>
    </r>
    <r>
      <rPr>
        <sz val="11"/>
        <rFont val="仿宋_GB2312"/>
        <family val="3"/>
      </rPr>
      <t>工资福利支出</t>
    </r>
  </si>
  <si>
    <r>
      <t>        </t>
    </r>
    <r>
      <rPr>
        <sz val="11"/>
        <rFont val="仿宋_GB2312"/>
        <family val="3"/>
      </rPr>
      <t>商品和服务支出</t>
    </r>
  </si>
  <si>
    <r>
      <t>        </t>
    </r>
    <r>
      <rPr>
        <sz val="11"/>
        <rFont val="仿宋_GB2312"/>
        <family val="3"/>
      </rPr>
      <t>其他对事业单位补助</t>
    </r>
  </si>
  <si>
    <r>
      <rPr>
        <b/>
        <sz val="11"/>
        <rFont val="仿宋_GB2312"/>
        <family val="3"/>
      </rPr>
      <t>六、对事业单位资本性补助</t>
    </r>
  </si>
  <si>
    <r>
      <t>        </t>
    </r>
    <r>
      <rPr>
        <sz val="11"/>
        <rFont val="仿宋_GB2312"/>
        <family val="3"/>
      </rPr>
      <t>资本性支出（一）</t>
    </r>
  </si>
  <si>
    <r>
      <t>        </t>
    </r>
    <r>
      <rPr>
        <sz val="11"/>
        <rFont val="仿宋_GB2312"/>
        <family val="3"/>
      </rPr>
      <t>资本性支出（二）</t>
    </r>
  </si>
  <si>
    <r>
      <rPr>
        <b/>
        <sz val="11"/>
        <rFont val="仿宋_GB2312"/>
        <family val="3"/>
      </rPr>
      <t>七、对企业补助</t>
    </r>
  </si>
  <si>
    <r>
      <t>        </t>
    </r>
    <r>
      <rPr>
        <sz val="11"/>
        <rFont val="仿宋_GB2312"/>
        <family val="3"/>
      </rPr>
      <t>费用补贴</t>
    </r>
  </si>
  <si>
    <r>
      <t>        </t>
    </r>
    <r>
      <rPr>
        <sz val="11"/>
        <rFont val="仿宋_GB2312"/>
        <family val="3"/>
      </rPr>
      <t>利息补贴</t>
    </r>
  </si>
  <si>
    <r>
      <t>        </t>
    </r>
    <r>
      <rPr>
        <sz val="11"/>
        <rFont val="仿宋_GB2312"/>
        <family val="3"/>
      </rPr>
      <t>其他对企业补助</t>
    </r>
  </si>
  <si>
    <r>
      <rPr>
        <b/>
        <sz val="11"/>
        <rFont val="仿宋_GB2312"/>
        <family val="3"/>
      </rPr>
      <t>八、对企业资本性支出</t>
    </r>
  </si>
  <si>
    <r>
      <t>        </t>
    </r>
    <r>
      <rPr>
        <sz val="11"/>
        <rFont val="仿宋_GB2312"/>
        <family val="3"/>
      </rPr>
      <t>对企业资本性支出（一）</t>
    </r>
  </si>
  <si>
    <r>
      <t>        </t>
    </r>
    <r>
      <rPr>
        <sz val="11"/>
        <rFont val="仿宋_GB2312"/>
        <family val="3"/>
      </rPr>
      <t>对企业资本性支出（二）</t>
    </r>
  </si>
  <si>
    <r>
      <rPr>
        <b/>
        <sz val="11"/>
        <rFont val="仿宋_GB2312"/>
        <family val="3"/>
      </rPr>
      <t>九、对个人和家庭的补助</t>
    </r>
  </si>
  <si>
    <r>
      <t>        </t>
    </r>
    <r>
      <rPr>
        <sz val="11"/>
        <rFont val="仿宋_GB2312"/>
        <family val="3"/>
      </rPr>
      <t>社会福利和救助</t>
    </r>
  </si>
  <si>
    <r>
      <t>        </t>
    </r>
    <r>
      <rPr>
        <sz val="11"/>
        <rFont val="仿宋_GB2312"/>
        <family val="3"/>
      </rPr>
      <t>助学金</t>
    </r>
  </si>
  <si>
    <r>
      <t>        </t>
    </r>
    <r>
      <rPr>
        <sz val="11"/>
        <rFont val="仿宋_GB2312"/>
        <family val="3"/>
      </rPr>
      <t>个人农业生产补贴</t>
    </r>
  </si>
  <si>
    <r>
      <t>        </t>
    </r>
    <r>
      <rPr>
        <sz val="11"/>
        <rFont val="仿宋_GB2312"/>
        <family val="3"/>
      </rPr>
      <t>离退休费</t>
    </r>
  </si>
  <si>
    <r>
      <t>        </t>
    </r>
    <r>
      <rPr>
        <sz val="11"/>
        <rFont val="仿宋_GB2312"/>
        <family val="3"/>
      </rPr>
      <t>其他对个人和家庭补助</t>
    </r>
  </si>
  <si>
    <r>
      <rPr>
        <b/>
        <sz val="11"/>
        <rFont val="仿宋_GB2312"/>
        <family val="3"/>
      </rPr>
      <t>十、对社会保障基金补助</t>
    </r>
  </si>
  <si>
    <r>
      <t>        </t>
    </r>
    <r>
      <rPr>
        <sz val="11"/>
        <rFont val="仿宋_GB2312"/>
        <family val="3"/>
      </rPr>
      <t>对社会保险基金补助</t>
    </r>
  </si>
  <si>
    <r>
      <t>        </t>
    </r>
    <r>
      <rPr>
        <sz val="11"/>
        <rFont val="仿宋_GB2312"/>
        <family val="3"/>
      </rPr>
      <t>补充全国社会保障基金</t>
    </r>
  </si>
  <si>
    <r>
      <t>        </t>
    </r>
    <r>
      <rPr>
        <sz val="11"/>
        <rFont val="仿宋_GB2312"/>
        <family val="3"/>
      </rPr>
      <t>对机关事业单位职业年金的补助</t>
    </r>
  </si>
  <si>
    <r>
      <rPr>
        <b/>
        <sz val="11"/>
        <rFont val="仿宋_GB2312"/>
        <family val="3"/>
      </rPr>
      <t>十一、债务利息及费用支出</t>
    </r>
  </si>
  <si>
    <r>
      <t>        </t>
    </r>
    <r>
      <rPr>
        <sz val="11"/>
        <rFont val="仿宋_GB2312"/>
        <family val="3"/>
      </rPr>
      <t>国内债务付息</t>
    </r>
  </si>
  <si>
    <r>
      <t>        </t>
    </r>
    <r>
      <rPr>
        <sz val="11"/>
        <rFont val="仿宋_GB2312"/>
        <family val="3"/>
      </rPr>
      <t>国外债务付息</t>
    </r>
  </si>
  <si>
    <r>
      <t>        </t>
    </r>
    <r>
      <rPr>
        <sz val="11"/>
        <rFont val="仿宋_GB2312"/>
        <family val="3"/>
      </rPr>
      <t>国内债务发行费用</t>
    </r>
  </si>
  <si>
    <r>
      <t>        </t>
    </r>
    <r>
      <rPr>
        <sz val="11"/>
        <rFont val="仿宋_GB2312"/>
        <family val="3"/>
      </rPr>
      <t>国外债务发行费用</t>
    </r>
  </si>
  <si>
    <t>十二、转移性支出</t>
  </si>
  <si>
    <r>
      <t>        </t>
    </r>
    <r>
      <rPr>
        <sz val="11"/>
        <rFont val="仿宋_GB2312"/>
        <family val="3"/>
      </rPr>
      <t>上下级政府间转移性支出</t>
    </r>
  </si>
  <si>
    <r>
      <t>        </t>
    </r>
    <r>
      <rPr>
        <sz val="11"/>
        <rFont val="仿宋_GB2312"/>
        <family val="3"/>
      </rPr>
      <t>援助其他地区支出</t>
    </r>
  </si>
  <si>
    <r>
      <t>        </t>
    </r>
    <r>
      <rPr>
        <sz val="11"/>
        <rFont val="仿宋_GB2312"/>
        <family val="3"/>
      </rPr>
      <t>债务转贷</t>
    </r>
  </si>
  <si>
    <r>
      <t>        </t>
    </r>
    <r>
      <rPr>
        <sz val="11"/>
        <rFont val="仿宋_GB2312"/>
        <family val="3"/>
      </rPr>
      <t>调出资金</t>
    </r>
  </si>
  <si>
    <r>
      <rPr>
        <b/>
        <sz val="11"/>
        <rFont val="仿宋_GB2312"/>
        <family val="3"/>
      </rPr>
      <t>十三、预备费及预留</t>
    </r>
  </si>
  <si>
    <r>
      <t>        </t>
    </r>
    <r>
      <rPr>
        <sz val="11"/>
        <rFont val="仿宋_GB2312"/>
        <family val="3"/>
      </rPr>
      <t>预备费</t>
    </r>
  </si>
  <si>
    <r>
      <t>        </t>
    </r>
    <r>
      <rPr>
        <sz val="11"/>
        <rFont val="仿宋_GB2312"/>
        <family val="3"/>
      </rPr>
      <t>预留</t>
    </r>
  </si>
  <si>
    <r>
      <rPr>
        <b/>
        <sz val="11"/>
        <rFont val="仿宋_GB2312"/>
        <family val="3"/>
      </rPr>
      <t>十四、其他支出</t>
    </r>
  </si>
  <si>
    <r>
      <t>        </t>
    </r>
    <r>
      <rPr>
        <sz val="11"/>
        <rFont val="仿宋_GB2312"/>
        <family val="3"/>
      </rPr>
      <t>赠与</t>
    </r>
  </si>
  <si>
    <r>
      <t>        </t>
    </r>
    <r>
      <rPr>
        <sz val="11"/>
        <rFont val="仿宋_GB2312"/>
        <family val="3"/>
      </rPr>
      <t>国家赔偿费用支出</t>
    </r>
  </si>
  <si>
    <r>
      <t>        </t>
    </r>
    <r>
      <rPr>
        <sz val="11"/>
        <rFont val="仿宋_GB2312"/>
        <family val="3"/>
      </rPr>
      <t>对民间非盈利组织和群众性自治组织补贴</t>
    </r>
  </si>
  <si>
    <r>
      <t>        </t>
    </r>
    <r>
      <rPr>
        <sz val="11"/>
        <rFont val="仿宋_GB2312"/>
        <family val="3"/>
      </rPr>
      <t>其他支出</t>
    </r>
  </si>
  <si>
    <r>
      <rPr>
        <b/>
        <sz val="11"/>
        <rFont val="仿宋_GB2312"/>
        <family val="3"/>
      </rPr>
      <t>合计</t>
    </r>
  </si>
  <si>
    <r>
      <t>2023</t>
    </r>
    <r>
      <rPr>
        <b/>
        <sz val="16"/>
        <rFont val="仿宋_GB2312"/>
        <family val="3"/>
      </rPr>
      <t>年攀枝花市西区税收返还和转移支付补助执行情况表</t>
    </r>
  </si>
  <si>
    <r>
      <t xml:space="preserve">  </t>
    </r>
    <r>
      <rPr>
        <b/>
        <sz val="11"/>
        <rFont val="仿宋_GB2312"/>
        <family val="3"/>
      </rPr>
      <t>返还性收入</t>
    </r>
  </si>
  <si>
    <r>
      <t xml:space="preserve">    </t>
    </r>
    <r>
      <rPr>
        <sz val="11"/>
        <rFont val="仿宋_GB2312"/>
        <family val="3"/>
      </rPr>
      <t>所得税基数返还收入</t>
    </r>
  </si>
  <si>
    <r>
      <t xml:space="preserve">    </t>
    </r>
    <r>
      <rPr>
        <sz val="11"/>
        <rFont val="仿宋_GB2312"/>
        <family val="3"/>
      </rPr>
      <t>成品油税费改革税收返还收入</t>
    </r>
  </si>
  <si>
    <r>
      <t xml:space="preserve">    </t>
    </r>
    <r>
      <rPr>
        <sz val="11"/>
        <rFont val="仿宋_GB2312"/>
        <family val="3"/>
      </rPr>
      <t>增值税税收返还收入</t>
    </r>
  </si>
  <si>
    <r>
      <t xml:space="preserve">    </t>
    </r>
    <r>
      <rPr>
        <sz val="11"/>
        <rFont val="仿宋_GB2312"/>
        <family val="3"/>
      </rPr>
      <t>消费税税收返还收入</t>
    </r>
  </si>
  <si>
    <r>
      <t xml:space="preserve">    </t>
    </r>
    <r>
      <rPr>
        <sz val="11"/>
        <rFont val="仿宋_GB2312"/>
        <family val="3"/>
      </rPr>
      <t>增值税“五五分享”税收返还收入</t>
    </r>
  </si>
  <si>
    <r>
      <t xml:space="preserve">    </t>
    </r>
    <r>
      <rPr>
        <sz val="11"/>
        <rFont val="仿宋_GB2312"/>
        <family val="3"/>
      </rPr>
      <t>其他税收返还收入</t>
    </r>
  </si>
  <si>
    <r>
      <t xml:space="preserve">  </t>
    </r>
    <r>
      <rPr>
        <b/>
        <sz val="11"/>
        <rFont val="仿宋_GB2312"/>
        <family val="3"/>
      </rPr>
      <t>一般性转移支付收入</t>
    </r>
  </si>
  <si>
    <r>
      <t xml:space="preserve">    </t>
    </r>
    <r>
      <rPr>
        <sz val="11"/>
        <rFont val="仿宋_GB2312"/>
        <family val="3"/>
      </rPr>
      <t>均衡性转移支付收入</t>
    </r>
  </si>
  <si>
    <t xml:space="preserve">  农村转移人口市民化奖励</t>
  </si>
  <si>
    <r>
      <t xml:space="preserve">    </t>
    </r>
    <r>
      <rPr>
        <sz val="11"/>
        <rFont val="仿宋_GB2312"/>
        <family val="3"/>
      </rPr>
      <t>县级基本财力保障机制奖补资金收入</t>
    </r>
  </si>
  <si>
    <r>
      <t xml:space="preserve">    </t>
    </r>
    <r>
      <rPr>
        <sz val="11"/>
        <rFont val="仿宋_GB2312"/>
        <family val="3"/>
      </rPr>
      <t>结算补助收入</t>
    </r>
  </si>
  <si>
    <r>
      <t xml:space="preserve">    </t>
    </r>
    <r>
      <rPr>
        <sz val="11"/>
        <rFont val="仿宋_GB2312"/>
        <family val="3"/>
      </rPr>
      <t>资源枯竭型城市转移支付补助收入</t>
    </r>
  </si>
  <si>
    <r>
      <t xml:space="preserve">    </t>
    </r>
    <r>
      <rPr>
        <sz val="11"/>
        <rFont val="仿宋_GB2312"/>
        <family val="3"/>
      </rPr>
      <t>企业事业单位划转补助收入</t>
    </r>
  </si>
  <si>
    <r>
      <t xml:space="preserve">    </t>
    </r>
    <r>
      <rPr>
        <sz val="11"/>
        <rFont val="仿宋_GB2312"/>
        <family val="3"/>
      </rPr>
      <t>重点生态功能区转移支付收入</t>
    </r>
  </si>
  <si>
    <r>
      <t xml:space="preserve">    </t>
    </r>
    <r>
      <rPr>
        <sz val="11"/>
        <rFont val="仿宋_GB2312"/>
        <family val="3"/>
      </rPr>
      <t>固定数额补助收入</t>
    </r>
  </si>
  <si>
    <r>
      <t xml:space="preserve">    </t>
    </r>
    <r>
      <rPr>
        <sz val="11"/>
        <rFont val="仿宋_GB2312"/>
        <family val="3"/>
      </rPr>
      <t>贫困地区转移支付收入</t>
    </r>
  </si>
  <si>
    <r>
      <t xml:space="preserve">    </t>
    </r>
    <r>
      <rPr>
        <sz val="11"/>
        <rFont val="仿宋_GB2312"/>
        <family val="3"/>
      </rPr>
      <t>公共安全共同财政事权转移支付收入</t>
    </r>
    <r>
      <rPr>
        <sz val="11"/>
        <rFont val="Times New Roman"/>
        <family val="1"/>
      </rPr>
      <t xml:space="preserve">  </t>
    </r>
  </si>
  <si>
    <r>
      <t xml:space="preserve">    </t>
    </r>
    <r>
      <rPr>
        <sz val="11"/>
        <rFont val="仿宋_GB2312"/>
        <family val="3"/>
      </rPr>
      <t>教育共同财政事权转移支付收入</t>
    </r>
    <r>
      <rPr>
        <sz val="11"/>
        <rFont val="Times New Roman"/>
        <family val="1"/>
      </rPr>
      <t xml:space="preserve">  </t>
    </r>
  </si>
  <si>
    <r>
      <t xml:space="preserve">    </t>
    </r>
    <r>
      <rPr>
        <sz val="11"/>
        <rFont val="仿宋_GB2312"/>
        <family val="3"/>
      </rPr>
      <t>科学技术共同财政事权转移支付收入</t>
    </r>
    <r>
      <rPr>
        <sz val="11"/>
        <rFont val="Times New Roman"/>
        <family val="1"/>
      </rPr>
      <t xml:space="preserve">  </t>
    </r>
  </si>
  <si>
    <r>
      <t xml:space="preserve">    </t>
    </r>
    <r>
      <rPr>
        <sz val="11"/>
        <rFont val="仿宋_GB2312"/>
        <family val="3"/>
      </rPr>
      <t>文化旅游体育与传媒共同财政事权转移支付收入</t>
    </r>
    <r>
      <rPr>
        <sz val="11"/>
        <rFont val="Times New Roman"/>
        <family val="1"/>
      </rPr>
      <t xml:space="preserve">  </t>
    </r>
  </si>
  <si>
    <r>
      <t xml:space="preserve">    </t>
    </r>
    <r>
      <rPr>
        <sz val="11"/>
        <rFont val="仿宋_GB2312"/>
        <family val="3"/>
      </rPr>
      <t>社会保障和就业共同财政事权转移支付收入</t>
    </r>
    <r>
      <rPr>
        <sz val="11"/>
        <rFont val="Times New Roman"/>
        <family val="1"/>
      </rPr>
      <t xml:space="preserve">  </t>
    </r>
  </si>
  <si>
    <r>
      <t xml:space="preserve">    </t>
    </r>
    <r>
      <rPr>
        <sz val="11"/>
        <rFont val="仿宋_GB2312"/>
        <family val="3"/>
      </rPr>
      <t>医疗卫生共同财政事权转移支付收入</t>
    </r>
    <r>
      <rPr>
        <sz val="11"/>
        <rFont val="Times New Roman"/>
        <family val="1"/>
      </rPr>
      <t xml:space="preserve">  </t>
    </r>
  </si>
  <si>
    <t xml:space="preserve">  节能环保共同财政事权转移支付</t>
  </si>
  <si>
    <r>
      <t xml:space="preserve">    </t>
    </r>
    <r>
      <rPr>
        <sz val="11"/>
        <rFont val="仿宋_GB2312"/>
        <family val="3"/>
      </rPr>
      <t>农林水共同财政事权转移支付收入</t>
    </r>
    <r>
      <rPr>
        <sz val="11"/>
        <rFont val="Times New Roman"/>
        <family val="1"/>
      </rPr>
      <t xml:space="preserve">  </t>
    </r>
  </si>
  <si>
    <r>
      <t xml:space="preserve">    </t>
    </r>
    <r>
      <rPr>
        <sz val="11"/>
        <rFont val="仿宋_GB2312"/>
        <family val="3"/>
      </rPr>
      <t>交通运输共同财政事权转移支付收入</t>
    </r>
    <r>
      <rPr>
        <sz val="11"/>
        <rFont val="Times New Roman"/>
        <family val="1"/>
      </rPr>
      <t xml:space="preserve">  </t>
    </r>
  </si>
  <si>
    <r>
      <t xml:space="preserve">    </t>
    </r>
    <r>
      <rPr>
        <sz val="11"/>
        <rFont val="仿宋_GB2312"/>
        <family val="3"/>
      </rPr>
      <t>住房保障共同财政事权转移支付收入</t>
    </r>
    <r>
      <rPr>
        <sz val="11"/>
        <rFont val="Times New Roman"/>
        <family val="1"/>
      </rPr>
      <t xml:space="preserve">  </t>
    </r>
  </si>
  <si>
    <r>
      <t xml:space="preserve">    </t>
    </r>
    <r>
      <rPr>
        <sz val="11"/>
        <rFont val="仿宋_GB2312"/>
        <family val="3"/>
      </rPr>
      <t>灾害防治及应急管理共同财政事权转移支付收入</t>
    </r>
    <r>
      <rPr>
        <sz val="11"/>
        <rFont val="Times New Roman"/>
        <family val="1"/>
      </rPr>
      <t xml:space="preserve">  </t>
    </r>
  </si>
  <si>
    <t xml:space="preserve">  增值税留抵退税转移支付</t>
  </si>
  <si>
    <t xml:space="preserve">  其他退税减税降费转移支付</t>
  </si>
  <si>
    <t xml:space="preserve">  补充县区财力转移支付</t>
  </si>
  <si>
    <r>
      <t xml:space="preserve">    </t>
    </r>
    <r>
      <rPr>
        <sz val="11"/>
        <rFont val="仿宋_GB2312"/>
        <family val="3"/>
      </rPr>
      <t>其他一般性转移支付收入</t>
    </r>
  </si>
  <si>
    <r>
      <t xml:space="preserve">  </t>
    </r>
    <r>
      <rPr>
        <b/>
        <sz val="11"/>
        <rFont val="仿宋_GB2312"/>
        <family val="3"/>
      </rPr>
      <t>专项转移支付收入</t>
    </r>
  </si>
  <si>
    <r>
      <t>2023</t>
    </r>
    <r>
      <rPr>
        <b/>
        <sz val="16"/>
        <color indexed="8"/>
        <rFont val="仿宋_GB2312"/>
        <family val="3"/>
      </rPr>
      <t>年攀枝花市西区政府性基金预算收入执行情况表</t>
    </r>
  </si>
  <si>
    <r>
      <rPr>
        <b/>
        <sz val="11"/>
        <rFont val="仿宋_GB2312"/>
        <family val="3"/>
      </rPr>
      <t>年初预算数</t>
    </r>
  </si>
  <si>
    <r>
      <rPr>
        <b/>
        <sz val="11"/>
        <rFont val="仿宋_GB2312"/>
        <family val="3"/>
      </rPr>
      <t>为变动预算</t>
    </r>
  </si>
  <si>
    <r>
      <rPr>
        <sz val="11"/>
        <rFont val="仿宋_GB2312"/>
        <family val="3"/>
      </rPr>
      <t>散装水泥专项资金收入</t>
    </r>
  </si>
  <si>
    <r>
      <rPr>
        <sz val="11"/>
        <rFont val="仿宋_GB2312"/>
        <family val="3"/>
      </rPr>
      <t>墙体材料专项基金资金收入</t>
    </r>
  </si>
  <si>
    <r>
      <rPr>
        <sz val="11"/>
        <rFont val="仿宋_GB2312"/>
        <family val="3"/>
      </rPr>
      <t>新增建设用地土地有偿使用费收入</t>
    </r>
  </si>
  <si>
    <r>
      <rPr>
        <sz val="11"/>
        <rFont val="仿宋_GB2312"/>
        <family val="3"/>
      </rPr>
      <t>城镇公用事业附加收入</t>
    </r>
  </si>
  <si>
    <r>
      <rPr>
        <sz val="11"/>
        <rFont val="仿宋_GB2312"/>
        <family val="3"/>
      </rPr>
      <t>国有土地使用权出让金收入</t>
    </r>
  </si>
  <si>
    <r>
      <rPr>
        <sz val="11"/>
        <rFont val="仿宋_GB2312"/>
        <family val="3"/>
      </rPr>
      <t>大中型水库库区基金收入</t>
    </r>
  </si>
  <si>
    <r>
      <rPr>
        <sz val="11"/>
        <rFont val="仿宋_GB2312"/>
        <family val="3"/>
      </rPr>
      <t>彩票公益金收入</t>
    </r>
  </si>
  <si>
    <r>
      <rPr>
        <sz val="11"/>
        <rFont val="仿宋_GB2312"/>
        <family val="3"/>
      </rPr>
      <t>城市基础设施配套费收入</t>
    </r>
  </si>
  <si>
    <r>
      <rPr>
        <sz val="11"/>
        <rFont val="仿宋_GB2312"/>
        <family val="3"/>
      </rPr>
      <t>小型水库移民扶助基金收入</t>
    </r>
  </si>
  <si>
    <r>
      <rPr>
        <sz val="11"/>
        <rFont val="仿宋_GB2312"/>
        <family val="3"/>
      </rPr>
      <t>国家重大水利工程建设基金收入</t>
    </r>
  </si>
  <si>
    <r>
      <rPr>
        <sz val="11"/>
        <rFont val="仿宋_GB2312"/>
        <family val="3"/>
      </rPr>
      <t>无线电频率占用费</t>
    </r>
  </si>
  <si>
    <r>
      <rPr>
        <sz val="11"/>
        <rFont val="仿宋_GB2312"/>
        <family val="3"/>
      </rPr>
      <t>其他政府性基金收入</t>
    </r>
  </si>
  <si>
    <r>
      <rPr>
        <b/>
        <sz val="11"/>
        <rFont val="仿宋_GB2312"/>
        <family val="3"/>
      </rPr>
      <t>政府性基金预算收入合计</t>
    </r>
  </si>
  <si>
    <r>
      <t>2023</t>
    </r>
    <r>
      <rPr>
        <b/>
        <sz val="16"/>
        <rFont val="仿宋_GB2312"/>
        <family val="3"/>
      </rPr>
      <t>年攀枝花市西区政府性基金预算支出执行情况表</t>
    </r>
  </si>
  <si>
    <t>文化旅游体育与传媒支出</t>
  </si>
  <si>
    <t xml:space="preserve">    国家电影事业发展专项资金安排的支出</t>
  </si>
  <si>
    <t xml:space="preserve">        其他国家电影事业发展专项资金支出</t>
  </si>
  <si>
    <t>社会保障和就业支出</t>
  </si>
  <si>
    <t xml:space="preserve">    大中型水库移民后期扶持基金支出</t>
  </si>
  <si>
    <t xml:space="preserve">        移民补助</t>
  </si>
  <si>
    <t xml:space="preserve">        基础设施建设和经济发展</t>
  </si>
  <si>
    <t>城乡社区支出</t>
  </si>
  <si>
    <t xml:space="preserve">    国有土地使用权出让收入安排的支出</t>
  </si>
  <si>
    <t xml:space="preserve">        征地和拆迁补偿支出</t>
  </si>
  <si>
    <t xml:space="preserve">        土地开发支出</t>
  </si>
  <si>
    <t xml:space="preserve">        农业生产发展支出</t>
  </si>
  <si>
    <t xml:space="preserve">        农村基础设施建设支出</t>
  </si>
  <si>
    <t xml:space="preserve">        农业农村生态环境支出</t>
  </si>
  <si>
    <t xml:space="preserve">        其他国有土地使用权出让收入安排的支出</t>
  </si>
  <si>
    <t xml:space="preserve">    城市基础设施配套费安排的支出</t>
  </si>
  <si>
    <t xml:space="preserve">        城市公共设施</t>
  </si>
  <si>
    <t xml:space="preserve">        城市环境卫生</t>
  </si>
  <si>
    <t>农林水支出</t>
  </si>
  <si>
    <t xml:space="preserve">    大中型水库库区基金安排的支出</t>
  </si>
  <si>
    <t xml:space="preserve">        其他大中型水库库区基金安排的支出</t>
  </si>
  <si>
    <t>其他支出</t>
  </si>
  <si>
    <t xml:space="preserve">    其他政府性基金及对应专项债务收入安排的支出</t>
  </si>
  <si>
    <t xml:space="preserve">       其他地方自行试点项目收益专项债券收入安排的支出  </t>
  </si>
  <si>
    <t xml:space="preserve">    彩票公益金安排的支出</t>
  </si>
  <si>
    <t xml:space="preserve">       用于补充全国社会保障基金的彩票公益金支出</t>
  </si>
  <si>
    <t xml:space="preserve">       用于社会福利的彩票公益金支出</t>
  </si>
  <si>
    <t xml:space="preserve">       用于体育事业的彩票公益金支出</t>
  </si>
  <si>
    <t xml:space="preserve">       用于教育事业的彩票公益金支出</t>
  </si>
  <si>
    <t xml:space="preserve">       用于红十字事业的彩票公益金支出</t>
  </si>
  <si>
    <t xml:space="preserve">       用于残疾人事业的彩票公益金支出</t>
  </si>
  <si>
    <t xml:space="preserve">       用于文化事业的彩票公益金支出</t>
  </si>
  <si>
    <t xml:space="preserve">       用于扶贫的彩票公益金支出</t>
  </si>
  <si>
    <t xml:space="preserve">       用于法律援助的彩票公益金支出 </t>
  </si>
  <si>
    <t xml:space="preserve">       用于城乡医疗救助的彩票公益金支出</t>
  </si>
  <si>
    <t xml:space="preserve">       用于其他社会公益事业的彩票公益金支出</t>
  </si>
  <si>
    <t>债务付息支出</t>
  </si>
  <si>
    <t xml:space="preserve">    地方政府专项债务付息支出</t>
  </si>
  <si>
    <t xml:space="preserve">       国家电影事业发展专项资金债务付息支出</t>
  </si>
  <si>
    <t xml:space="preserve">       国有土地使用权出让金债务付息支出</t>
  </si>
  <si>
    <t xml:space="preserve">       其他地方自行试点项目收益专项债券付息支出</t>
  </si>
  <si>
    <t xml:space="preserve">       其他政府性基金债务付息支出</t>
  </si>
  <si>
    <t>债务发行费用支出</t>
  </si>
  <si>
    <t xml:space="preserve">    地方政府专项债务发行费用支出</t>
  </si>
  <si>
    <t xml:space="preserve">       国家电影事业发展专项资金债务发行费用支出</t>
  </si>
  <si>
    <t xml:space="preserve">       国有土地使用权出让金债务发行费用支出</t>
  </si>
  <si>
    <t xml:space="preserve">       其他地方自行试点项目收益专项债券发行费用支出</t>
  </si>
  <si>
    <t xml:space="preserve">       其他政府性基金债务发行费用支出</t>
  </si>
  <si>
    <t>政府性基金预算支出合计</t>
  </si>
  <si>
    <r>
      <t>2023</t>
    </r>
    <r>
      <rPr>
        <b/>
        <sz val="16"/>
        <color indexed="8"/>
        <rFont val="仿宋_GB2312"/>
        <family val="3"/>
      </rPr>
      <t>年攀枝花市西区政府性基金预算收支平衡表</t>
    </r>
  </si>
  <si>
    <r>
      <rPr>
        <sz val="11"/>
        <color indexed="8"/>
        <rFont val="仿宋_GB2312"/>
        <family val="3"/>
      </rPr>
      <t>单位：万元</t>
    </r>
  </si>
  <si>
    <r>
      <rPr>
        <b/>
        <sz val="11"/>
        <color indexed="8"/>
        <rFont val="仿宋_GB2312"/>
        <family val="3"/>
      </rPr>
      <t>科目</t>
    </r>
  </si>
  <si>
    <r>
      <rPr>
        <b/>
        <sz val="11"/>
        <color indexed="8"/>
        <rFont val="仿宋_GB2312"/>
        <family val="3"/>
      </rPr>
      <t>执行数</t>
    </r>
  </si>
  <si>
    <r>
      <rPr>
        <b/>
        <sz val="11"/>
        <color indexed="8"/>
        <rFont val="仿宋_GB2312"/>
        <family val="3"/>
      </rPr>
      <t>政府性基金收入</t>
    </r>
  </si>
  <si>
    <r>
      <rPr>
        <b/>
        <sz val="11"/>
        <color indexed="8"/>
        <rFont val="仿宋_GB2312"/>
        <family val="3"/>
      </rPr>
      <t>政府性基金支出</t>
    </r>
  </si>
  <si>
    <r>
      <rPr>
        <b/>
        <sz val="11"/>
        <color indexed="8"/>
        <rFont val="仿宋_GB2312"/>
        <family val="3"/>
      </rPr>
      <t>转移性收入</t>
    </r>
  </si>
  <si>
    <r>
      <rPr>
        <b/>
        <sz val="11"/>
        <color indexed="8"/>
        <rFont val="仿宋_GB2312"/>
        <family val="3"/>
      </rPr>
      <t>转移性支出</t>
    </r>
  </si>
  <si>
    <r>
      <t xml:space="preserve"> 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仿宋_GB2312"/>
        <family val="3"/>
      </rPr>
      <t>上级补助收入</t>
    </r>
  </si>
  <si>
    <r>
      <t xml:space="preserve">    </t>
    </r>
    <r>
      <rPr>
        <sz val="11"/>
        <color indexed="8"/>
        <rFont val="仿宋_GB2312"/>
        <family val="3"/>
      </rPr>
      <t>上解上级支出</t>
    </r>
  </si>
  <si>
    <r>
      <t xml:space="preserve">    </t>
    </r>
    <r>
      <rPr>
        <sz val="11"/>
        <color indexed="8"/>
        <rFont val="仿宋_GB2312"/>
        <family val="3"/>
      </rPr>
      <t>下级上解收入</t>
    </r>
  </si>
  <si>
    <r>
      <t xml:space="preserve">    </t>
    </r>
    <r>
      <rPr>
        <sz val="11"/>
        <color indexed="8"/>
        <rFont val="仿宋_GB2312"/>
        <family val="3"/>
      </rPr>
      <t>补助下级支出</t>
    </r>
  </si>
  <si>
    <r>
      <rPr>
        <b/>
        <sz val="11"/>
        <color indexed="8"/>
        <rFont val="仿宋_GB2312"/>
        <family val="3"/>
      </rPr>
      <t>地方政府专项债</t>
    </r>
    <r>
      <rPr>
        <b/>
        <sz val="11"/>
        <color indexed="8"/>
        <rFont val="宋体"/>
        <family val="0"/>
      </rPr>
      <t>劵</t>
    </r>
    <r>
      <rPr>
        <b/>
        <sz val="11"/>
        <color indexed="8"/>
        <rFont val="仿宋_GB2312"/>
        <family val="3"/>
      </rPr>
      <t>转贷收入</t>
    </r>
  </si>
  <si>
    <r>
      <rPr>
        <b/>
        <sz val="11"/>
        <rFont val="仿宋_GB2312"/>
        <family val="3"/>
      </rPr>
      <t>地方政府专项债务还本支出</t>
    </r>
  </si>
  <si>
    <r>
      <rPr>
        <b/>
        <sz val="11"/>
        <rFont val="仿宋_GB2312"/>
        <family val="3"/>
      </rPr>
      <t>地方政府专项债务转贷支出</t>
    </r>
  </si>
  <si>
    <r>
      <rPr>
        <b/>
        <sz val="11"/>
        <rFont val="仿宋_GB2312"/>
        <family val="3"/>
      </rPr>
      <t>调入资金</t>
    </r>
  </si>
  <si>
    <r>
      <rPr>
        <b/>
        <sz val="11"/>
        <color indexed="8"/>
        <rFont val="仿宋_GB2312"/>
        <family val="3"/>
      </rPr>
      <t>收入总计</t>
    </r>
  </si>
  <si>
    <r>
      <rPr>
        <b/>
        <sz val="11"/>
        <color indexed="8"/>
        <rFont val="仿宋_GB2312"/>
        <family val="3"/>
      </rPr>
      <t>支出总计</t>
    </r>
  </si>
  <si>
    <r>
      <t>2023</t>
    </r>
    <r>
      <rPr>
        <b/>
        <sz val="16"/>
        <rFont val="仿宋_GB2312"/>
        <family val="3"/>
      </rPr>
      <t>年攀枝花市西区政府性基金预算</t>
    </r>
  </si>
  <si>
    <t>转移支付补助执行情况表</t>
  </si>
  <si>
    <r>
      <rPr>
        <sz val="11"/>
        <rFont val="仿宋_GB2312"/>
        <family val="3"/>
      </rPr>
      <t>一、国家电影事业发展专项资金收入</t>
    </r>
  </si>
  <si>
    <r>
      <rPr>
        <sz val="11"/>
        <rFont val="仿宋_GB2312"/>
        <family val="3"/>
      </rPr>
      <t>二、旅游发展基金收入</t>
    </r>
  </si>
  <si>
    <r>
      <rPr>
        <sz val="11"/>
        <rFont val="仿宋_GB2312"/>
        <family val="3"/>
      </rPr>
      <t>三、大中型水库移民后期扶持基金收入</t>
    </r>
  </si>
  <si>
    <r>
      <rPr>
        <sz val="11"/>
        <rFont val="仿宋_GB2312"/>
        <family val="3"/>
      </rPr>
      <t>四、可再生能源电价附加收入</t>
    </r>
  </si>
  <si>
    <r>
      <rPr>
        <sz val="11"/>
        <rFont val="仿宋_GB2312"/>
        <family val="3"/>
      </rPr>
      <t>五、废弃电器电子产品处理基金收入</t>
    </r>
  </si>
  <si>
    <r>
      <rPr>
        <sz val="11"/>
        <rFont val="仿宋_GB2312"/>
        <family val="3"/>
      </rPr>
      <t>六、国有土地使用权出让相关收入</t>
    </r>
  </si>
  <si>
    <r>
      <rPr>
        <sz val="11"/>
        <rFont val="仿宋_GB2312"/>
        <family val="3"/>
      </rPr>
      <t>七、国有土地收益基金收入</t>
    </r>
  </si>
  <si>
    <r>
      <rPr>
        <sz val="11"/>
        <rFont val="仿宋_GB2312"/>
        <family val="3"/>
      </rPr>
      <t>八、农业土地开发资金收入</t>
    </r>
  </si>
  <si>
    <r>
      <rPr>
        <sz val="11"/>
        <rFont val="仿宋_GB2312"/>
        <family val="3"/>
      </rPr>
      <t>九、新增建设用地土地有偿使用费收入</t>
    </r>
  </si>
  <si>
    <r>
      <rPr>
        <sz val="11"/>
        <rFont val="仿宋_GB2312"/>
        <family val="3"/>
      </rPr>
      <t>十、城市基础设施配套费收入</t>
    </r>
  </si>
  <si>
    <r>
      <rPr>
        <sz val="11"/>
        <rFont val="仿宋_GB2312"/>
        <family val="3"/>
      </rPr>
      <t>十一、污水处理费收入</t>
    </r>
  </si>
  <si>
    <r>
      <rPr>
        <sz val="11"/>
        <rFont val="仿宋_GB2312"/>
        <family val="3"/>
      </rPr>
      <t>十二、新菜地开发建设基金收入</t>
    </r>
  </si>
  <si>
    <r>
      <rPr>
        <sz val="11"/>
        <rFont val="仿宋_GB2312"/>
        <family val="3"/>
      </rPr>
      <t>十三、大中型水库库区基金收入</t>
    </r>
  </si>
  <si>
    <r>
      <rPr>
        <sz val="11"/>
        <rFont val="仿宋_GB2312"/>
        <family val="3"/>
      </rPr>
      <t>十四、国家重大水利工程建设基金收入</t>
    </r>
  </si>
  <si>
    <r>
      <rPr>
        <sz val="11"/>
        <rFont val="仿宋_GB2312"/>
        <family val="3"/>
      </rPr>
      <t>十五、车辆通行费</t>
    </r>
  </si>
  <si>
    <r>
      <rPr>
        <sz val="11"/>
        <rFont val="仿宋_GB2312"/>
        <family val="3"/>
      </rPr>
      <t>十六、民航发展基金收入</t>
    </r>
  </si>
  <si>
    <r>
      <rPr>
        <sz val="11"/>
        <rFont val="仿宋_GB2312"/>
        <family val="3"/>
      </rPr>
      <t>十七、农网还贷资金收入</t>
    </r>
  </si>
  <si>
    <r>
      <rPr>
        <sz val="11"/>
        <rFont val="仿宋_GB2312"/>
        <family val="3"/>
      </rPr>
      <t>十八、其他政府性基金收入</t>
    </r>
  </si>
  <si>
    <r>
      <rPr>
        <sz val="11"/>
        <rFont val="仿宋_GB2312"/>
        <family val="3"/>
      </rPr>
      <t>十九、彩票发行机构和彩票销售机构的业务费用</t>
    </r>
  </si>
  <si>
    <r>
      <rPr>
        <sz val="11"/>
        <rFont val="仿宋_GB2312"/>
        <family val="3"/>
      </rPr>
      <t>二十、彩票公益金收入</t>
    </r>
  </si>
  <si>
    <r>
      <rPr>
        <sz val="11"/>
        <rFont val="仿宋_GB2312"/>
        <family val="3"/>
      </rPr>
      <t>二十一、抗疫特别国债收入</t>
    </r>
  </si>
  <si>
    <r>
      <t>2023</t>
    </r>
    <r>
      <rPr>
        <b/>
        <sz val="16"/>
        <rFont val="仿宋_GB2312"/>
        <family val="3"/>
      </rPr>
      <t>年攀枝花市西区国有资本经营预算收入执行情况表</t>
    </r>
  </si>
  <si>
    <r>
      <rPr>
        <b/>
        <sz val="11"/>
        <color indexed="8"/>
        <rFont val="仿宋_GB2312"/>
        <family val="3"/>
      </rPr>
      <t>年初预算数</t>
    </r>
  </si>
  <si>
    <r>
      <rPr>
        <b/>
        <sz val="11"/>
        <color indexed="8"/>
        <rFont val="仿宋_GB2312"/>
        <family val="3"/>
      </rPr>
      <t>变动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仿宋_GB2312"/>
        <family val="3"/>
      </rPr>
      <t>预算数</t>
    </r>
  </si>
  <si>
    <r>
      <rPr>
        <b/>
        <sz val="11"/>
        <color indexed="8"/>
        <rFont val="仿宋_GB2312"/>
        <family val="3"/>
      </rPr>
      <t>为变动预算</t>
    </r>
  </si>
  <si>
    <r>
      <rPr>
        <b/>
        <sz val="11"/>
        <color indexed="8"/>
        <rFont val="仿宋_GB2312"/>
        <family val="3"/>
      </rPr>
      <t>为上年决算</t>
    </r>
  </si>
  <si>
    <r>
      <rPr>
        <b/>
        <sz val="11"/>
        <rFont val="仿宋_GB2312"/>
        <family val="3"/>
      </rPr>
      <t>利润收入</t>
    </r>
  </si>
  <si>
    <r>
      <t xml:space="preserve">    </t>
    </r>
    <r>
      <rPr>
        <sz val="11"/>
        <rFont val="仿宋_GB2312"/>
        <family val="3"/>
      </rPr>
      <t>石油石化企业利润收入</t>
    </r>
  </si>
  <si>
    <r>
      <t xml:space="preserve">    </t>
    </r>
    <r>
      <rPr>
        <sz val="11"/>
        <rFont val="仿宋_GB2312"/>
        <family val="3"/>
      </rPr>
      <t>电力企业利润收入</t>
    </r>
  </si>
  <si>
    <r>
      <t xml:space="preserve"> </t>
    </r>
    <r>
      <rPr>
        <sz val="11"/>
        <color indexed="8"/>
        <rFont val="Times New Roman"/>
        <family val="1"/>
      </rPr>
      <t xml:space="preserve">   </t>
    </r>
    <r>
      <rPr>
        <sz val="11"/>
        <rFont val="仿宋_GB2312"/>
        <family val="3"/>
      </rPr>
      <t>金融企业利润收入（国资预算）</t>
    </r>
  </si>
  <si>
    <r>
      <t xml:space="preserve">    </t>
    </r>
    <r>
      <rPr>
        <sz val="11"/>
        <rFont val="仿宋_GB2312"/>
        <family val="3"/>
      </rPr>
      <t>其他国有资本经营预算企业利润收入</t>
    </r>
  </si>
  <si>
    <r>
      <rPr>
        <b/>
        <sz val="11"/>
        <rFont val="仿宋_GB2312"/>
        <family val="3"/>
      </rPr>
      <t>股利、股息收入</t>
    </r>
  </si>
  <si>
    <r>
      <t xml:space="preserve">    </t>
    </r>
    <r>
      <rPr>
        <sz val="11"/>
        <rFont val="仿宋_GB2312"/>
        <family val="3"/>
      </rPr>
      <t>国有控股公司股利、股息收入</t>
    </r>
  </si>
  <si>
    <r>
      <t xml:space="preserve">    </t>
    </r>
    <r>
      <rPr>
        <sz val="11"/>
        <rFont val="仿宋_GB2312"/>
        <family val="3"/>
      </rPr>
      <t>国有参股公司股利、股息收入</t>
    </r>
  </si>
  <si>
    <r>
      <t xml:space="preserve">    </t>
    </r>
    <r>
      <rPr>
        <sz val="11"/>
        <rFont val="仿宋_GB2312"/>
        <family val="3"/>
      </rPr>
      <t>其他国有资本经营预算企业股利、股息收入</t>
    </r>
  </si>
  <si>
    <r>
      <rPr>
        <b/>
        <sz val="11"/>
        <rFont val="仿宋_GB2312"/>
        <family val="3"/>
      </rPr>
      <t>产权转让收入</t>
    </r>
  </si>
  <si>
    <r>
      <t xml:space="preserve">    </t>
    </r>
    <r>
      <rPr>
        <sz val="11"/>
        <rFont val="仿宋_GB2312"/>
        <family val="3"/>
      </rPr>
      <t>国有股权、股份转让收入</t>
    </r>
  </si>
  <si>
    <r>
      <t xml:space="preserve">    </t>
    </r>
    <r>
      <rPr>
        <sz val="11"/>
        <rFont val="仿宋_GB2312"/>
        <family val="3"/>
      </rPr>
      <t>国有独资企业产权转让收入</t>
    </r>
  </si>
  <si>
    <r>
      <rPr>
        <b/>
        <sz val="11"/>
        <rFont val="仿宋_GB2312"/>
        <family val="3"/>
      </rPr>
      <t>清算收入</t>
    </r>
  </si>
  <si>
    <r>
      <t xml:space="preserve">    </t>
    </r>
    <r>
      <rPr>
        <sz val="11"/>
        <rFont val="仿宋_GB2312"/>
        <family val="3"/>
      </rPr>
      <t>国有股权、股份清算收入</t>
    </r>
  </si>
  <si>
    <r>
      <t xml:space="preserve">    </t>
    </r>
    <r>
      <rPr>
        <sz val="11"/>
        <rFont val="仿宋_GB2312"/>
        <family val="3"/>
      </rPr>
      <t>国有独资企业清算收入</t>
    </r>
  </si>
  <si>
    <r>
      <rPr>
        <b/>
        <sz val="11"/>
        <rFont val="仿宋_GB2312"/>
        <family val="3"/>
      </rPr>
      <t>其他收入</t>
    </r>
  </si>
  <si>
    <r>
      <t xml:space="preserve">    </t>
    </r>
    <r>
      <rPr>
        <sz val="11"/>
        <rFont val="仿宋_GB2312"/>
        <family val="3"/>
      </rPr>
      <t>其他国有资本经营预算收入</t>
    </r>
  </si>
  <si>
    <r>
      <rPr>
        <b/>
        <sz val="11"/>
        <rFont val="仿宋_GB2312"/>
        <family val="3"/>
      </rPr>
      <t>国有资本经营预算收入合计</t>
    </r>
  </si>
  <si>
    <r>
      <rPr>
        <sz val="11"/>
        <rFont val="仿宋_GB2312"/>
        <family val="3"/>
      </rPr>
      <t>注：此表无数据。</t>
    </r>
  </si>
  <si>
    <r>
      <t>2023</t>
    </r>
    <r>
      <rPr>
        <b/>
        <sz val="16"/>
        <rFont val="仿宋_GB2312"/>
        <family val="3"/>
      </rPr>
      <t>年攀枝花市西区国有资本经营预算支出执行情况表</t>
    </r>
  </si>
  <si>
    <t>变动预算数</t>
  </si>
  <si>
    <t>执行数</t>
  </si>
  <si>
    <t>为上年决算</t>
  </si>
  <si>
    <r>
      <rPr>
        <b/>
        <sz val="11"/>
        <rFont val="仿宋_GB2312"/>
        <family val="3"/>
      </rPr>
      <t>解决历史遗留问题及改革成本支出</t>
    </r>
  </si>
  <si>
    <r>
      <t xml:space="preserve">     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仿宋_GB2312"/>
        <family val="3"/>
      </rPr>
      <t>三供一业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仿宋_GB2312"/>
        <family val="3"/>
      </rPr>
      <t>移交补助支出</t>
    </r>
  </si>
  <si>
    <r>
      <t xml:space="preserve"> 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仿宋_GB2312"/>
        <family val="3"/>
      </rPr>
      <t>国有企业办职教幼教补助支出</t>
    </r>
  </si>
  <si>
    <r>
      <t xml:space="preserve">     </t>
    </r>
    <r>
      <rPr>
        <sz val="11"/>
        <rFont val="仿宋_GB2312"/>
        <family val="3"/>
      </rPr>
      <t>国有企业办公共服务机构移交补助支出</t>
    </r>
  </si>
  <si>
    <r>
      <t xml:space="preserve">     </t>
    </r>
    <r>
      <rPr>
        <sz val="11"/>
        <rFont val="仿宋_GB2312"/>
        <family val="3"/>
      </rPr>
      <t>国有企业退休人员社会化管理补助支出</t>
    </r>
  </si>
  <si>
    <r>
      <t xml:space="preserve"> 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仿宋_GB2312"/>
        <family val="3"/>
      </rPr>
      <t>国有企业改革成本支出</t>
    </r>
  </si>
  <si>
    <r>
      <t xml:space="preserve"> 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仿宋_GB2312"/>
        <family val="3"/>
      </rPr>
      <t>其他解决历史遗留问题及改革成本支出</t>
    </r>
  </si>
  <si>
    <r>
      <rPr>
        <b/>
        <sz val="11"/>
        <rFont val="仿宋_GB2312"/>
        <family val="3"/>
      </rPr>
      <t>国有企业资本金注入</t>
    </r>
  </si>
  <si>
    <r>
      <t xml:space="preserve"> 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仿宋_GB2312"/>
        <family val="3"/>
      </rPr>
      <t>国有经济结构调整支出</t>
    </r>
  </si>
  <si>
    <r>
      <t xml:space="preserve"> 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仿宋_GB2312"/>
        <family val="3"/>
      </rPr>
      <t>公益性设施投资支出</t>
    </r>
  </si>
  <si>
    <r>
      <t xml:space="preserve">      </t>
    </r>
    <r>
      <rPr>
        <sz val="11"/>
        <rFont val="仿宋_GB2312"/>
        <family val="3"/>
      </rPr>
      <t>前瞻性战略性产业发展支出</t>
    </r>
  </si>
  <si>
    <r>
      <t xml:space="preserve">      </t>
    </r>
    <r>
      <rPr>
        <sz val="11"/>
        <rFont val="仿宋_GB2312"/>
        <family val="3"/>
      </rPr>
      <t>生态环境保护支出</t>
    </r>
  </si>
  <si>
    <r>
      <t xml:space="preserve">      </t>
    </r>
    <r>
      <rPr>
        <sz val="11"/>
        <rFont val="仿宋_GB2312"/>
        <family val="3"/>
      </rPr>
      <t>支持科技进步支出</t>
    </r>
  </si>
  <si>
    <r>
      <t xml:space="preserve"> 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仿宋_GB2312"/>
        <family val="3"/>
      </rPr>
      <t>对外投资合作支出</t>
    </r>
  </si>
  <si>
    <r>
      <t xml:space="preserve"> 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仿宋_GB2312"/>
        <family val="3"/>
      </rPr>
      <t>其他国有企业资本金注入</t>
    </r>
  </si>
  <si>
    <r>
      <rPr>
        <b/>
        <sz val="11"/>
        <rFont val="仿宋_GB2312"/>
        <family val="3"/>
      </rPr>
      <t>国有企业政策性补贴</t>
    </r>
  </si>
  <si>
    <r>
      <t xml:space="preserve"> 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仿宋_GB2312"/>
        <family val="3"/>
      </rPr>
      <t>国有企业政策性补贴</t>
    </r>
  </si>
  <si>
    <r>
      <rPr>
        <b/>
        <sz val="11"/>
        <rFont val="仿宋_GB2312"/>
        <family val="3"/>
      </rPr>
      <t>金融国有资本经营预算支出</t>
    </r>
  </si>
  <si>
    <r>
      <t xml:space="preserve"> 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仿宋_GB2312"/>
        <family val="3"/>
      </rPr>
      <t>其他金融国有资本经营预算支出</t>
    </r>
  </si>
  <si>
    <r>
      <rPr>
        <b/>
        <sz val="11"/>
        <rFont val="仿宋_GB2312"/>
        <family val="3"/>
      </rPr>
      <t>其他国有资本经营预算支出</t>
    </r>
  </si>
  <si>
    <r>
      <t xml:space="preserve"> 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仿宋_GB2312"/>
        <family val="3"/>
      </rPr>
      <t>其他国有资本经营预算支出</t>
    </r>
  </si>
  <si>
    <r>
      <rPr>
        <b/>
        <sz val="11"/>
        <rFont val="仿宋_GB2312"/>
        <family val="3"/>
      </rPr>
      <t>国有资本经营预算支出合计</t>
    </r>
  </si>
  <si>
    <r>
      <t>2023</t>
    </r>
    <r>
      <rPr>
        <b/>
        <sz val="16"/>
        <color indexed="8"/>
        <rFont val="仿宋_GB2312"/>
        <family val="3"/>
      </rPr>
      <t>年攀枝花市西区国有资本经营预算收支平衡表</t>
    </r>
  </si>
  <si>
    <r>
      <rPr>
        <sz val="11"/>
        <rFont val="仿宋_GB2312"/>
        <family val="3"/>
      </rPr>
      <t>国有资本经营预算收入</t>
    </r>
  </si>
  <si>
    <r>
      <rPr>
        <sz val="11"/>
        <rFont val="仿宋_GB2312"/>
        <family val="3"/>
      </rPr>
      <t>国有资本经营预算支出</t>
    </r>
  </si>
  <si>
    <r>
      <rPr>
        <sz val="11"/>
        <rFont val="仿宋_GB2312"/>
        <family val="3"/>
      </rPr>
      <t>国有资本经营预算上级补助收入</t>
    </r>
  </si>
  <si>
    <r>
      <rPr>
        <sz val="11"/>
        <rFont val="仿宋_GB2312"/>
        <family val="3"/>
      </rPr>
      <t>国有资本经营预算补助下级支出</t>
    </r>
  </si>
  <si>
    <r>
      <rPr>
        <sz val="11"/>
        <rFont val="仿宋_GB2312"/>
        <family val="3"/>
      </rPr>
      <t>国有资本经营预算调入资金</t>
    </r>
  </si>
  <si>
    <r>
      <rPr>
        <sz val="11"/>
        <rFont val="仿宋_GB2312"/>
        <family val="3"/>
      </rPr>
      <t>国有资本经营预算调出资金</t>
    </r>
  </si>
  <si>
    <r>
      <rPr>
        <sz val="11"/>
        <rFont val="仿宋_GB2312"/>
        <family val="3"/>
      </rPr>
      <t>国有资本经营预算上年结余</t>
    </r>
  </si>
  <si>
    <r>
      <rPr>
        <sz val="11"/>
        <rFont val="仿宋_GB2312"/>
        <family val="3"/>
      </rPr>
      <t>国有资本经营预算年终结余</t>
    </r>
  </si>
  <si>
    <r>
      <rPr>
        <b/>
        <sz val="11"/>
        <rFont val="仿宋_GB2312"/>
        <family val="3"/>
      </rPr>
      <t>收入合计</t>
    </r>
  </si>
  <si>
    <r>
      <rPr>
        <b/>
        <sz val="11"/>
        <rFont val="仿宋_GB2312"/>
        <family val="3"/>
      </rPr>
      <t>支出合计</t>
    </r>
  </si>
  <si>
    <r>
      <t>2023</t>
    </r>
    <r>
      <rPr>
        <b/>
        <sz val="16"/>
        <rFont val="仿宋_GB2312"/>
        <family val="3"/>
      </rPr>
      <t>年攀枝花市西区政府债务余额情况表</t>
    </r>
  </si>
  <si>
    <t>单位：万元</t>
  </si>
  <si>
    <t>项目</t>
  </si>
  <si>
    <t>一般债务</t>
  </si>
  <si>
    <t>专项债务</t>
  </si>
  <si>
    <t>合计</t>
  </si>
  <si>
    <r>
      <t>一、</t>
    </r>
    <r>
      <rPr>
        <sz val="11"/>
        <rFont val="Times New Roman"/>
        <family val="1"/>
      </rPr>
      <t>2022</t>
    </r>
    <r>
      <rPr>
        <sz val="11"/>
        <rFont val="仿宋_GB2312"/>
        <family val="3"/>
      </rPr>
      <t>年末地方政府债务余额</t>
    </r>
  </si>
  <si>
    <r>
      <t>二、</t>
    </r>
    <r>
      <rPr>
        <sz val="11"/>
        <rFont val="Times New Roman"/>
        <family val="1"/>
      </rPr>
      <t>2023</t>
    </r>
    <r>
      <rPr>
        <sz val="11"/>
        <rFont val="仿宋_GB2312"/>
        <family val="3"/>
      </rPr>
      <t>年地方政府债务举借额</t>
    </r>
  </si>
  <si>
    <r>
      <rPr>
        <sz val="11"/>
        <rFont val="仿宋_GB2312"/>
        <family val="3"/>
      </rPr>
      <t>三、</t>
    </r>
    <r>
      <rPr>
        <sz val="11"/>
        <rFont val="Times New Roman"/>
        <family val="1"/>
      </rPr>
      <t>2023</t>
    </r>
    <r>
      <rPr>
        <sz val="11"/>
        <rFont val="仿宋_GB2312"/>
        <family val="3"/>
      </rPr>
      <t>年地方政府债务偿还减少额</t>
    </r>
  </si>
  <si>
    <r>
      <rPr>
        <sz val="11"/>
        <rFont val="仿宋_GB2312"/>
        <family val="3"/>
      </rPr>
      <t>四、</t>
    </r>
    <r>
      <rPr>
        <sz val="11"/>
        <rFont val="Times New Roman"/>
        <family val="1"/>
      </rPr>
      <t>2023</t>
    </r>
    <r>
      <rPr>
        <sz val="11"/>
        <rFont val="仿宋_GB2312"/>
        <family val="3"/>
      </rPr>
      <t>年末地方政府债务余额</t>
    </r>
  </si>
  <si>
    <r>
      <t>2023</t>
    </r>
    <r>
      <rPr>
        <b/>
        <sz val="16"/>
        <rFont val="仿宋_GB2312"/>
        <family val="3"/>
      </rPr>
      <t>年攀枝花市西区政府债务限额情况表</t>
    </r>
  </si>
  <si>
    <t xml:space="preserve">                                                          </t>
  </si>
  <si>
    <r>
      <t>地</t>
    </r>
    <r>
      <rPr>
        <b/>
        <sz val="11"/>
        <color indexed="8"/>
        <rFont val="仿宋_GB2312"/>
        <family val="3"/>
      </rPr>
      <t>区</t>
    </r>
  </si>
  <si>
    <t>一般债务限额</t>
  </si>
  <si>
    <t>专项债务限额</t>
  </si>
  <si>
    <t>西区</t>
  </si>
  <si>
    <r>
      <t>2024</t>
    </r>
    <r>
      <rPr>
        <b/>
        <sz val="16"/>
        <rFont val="仿宋_GB2312"/>
        <family val="3"/>
      </rPr>
      <t>年攀枝花市西区一般公共预算收入预算表</t>
    </r>
  </si>
  <si>
    <r>
      <t>单位：万元，</t>
    </r>
    <r>
      <rPr>
        <sz val="11"/>
        <rFont val="Times New Roman"/>
        <family val="1"/>
      </rPr>
      <t>%</t>
    </r>
  </si>
  <si>
    <r>
      <rPr>
        <b/>
        <sz val="11"/>
        <rFont val="仿宋_GB2312"/>
        <family val="3"/>
      </rPr>
      <t>上年执行数</t>
    </r>
  </si>
  <si>
    <r>
      <rPr>
        <b/>
        <sz val="11"/>
        <rFont val="仿宋_GB2312"/>
        <family val="3"/>
      </rPr>
      <t>预算数</t>
    </r>
  </si>
  <si>
    <r>
      <rPr>
        <b/>
        <sz val="11"/>
        <rFont val="仿宋_GB2312"/>
        <family val="3"/>
      </rPr>
      <t>为上年执行</t>
    </r>
  </si>
  <si>
    <r>
      <rPr>
        <b/>
        <sz val="11"/>
        <rFont val="仿宋_GB2312"/>
        <family val="3"/>
      </rPr>
      <t>一、税收收入</t>
    </r>
  </si>
  <si>
    <r>
      <t xml:space="preserve">    </t>
    </r>
    <r>
      <rPr>
        <sz val="11"/>
        <rFont val="仿宋_GB2312"/>
        <family val="3"/>
      </rPr>
      <t>专项收入</t>
    </r>
  </si>
  <si>
    <r>
      <t xml:space="preserve">    </t>
    </r>
    <r>
      <rPr>
        <sz val="11"/>
        <rFont val="仿宋_GB2312"/>
        <family val="3"/>
      </rPr>
      <t>行政事业性收费收入</t>
    </r>
  </si>
  <si>
    <r>
      <t xml:space="preserve">    </t>
    </r>
    <r>
      <rPr>
        <sz val="11"/>
        <rFont val="仿宋_GB2312"/>
        <family val="3"/>
      </rPr>
      <t>国有资本经营收入</t>
    </r>
  </si>
  <si>
    <r>
      <t xml:space="preserve">    </t>
    </r>
    <r>
      <rPr>
        <sz val="11"/>
        <rFont val="仿宋_GB2312"/>
        <family val="3"/>
      </rPr>
      <t>国有资源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资产</t>
    </r>
    <r>
      <rPr>
        <sz val="11"/>
        <rFont val="Times New Roman"/>
        <family val="1"/>
      </rPr>
      <t>)</t>
    </r>
    <r>
      <rPr>
        <sz val="11"/>
        <rFont val="仿宋_GB2312"/>
        <family val="3"/>
      </rPr>
      <t>有偿使用收入</t>
    </r>
  </si>
  <si>
    <r>
      <t>2024</t>
    </r>
    <r>
      <rPr>
        <b/>
        <sz val="16"/>
        <color indexed="8"/>
        <rFont val="仿宋_GB2312"/>
        <family val="3"/>
      </rPr>
      <t>年攀枝花市西区一般公共预算支出预算表</t>
    </r>
  </si>
  <si>
    <r>
      <t>单位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仿宋_GB2312"/>
        <family val="3"/>
      </rPr>
      <t>万元，</t>
    </r>
    <r>
      <rPr>
        <sz val="11"/>
        <color indexed="8"/>
        <rFont val="Times New Roman"/>
        <family val="1"/>
      </rPr>
      <t>%</t>
    </r>
  </si>
  <si>
    <r>
      <t xml:space="preserve">      </t>
    </r>
    <r>
      <rPr>
        <sz val="11"/>
        <rFont val="仿宋_GB2312"/>
        <family val="3"/>
      </rPr>
      <t>国家知识产权战略</t>
    </r>
  </si>
  <si>
    <r>
      <t xml:space="preserve">      </t>
    </r>
    <r>
      <rPr>
        <sz val="11"/>
        <rFont val="仿宋_GB2312"/>
        <family val="3"/>
      </rPr>
      <t>专利试点和产业化推进</t>
    </r>
  </si>
  <si>
    <r>
      <t xml:space="preserve">      </t>
    </r>
    <r>
      <rPr>
        <sz val="11"/>
        <rFont val="仿宋_GB2312"/>
        <family val="3"/>
      </rPr>
      <t>国际组织专项活动</t>
    </r>
  </si>
  <si>
    <r>
      <t xml:space="preserve">    </t>
    </r>
    <r>
      <rPr>
        <b/>
        <sz val="11"/>
        <rFont val="仿宋_GB2312"/>
        <family val="3"/>
      </rPr>
      <t>信访事务</t>
    </r>
  </si>
  <si>
    <r>
      <t xml:space="preserve">      </t>
    </r>
    <r>
      <rPr>
        <sz val="11"/>
        <rFont val="仿宋_GB2312"/>
        <family val="3"/>
      </rPr>
      <t>信访业务</t>
    </r>
  </si>
  <si>
    <r>
      <t xml:space="preserve">      </t>
    </r>
    <r>
      <rPr>
        <sz val="11"/>
        <rFont val="仿宋_GB2312"/>
        <family val="3"/>
      </rPr>
      <t>其他信访事务支出</t>
    </r>
  </si>
  <si>
    <r>
      <t xml:space="preserve">      </t>
    </r>
    <r>
      <rPr>
        <sz val="11"/>
        <rFont val="仿宋_GB2312"/>
        <family val="3"/>
      </rPr>
      <t>重点实验室及相关设施</t>
    </r>
  </si>
  <si>
    <r>
      <t xml:space="preserve">      </t>
    </r>
    <r>
      <rPr>
        <sz val="11"/>
        <rFont val="仿宋_GB2312"/>
        <family val="3"/>
      </rPr>
      <t>能源预测预警</t>
    </r>
  </si>
  <si>
    <r>
      <t xml:space="preserve">      </t>
    </r>
    <r>
      <rPr>
        <sz val="11"/>
        <rFont val="仿宋_GB2312"/>
        <family val="3"/>
      </rPr>
      <t>能源战略规划与实施</t>
    </r>
  </si>
  <si>
    <r>
      <t xml:space="preserve">      </t>
    </r>
    <r>
      <rPr>
        <sz val="11"/>
        <rFont val="仿宋_GB2312"/>
        <family val="3"/>
      </rPr>
      <t>石油储备发展管理</t>
    </r>
  </si>
  <si>
    <r>
      <t xml:space="preserve">      </t>
    </r>
    <r>
      <rPr>
        <sz val="11"/>
        <rFont val="仿宋_GB2312"/>
        <family val="3"/>
      </rPr>
      <t>能源调查</t>
    </r>
  </si>
  <si>
    <r>
      <t xml:space="preserve">      </t>
    </r>
    <r>
      <rPr>
        <sz val="11"/>
        <rFont val="仿宋_GB2312"/>
        <family val="3"/>
      </rPr>
      <t>自然保护区等管理</t>
    </r>
  </si>
  <si>
    <r>
      <t xml:space="preserve">      </t>
    </r>
    <r>
      <rPr>
        <sz val="11"/>
        <rFont val="仿宋_GB2312"/>
        <family val="3"/>
      </rPr>
      <t>对村级公益事业建设的补助</t>
    </r>
  </si>
  <si>
    <r>
      <t xml:space="preserve">   </t>
    </r>
    <r>
      <rPr>
        <sz val="11"/>
        <rFont val="仿宋_GB2312"/>
        <family val="3"/>
      </rPr>
      <t>无线电及信息通信监管</t>
    </r>
  </si>
  <si>
    <r>
      <t xml:space="preserve">      </t>
    </r>
    <r>
      <rPr>
        <sz val="11"/>
        <rFont val="仿宋_GB2312"/>
        <family val="3"/>
      </rPr>
      <t>其他消防事务支出</t>
    </r>
  </si>
  <si>
    <r>
      <rPr>
        <b/>
        <sz val="11"/>
        <rFont val="仿宋_GB2312"/>
        <family val="3"/>
      </rPr>
      <t>地方一般公共预算支出合计</t>
    </r>
  </si>
  <si>
    <r>
      <t>2024</t>
    </r>
    <r>
      <rPr>
        <b/>
        <sz val="16"/>
        <rFont val="宋体"/>
        <family val="0"/>
      </rPr>
      <t>年攀枝花市西区一般公共预算收支平衡表</t>
    </r>
  </si>
  <si>
    <t>预算数</t>
  </si>
  <si>
    <r>
      <rPr>
        <b/>
        <sz val="11"/>
        <rFont val="仿宋_GB2312"/>
        <family val="3"/>
      </rPr>
      <t>收入总计</t>
    </r>
  </si>
  <si>
    <r>
      <t>2024</t>
    </r>
    <r>
      <rPr>
        <b/>
        <sz val="16"/>
        <color indexed="8"/>
        <rFont val="仿宋_GB2312"/>
        <family val="3"/>
      </rPr>
      <t>年攀枝花市西区一般公共预算经济分类科目支出预算表</t>
    </r>
  </si>
  <si>
    <r>
      <t>2024</t>
    </r>
    <r>
      <rPr>
        <b/>
        <sz val="16"/>
        <rFont val="仿宋_GB2312"/>
        <family val="3"/>
      </rPr>
      <t>年攀枝花市西区政府性基金预算收入预算表</t>
    </r>
  </si>
  <si>
    <r>
      <rPr>
        <sz val="11"/>
        <rFont val="仿宋_GB2312"/>
        <family val="3"/>
      </rPr>
      <t>一、农网还贷资金收入</t>
    </r>
  </si>
  <si>
    <r>
      <rPr>
        <sz val="11"/>
        <rFont val="仿宋_GB2312"/>
        <family val="3"/>
      </rPr>
      <t>二、港口建设费收入</t>
    </r>
  </si>
  <si>
    <r>
      <rPr>
        <sz val="11"/>
        <rFont val="仿宋_GB2312"/>
        <family val="3"/>
      </rPr>
      <t>三、新型墙体材料专项基金收入</t>
    </r>
  </si>
  <si>
    <r>
      <rPr>
        <sz val="11"/>
        <rFont val="仿宋_GB2312"/>
        <family val="3"/>
      </rPr>
      <t>四、国家电影事业发展专项资金收入</t>
    </r>
  </si>
  <si>
    <r>
      <rPr>
        <sz val="11"/>
        <rFont val="仿宋_GB2312"/>
        <family val="3"/>
      </rPr>
      <t>五、城市公用事业附加收入</t>
    </r>
  </si>
  <si>
    <r>
      <rPr>
        <sz val="11"/>
        <rFont val="仿宋_GB2312"/>
        <family val="3"/>
      </rPr>
      <t>六、国有土地收益基金收入</t>
    </r>
  </si>
  <si>
    <r>
      <rPr>
        <sz val="11"/>
        <rFont val="仿宋_GB2312"/>
        <family val="3"/>
      </rPr>
      <t>七、农业土地开发资金收入</t>
    </r>
  </si>
  <si>
    <r>
      <rPr>
        <sz val="11"/>
        <rFont val="仿宋_GB2312"/>
        <family val="3"/>
      </rPr>
      <t>八、国有土地使用权出让收入</t>
    </r>
  </si>
  <si>
    <r>
      <rPr>
        <sz val="11"/>
        <rFont val="仿宋_GB2312"/>
        <family val="3"/>
      </rPr>
      <t>九、大中型水库库区基金收入</t>
    </r>
  </si>
  <si>
    <r>
      <rPr>
        <sz val="11"/>
        <rFont val="仿宋_GB2312"/>
        <family val="3"/>
      </rPr>
      <t>十、彩票公益金收入</t>
    </r>
  </si>
  <si>
    <r>
      <rPr>
        <sz val="11"/>
        <rFont val="仿宋_GB2312"/>
        <family val="3"/>
      </rPr>
      <t>十一、城市基础设施配套费收入</t>
    </r>
  </si>
  <si>
    <r>
      <rPr>
        <sz val="11"/>
        <rFont val="仿宋_GB2312"/>
        <family val="3"/>
      </rPr>
      <t>十二、小型水库移民扶助基金收入</t>
    </r>
  </si>
  <si>
    <r>
      <rPr>
        <sz val="11"/>
        <rFont val="仿宋_GB2312"/>
        <family val="3"/>
      </rPr>
      <t>十三、国家重大水利工程建设基金收入</t>
    </r>
  </si>
  <si>
    <r>
      <rPr>
        <sz val="11"/>
        <rFont val="仿宋_GB2312"/>
        <family val="3"/>
      </rPr>
      <t>十四、车辆通行费</t>
    </r>
  </si>
  <si>
    <r>
      <rPr>
        <sz val="11"/>
        <rFont val="仿宋_GB2312"/>
        <family val="3"/>
      </rPr>
      <t>十五、污水处理费收入</t>
    </r>
  </si>
  <si>
    <r>
      <rPr>
        <sz val="11"/>
        <rFont val="仿宋_GB2312"/>
        <family val="3"/>
      </rPr>
      <t>十六、彩票发行机构和彩票销售机构的业务费用</t>
    </r>
  </si>
  <si>
    <r>
      <rPr>
        <sz val="11"/>
        <rFont val="仿宋_GB2312"/>
        <family val="3"/>
      </rPr>
      <t>十七、其他政府性基金收入</t>
    </r>
  </si>
  <si>
    <r>
      <rPr>
        <b/>
        <sz val="11"/>
        <rFont val="仿宋_GB2312"/>
        <family val="3"/>
      </rPr>
      <t>政府性基金收入合计</t>
    </r>
  </si>
  <si>
    <r>
      <t>2024</t>
    </r>
    <r>
      <rPr>
        <b/>
        <sz val="16"/>
        <rFont val="仿宋_GB2312"/>
        <family val="3"/>
      </rPr>
      <t>年攀枝花市西区政府性基金预算支出预算表</t>
    </r>
  </si>
  <si>
    <t xml:space="preserve">        城市建设支出</t>
  </si>
  <si>
    <r>
      <t xml:space="preserve">       </t>
    </r>
    <r>
      <rPr>
        <sz val="11"/>
        <rFont val="仿宋_GB2312"/>
        <family val="3"/>
      </rPr>
      <t>基础设施建设和经济发展</t>
    </r>
  </si>
  <si>
    <r>
      <t>2024</t>
    </r>
    <r>
      <rPr>
        <b/>
        <sz val="16"/>
        <rFont val="仿宋_GB2312"/>
        <family val="3"/>
      </rPr>
      <t>年攀枝花市西区政府性基金预算收支平衡表</t>
    </r>
  </si>
  <si>
    <t>政府性基金收入</t>
  </si>
  <si>
    <t>政府性基金支出</t>
  </si>
  <si>
    <t>转移性收入</t>
  </si>
  <si>
    <t>转移性支出</t>
  </si>
  <si>
    <t>上级补助收入</t>
  </si>
  <si>
    <t>上解上级支出</t>
  </si>
  <si>
    <t>调入资金</t>
  </si>
  <si>
    <t>调出资金</t>
  </si>
  <si>
    <t>地方政府债务收入</t>
  </si>
  <si>
    <t>地方政府债务还本支出</t>
  </si>
  <si>
    <t>上年结转收入</t>
  </si>
  <si>
    <t>支出总计</t>
  </si>
  <si>
    <r>
      <t>2024</t>
    </r>
    <r>
      <rPr>
        <b/>
        <sz val="16"/>
        <rFont val="仿宋_GB2312"/>
        <family val="3"/>
      </rPr>
      <t>年攀枝花市西区地方政府债务还款计划表</t>
    </r>
  </si>
  <si>
    <r>
      <rPr>
        <b/>
        <sz val="11"/>
        <rFont val="仿宋_GB2312"/>
        <family val="3"/>
      </rPr>
      <t>项目</t>
    </r>
  </si>
  <si>
    <r>
      <rPr>
        <b/>
        <sz val="11"/>
        <rFont val="仿宋_GB2312"/>
        <family val="3"/>
      </rPr>
      <t>金额</t>
    </r>
  </si>
  <si>
    <r>
      <t>一、</t>
    </r>
    <r>
      <rPr>
        <b/>
        <sz val="11"/>
        <rFont val="Times New Roman"/>
        <family val="1"/>
      </rPr>
      <t>2024</t>
    </r>
    <r>
      <rPr>
        <b/>
        <sz val="11"/>
        <rFont val="仿宋_GB2312"/>
        <family val="3"/>
      </rPr>
      <t>年债务到期额（预计数）</t>
    </r>
  </si>
  <si>
    <r>
      <t xml:space="preserve">        </t>
    </r>
    <r>
      <rPr>
        <sz val="11"/>
        <rFont val="仿宋_GB2312"/>
        <family val="3"/>
      </rPr>
      <t>其中：一般债券</t>
    </r>
  </si>
  <si>
    <r>
      <t xml:space="preserve">                    </t>
    </r>
    <r>
      <rPr>
        <sz val="11"/>
        <rFont val="仿宋_GB2312"/>
        <family val="3"/>
      </rPr>
      <t>专项债券</t>
    </r>
  </si>
  <si>
    <r>
      <t>二、</t>
    </r>
    <r>
      <rPr>
        <b/>
        <sz val="11"/>
        <rFont val="Times New Roman"/>
        <family val="1"/>
      </rPr>
      <t>2024</t>
    </r>
    <r>
      <rPr>
        <b/>
        <sz val="11"/>
        <rFont val="仿宋_GB2312"/>
        <family val="3"/>
      </rPr>
      <t>年计划还款额</t>
    </r>
  </si>
  <si>
    <t>注：还款金额来源为再融资债券、一般公共预算收入、政府性基金预算收入等。</t>
  </si>
  <si>
    <t>攀枝花市西区政府债务十年到期情况表</t>
  </si>
  <si>
    <r>
      <rPr>
        <b/>
        <sz val="12"/>
        <color indexed="8"/>
        <rFont val="仿宋_GB2312"/>
        <family val="3"/>
      </rPr>
      <t>地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仿宋_GB2312"/>
        <family val="3"/>
      </rPr>
      <t>区</t>
    </r>
  </si>
  <si>
    <r>
      <rPr>
        <b/>
        <sz val="12"/>
        <color indexed="8"/>
        <rFont val="Times New Roman"/>
        <family val="1"/>
      </rPr>
      <t>2024</t>
    </r>
    <r>
      <rPr>
        <b/>
        <sz val="12"/>
        <color indexed="8"/>
        <rFont val="仿宋_GB2312"/>
        <family val="3"/>
      </rPr>
      <t>年</t>
    </r>
  </si>
  <si>
    <r>
      <rPr>
        <b/>
        <sz val="12"/>
        <color indexed="8"/>
        <rFont val="Times New Roman"/>
        <family val="1"/>
      </rPr>
      <t>2025</t>
    </r>
    <r>
      <rPr>
        <b/>
        <sz val="12"/>
        <color indexed="8"/>
        <rFont val="仿宋_GB2312"/>
        <family val="3"/>
      </rPr>
      <t>年</t>
    </r>
  </si>
  <si>
    <r>
      <rPr>
        <b/>
        <sz val="12"/>
        <color indexed="8"/>
        <rFont val="Times New Roman"/>
        <family val="1"/>
      </rPr>
      <t>2026</t>
    </r>
    <r>
      <rPr>
        <b/>
        <sz val="12"/>
        <color indexed="8"/>
        <rFont val="仿宋_GB2312"/>
        <family val="3"/>
      </rPr>
      <t>年</t>
    </r>
  </si>
  <si>
    <r>
      <rPr>
        <b/>
        <sz val="12"/>
        <color indexed="8"/>
        <rFont val="Times New Roman"/>
        <family val="1"/>
      </rPr>
      <t>2027</t>
    </r>
    <r>
      <rPr>
        <b/>
        <sz val="12"/>
        <color indexed="8"/>
        <rFont val="仿宋_GB2312"/>
        <family val="3"/>
      </rPr>
      <t>年</t>
    </r>
  </si>
  <si>
    <r>
      <rPr>
        <b/>
        <sz val="12"/>
        <color indexed="8"/>
        <rFont val="Times New Roman"/>
        <family val="1"/>
      </rPr>
      <t>2028</t>
    </r>
    <r>
      <rPr>
        <b/>
        <sz val="12"/>
        <color indexed="8"/>
        <rFont val="仿宋_GB2312"/>
        <family val="3"/>
      </rPr>
      <t>年</t>
    </r>
  </si>
  <si>
    <r>
      <rPr>
        <b/>
        <sz val="12"/>
        <color indexed="8"/>
        <rFont val="Times New Roman"/>
        <family val="1"/>
      </rPr>
      <t>2029</t>
    </r>
    <r>
      <rPr>
        <b/>
        <sz val="12"/>
        <color indexed="8"/>
        <rFont val="仿宋_GB2312"/>
        <family val="3"/>
      </rPr>
      <t>年</t>
    </r>
  </si>
  <si>
    <r>
      <rPr>
        <b/>
        <sz val="12"/>
        <color indexed="8"/>
        <rFont val="Times New Roman"/>
        <family val="1"/>
      </rPr>
      <t>2030</t>
    </r>
    <r>
      <rPr>
        <b/>
        <sz val="12"/>
        <color indexed="8"/>
        <rFont val="仿宋_GB2312"/>
        <family val="3"/>
      </rPr>
      <t>年</t>
    </r>
  </si>
  <si>
    <r>
      <rPr>
        <b/>
        <sz val="12"/>
        <color indexed="8"/>
        <rFont val="Times New Roman"/>
        <family val="1"/>
      </rPr>
      <t>2031</t>
    </r>
    <r>
      <rPr>
        <b/>
        <sz val="12"/>
        <color indexed="8"/>
        <rFont val="仿宋_GB2312"/>
        <family val="3"/>
      </rPr>
      <t>年</t>
    </r>
  </si>
  <si>
    <r>
      <rPr>
        <b/>
        <sz val="12"/>
        <color indexed="8"/>
        <rFont val="Times New Roman"/>
        <family val="1"/>
      </rPr>
      <t>2032</t>
    </r>
    <r>
      <rPr>
        <b/>
        <sz val="12"/>
        <color indexed="8"/>
        <rFont val="仿宋_GB2312"/>
        <family val="3"/>
      </rPr>
      <t>年</t>
    </r>
  </si>
  <si>
    <r>
      <rPr>
        <b/>
        <sz val="12"/>
        <color indexed="8"/>
        <rFont val="Times New Roman"/>
        <family val="1"/>
      </rPr>
      <t>2033</t>
    </r>
    <r>
      <rPr>
        <b/>
        <sz val="12"/>
        <color indexed="8"/>
        <rFont val="仿宋_GB2312"/>
        <family val="3"/>
      </rPr>
      <t>年</t>
    </r>
  </si>
  <si>
    <r>
      <rPr>
        <sz val="12"/>
        <color indexed="8"/>
        <rFont val="仿宋_GB2312"/>
        <family val="3"/>
      </rPr>
      <t>西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区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</si>
</sst>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____@"/>
    <numFmt numFmtId="180" formatCode="0.00_);[Red]\(0.00\)"/>
    <numFmt numFmtId="181" formatCode="#,##0.0_ "/>
    <numFmt numFmtId="182" formatCode="#,##0.00_ "/>
    <numFmt numFmtId="183" formatCode="_ * #,##0_ ;_ * \-#,##0_ ;_ * &quot;-&quot;??_ ;_ @_ "/>
    <numFmt numFmtId="184" formatCode="0_);[Red]\(0\)"/>
    <numFmt numFmtId="185" formatCode="0.00_ "/>
  </numFmts>
  <fonts count="80"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仿宋_GB2312"/>
      <family val="3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仿宋_GB2312"/>
      <family val="3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仿宋_GB2312"/>
      <family val="3"/>
    </font>
    <font>
      <b/>
      <sz val="16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仿宋_GB2312"/>
      <family val="3"/>
    </font>
    <font>
      <b/>
      <sz val="11"/>
      <color rgb="FF000000"/>
      <name val="Times New Roman"/>
      <family val="1"/>
    </font>
    <font>
      <b/>
      <sz val="16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3" borderId="5" applyNumberFormat="0" applyAlignment="0" applyProtection="0"/>
    <xf numFmtId="0" fontId="57" fillId="4" borderId="6" applyNumberFormat="0" applyAlignment="0" applyProtection="0"/>
    <xf numFmtId="0" fontId="58" fillId="4" borderId="5" applyNumberFormat="0" applyAlignment="0" applyProtection="0"/>
    <xf numFmtId="0" fontId="59" fillId="5" borderId="7" applyNumberForma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44" fillId="0" borderId="0">
      <alignment/>
      <protection/>
    </xf>
    <xf numFmtId="43" fontId="43" fillId="0" borderId="0" applyFont="0" applyFill="0" applyBorder="0" applyAlignment="0" applyProtection="0"/>
    <xf numFmtId="43" fontId="67" fillId="0" borderId="0" applyFont="0" applyFill="0" applyBorder="0" applyAlignment="0" applyProtection="0"/>
  </cellStyleXfs>
  <cellXfs count="303">
    <xf numFmtId="0" fontId="0" fillId="0" borderId="0" xfId="0" applyAlignment="1" applyProtection="1">
      <alignment vertical="center"/>
      <protection/>
    </xf>
    <xf numFmtId="0" fontId="68" fillId="0" borderId="0" xfId="63" applyFont="1" applyFill="1" applyBorder="1" applyAlignment="1">
      <alignment vertical="center"/>
      <protection/>
    </xf>
    <xf numFmtId="0" fontId="69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70" fillId="0" borderId="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71" fillId="0" borderId="10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/>
      <protection/>
    </xf>
    <xf numFmtId="176" fontId="68" fillId="0" borderId="10" xfId="63" applyNumberFormat="1" applyFont="1" applyFill="1" applyBorder="1" applyAlignment="1">
      <alignment horizontal="center" vertical="center" wrapText="1"/>
      <protection/>
    </xf>
    <xf numFmtId="0" fontId="69" fillId="0" borderId="11" xfId="63" applyFont="1" applyFill="1" applyBorder="1" applyAlignment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177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78" fontId="6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178" fontId="9" fillId="0" borderId="0" xfId="0" applyNumberFormat="1" applyFont="1" applyAlignment="1" applyProtection="1">
      <alignment horizontal="center" vertical="center"/>
      <protection/>
    </xf>
    <xf numFmtId="176" fontId="11" fillId="0" borderId="0" xfId="0" applyNumberFormat="1" applyFont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178" fontId="10" fillId="0" borderId="10" xfId="0" applyNumberFormat="1" applyFont="1" applyBorder="1" applyAlignment="1" applyProtection="1">
      <alignment horizontal="center" vertical="center"/>
      <protection/>
    </xf>
    <xf numFmtId="178" fontId="1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vertical="center"/>
      <protection/>
    </xf>
    <xf numFmtId="179" fontId="12" fillId="0" borderId="10" xfId="0" applyNumberFormat="1" applyFont="1" applyBorder="1" applyAlignment="1" applyProtection="1">
      <alignment horizontal="left" vertical="center"/>
      <protection/>
    </xf>
    <xf numFmtId="0" fontId="72" fillId="0" borderId="10" xfId="0" applyFont="1" applyBorder="1" applyAlignment="1" applyProtection="1">
      <alignment vertical="center"/>
      <protection/>
    </xf>
    <xf numFmtId="179" fontId="2" fillId="0" borderId="10" xfId="0" applyNumberFormat="1" applyFont="1" applyBorder="1" applyAlignment="1" applyProtection="1">
      <alignment horizontal="left" vertical="center"/>
      <protection/>
    </xf>
    <xf numFmtId="176" fontId="9" fillId="0" borderId="10" xfId="0" applyNumberFormat="1" applyFont="1" applyBorder="1" applyAlignment="1" applyProtection="1">
      <alignment horizontal="center" vertical="center" wrapText="1"/>
      <protection/>
    </xf>
    <xf numFmtId="176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vertical="center"/>
      <protection/>
    </xf>
    <xf numFmtId="180" fontId="6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 horizontal="center" vertical="center"/>
      <protection/>
    </xf>
    <xf numFmtId="176" fontId="7" fillId="0" borderId="0" xfId="0" applyNumberFormat="1" applyFont="1" applyFill="1" applyAlignment="1" applyProtection="1">
      <alignment horizontal="center" vertical="center"/>
      <protection/>
    </xf>
    <xf numFmtId="176" fontId="6" fillId="0" borderId="0" xfId="0" applyNumberFormat="1" applyFont="1" applyAlignment="1" applyProtection="1">
      <alignment horizontal="right" vertical="center"/>
      <protection/>
    </xf>
    <xf numFmtId="176" fontId="6" fillId="0" borderId="0" xfId="0" applyNumberFormat="1" applyFont="1" applyFill="1" applyAlignment="1" applyProtection="1">
      <alignment horizontal="right" vertical="center"/>
      <protection/>
    </xf>
    <xf numFmtId="180" fontId="11" fillId="0" borderId="0" xfId="0" applyNumberFormat="1" applyFont="1" applyAlignment="1" applyProtection="1">
      <alignment horizontal="right" vertical="center"/>
      <protection/>
    </xf>
    <xf numFmtId="176" fontId="10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 locked="0"/>
    </xf>
    <xf numFmtId="176" fontId="13" fillId="0" borderId="10" xfId="0" applyNumberFormat="1" applyFont="1" applyBorder="1" applyAlignment="1" applyProtection="1">
      <alignment horizontal="center" vertical="center"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 wrapText="1"/>
      <protection locked="0"/>
    </xf>
    <xf numFmtId="176" fontId="2" fillId="0" borderId="10" xfId="0" applyNumberFormat="1" applyFont="1" applyBorder="1" applyAlignment="1" applyProtection="1">
      <alignment horizontal="center" vertical="center"/>
      <protection/>
    </xf>
    <xf numFmtId="181" fontId="6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10" xfId="0" applyNumberFormat="1" applyFont="1" applyBorder="1" applyAlignment="1" applyProtection="1">
      <alignment horizontal="center" vertical="center" wrapText="1"/>
      <protection locked="0"/>
    </xf>
    <xf numFmtId="176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vertical="center" wrapText="1"/>
      <protection locked="0"/>
    </xf>
    <xf numFmtId="49" fontId="11" fillId="0" borderId="10" xfId="0" applyNumberFormat="1" applyFont="1" applyBorder="1" applyAlignment="1" applyProtection="1">
      <alignment vertical="center" wrapText="1"/>
      <protection locked="0"/>
    </xf>
    <xf numFmtId="176" fontId="13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Alignment="1" applyProtection="1">
      <alignment vertical="center" wrapText="1"/>
      <protection/>
    </xf>
    <xf numFmtId="180" fontId="6" fillId="0" borderId="0" xfId="0" applyNumberFormat="1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177" fontId="9" fillId="0" borderId="10" xfId="0" applyNumberFormat="1" applyFont="1" applyBorder="1" applyAlignment="1" applyProtection="1">
      <alignment horizontal="center" vertical="center" wrapText="1"/>
      <protection/>
    </xf>
    <xf numFmtId="181" fontId="9" fillId="0" borderId="10" xfId="0" applyNumberFormat="1" applyFont="1" applyBorder="1" applyAlignment="1" applyProtection="1">
      <alignment horizontal="center" vertical="center"/>
      <protection/>
    </xf>
    <xf numFmtId="177" fontId="6" fillId="0" borderId="10" xfId="0" applyNumberFormat="1" applyFont="1" applyBorder="1" applyAlignment="1" applyProtection="1">
      <alignment horizontal="center" vertical="center"/>
      <protection/>
    </xf>
    <xf numFmtId="177" fontId="6" fillId="0" borderId="10" xfId="0" applyNumberFormat="1" applyFont="1" applyBorder="1" applyAlignment="1" applyProtection="1">
      <alignment horizontal="center" vertical="center" wrapText="1"/>
      <protection/>
    </xf>
    <xf numFmtId="181" fontId="6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177" fontId="6" fillId="0" borderId="0" xfId="0" applyNumberFormat="1" applyFont="1" applyFill="1" applyAlignment="1" applyProtection="1">
      <alignment horizontal="center" vertical="center"/>
      <protection/>
    </xf>
    <xf numFmtId="180" fontId="6" fillId="0" borderId="0" xfId="0" applyNumberFormat="1" applyFont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center" vertical="center"/>
      <protection/>
    </xf>
    <xf numFmtId="0" fontId="73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horizontal="right" vertical="center"/>
      <protection/>
    </xf>
    <xf numFmtId="180" fontId="72" fillId="0" borderId="0" xfId="0" applyNumberFormat="1" applyFont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182" fontId="6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3" fontId="14" fillId="0" borderId="0" xfId="0" applyNumberFormat="1" applyFont="1" applyAlignment="1" applyProtection="1">
      <alignment/>
      <protection/>
    </xf>
    <xf numFmtId="3" fontId="9" fillId="0" borderId="10" xfId="0" applyNumberFormat="1" applyFont="1" applyBorder="1" applyAlignment="1" applyProtection="1">
      <alignment horizontal="left" vertical="center" wrapText="1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3" fontId="6" fillId="0" borderId="10" xfId="0" applyNumberFormat="1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vertical="center" wrapText="1"/>
    </xf>
    <xf numFmtId="183" fontId="6" fillId="0" borderId="0" xfId="15" applyNumberFormat="1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/>
    </xf>
    <xf numFmtId="180" fontId="6" fillId="0" borderId="0" xfId="0" applyNumberFormat="1" applyFont="1" applyFill="1" applyAlignment="1" applyProtection="1">
      <alignment horizontal="center" vertical="center"/>
      <protection/>
    </xf>
    <xf numFmtId="0" fontId="7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83" fontId="2" fillId="0" borderId="0" xfId="15" applyNumberFormat="1" applyFont="1" applyFill="1" applyBorder="1" applyAlignment="1">
      <alignment horizontal="center" vertical="center"/>
    </xf>
    <xf numFmtId="180" fontId="72" fillId="0" borderId="0" xfId="15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181" fontId="9" fillId="0" borderId="13" xfId="0" applyNumberFormat="1" applyFont="1" applyFill="1" applyBorder="1" applyAlignment="1" applyProtection="1">
      <alignment horizontal="center" vertical="center"/>
      <protection/>
    </xf>
    <xf numFmtId="176" fontId="9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181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6" fontId="69" fillId="0" borderId="1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6" fillId="0" borderId="10" xfId="15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7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69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66" applyFont="1">
      <alignment vertical="center"/>
      <protection/>
    </xf>
    <xf numFmtId="0" fontId="6" fillId="0" borderId="0" xfId="66" applyFont="1" applyAlignment="1">
      <alignment vertical="center"/>
      <protection/>
    </xf>
    <xf numFmtId="0" fontId="6" fillId="0" borderId="0" xfId="66" applyFont="1" applyAlignment="1">
      <alignment vertical="center" wrapText="1"/>
      <protection/>
    </xf>
    <xf numFmtId="0" fontId="6" fillId="0" borderId="0" xfId="66" applyFont="1" applyFill="1" applyAlignment="1">
      <alignment vertical="center" wrapText="1"/>
      <protection/>
    </xf>
    <xf numFmtId="0" fontId="20" fillId="0" borderId="0" xfId="66" applyFont="1" applyFill="1" applyAlignment="1">
      <alignment vertical="center" wrapText="1"/>
      <protection/>
    </xf>
    <xf numFmtId="0" fontId="21" fillId="0" borderId="0" xfId="66" applyFont="1">
      <alignment vertical="center"/>
      <protection/>
    </xf>
    <xf numFmtId="0" fontId="7" fillId="0" borderId="0" xfId="66" applyFont="1" applyFill="1" applyAlignment="1">
      <alignment horizontal="center"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6" fillId="0" borderId="0" xfId="66" applyFont="1" applyAlignment="1">
      <alignment horizontal="right" vertical="center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77" fillId="0" borderId="10" xfId="0" applyFont="1" applyFill="1" applyBorder="1" applyAlignment="1" applyProtection="1">
      <alignment horizontal="center" vertical="center" wrapText="1"/>
      <protection/>
    </xf>
    <xf numFmtId="0" fontId="9" fillId="0" borderId="12" xfId="64" applyFont="1" applyBorder="1" applyAlignment="1">
      <alignment vertical="center" wrapText="1"/>
      <protection/>
    </xf>
    <xf numFmtId="176" fontId="9" fillId="0" borderId="10" xfId="65" applyNumberFormat="1" applyFont="1" applyFill="1" applyBorder="1" applyAlignment="1">
      <alignment horizontal="center" vertical="center" wrapText="1"/>
      <protection/>
    </xf>
    <xf numFmtId="176" fontId="9" fillId="0" borderId="10" xfId="66" applyNumberFormat="1" applyFont="1" applyFill="1" applyBorder="1" applyAlignment="1">
      <alignment horizontal="center" vertical="center" wrapText="1"/>
      <protection/>
    </xf>
    <xf numFmtId="181" fontId="9" fillId="0" borderId="10" xfId="66" applyNumberFormat="1" applyFont="1" applyFill="1" applyBorder="1" applyAlignment="1">
      <alignment horizontal="center" vertical="center" wrapText="1"/>
      <protection/>
    </xf>
    <xf numFmtId="0" fontId="6" fillId="0" borderId="12" xfId="64" applyFont="1" applyBorder="1" applyAlignment="1">
      <alignment vertical="center" wrapText="1"/>
      <protection/>
    </xf>
    <xf numFmtId="176" fontId="6" fillId="0" borderId="10" xfId="65" applyNumberFormat="1" applyFont="1" applyFill="1" applyBorder="1" applyAlignment="1">
      <alignment horizontal="center" vertical="center" wrapText="1"/>
      <protection/>
    </xf>
    <xf numFmtId="176" fontId="20" fillId="0" borderId="10" xfId="66" applyNumberFormat="1" applyFont="1" applyFill="1" applyBorder="1" applyAlignment="1">
      <alignment horizontal="center" vertical="center" wrapText="1"/>
      <protection/>
    </xf>
    <xf numFmtId="176" fontId="6" fillId="0" borderId="10" xfId="66" applyNumberFormat="1" applyFont="1" applyFill="1" applyBorder="1" applyAlignment="1">
      <alignment horizontal="center" vertical="center" wrapText="1"/>
      <protection/>
    </xf>
    <xf numFmtId="181" fontId="20" fillId="0" borderId="10" xfId="66" applyNumberFormat="1" applyFont="1" applyFill="1" applyBorder="1" applyAlignment="1">
      <alignment horizontal="center" vertical="center" wrapText="1"/>
      <protection/>
    </xf>
    <xf numFmtId="181" fontId="6" fillId="0" borderId="10" xfId="66" applyNumberFormat="1" applyFont="1" applyFill="1" applyBorder="1" applyAlignment="1">
      <alignment horizontal="center" vertical="center" wrapText="1"/>
      <protection/>
    </xf>
    <xf numFmtId="181" fontId="6" fillId="0" borderId="10" xfId="66" applyNumberFormat="1" applyFont="1" applyBorder="1" applyAlignment="1">
      <alignment horizontal="center" vertical="center" wrapText="1"/>
      <protection/>
    </xf>
    <xf numFmtId="176" fontId="6" fillId="0" borderId="10" xfId="66" applyNumberFormat="1" applyFont="1" applyBorder="1" applyAlignment="1">
      <alignment horizontal="center" vertical="center" wrapText="1"/>
      <protection/>
    </xf>
    <xf numFmtId="0" fontId="6" fillId="0" borderId="12" xfId="64" applyFont="1" applyFill="1" applyBorder="1" applyAlignment="1">
      <alignment horizontal="left" vertical="center" wrapText="1"/>
      <protection/>
    </xf>
    <xf numFmtId="0" fontId="9" fillId="0" borderId="12" xfId="64" applyFont="1" applyFill="1" applyBorder="1" applyAlignment="1">
      <alignment horizontal="center" vertical="center" wrapText="1"/>
      <protection/>
    </xf>
    <xf numFmtId="0" fontId="6" fillId="0" borderId="0" xfId="66" applyFont="1">
      <alignment vertical="center"/>
      <protection/>
    </xf>
    <xf numFmtId="0" fontId="21" fillId="0" borderId="0" xfId="66" applyFont="1" applyAlignment="1">
      <alignment vertical="center" wrapText="1"/>
      <protection/>
    </xf>
    <xf numFmtId="0" fontId="21" fillId="0" borderId="0" xfId="66" applyFont="1" applyFill="1" applyAlignment="1">
      <alignment vertical="center" wrapText="1"/>
      <protection/>
    </xf>
    <xf numFmtId="0" fontId="22" fillId="0" borderId="0" xfId="66" applyFont="1" applyFill="1" applyAlignment="1">
      <alignment vertical="center" wrapText="1"/>
      <protection/>
    </xf>
    <xf numFmtId="0" fontId="23" fillId="0" borderId="0" xfId="66" applyFont="1" applyAlignment="1">
      <alignment vertical="center" wrapText="1"/>
      <protection/>
    </xf>
    <xf numFmtId="0" fontId="9" fillId="0" borderId="0" xfId="66" applyFont="1" applyBorder="1" applyAlignment="1">
      <alignment horizontal="center" vertical="center"/>
      <protection/>
    </xf>
    <xf numFmtId="0" fontId="9" fillId="0" borderId="10" xfId="66" applyFont="1" applyBorder="1" applyAlignment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7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vertical="center" wrapText="1"/>
      <protection/>
    </xf>
    <xf numFmtId="184" fontId="9" fillId="0" borderId="10" xfId="65" applyNumberFormat="1" applyFont="1" applyFill="1" applyBorder="1" applyAlignment="1">
      <alignment horizontal="right" vertical="center" wrapText="1"/>
      <protection/>
    </xf>
    <xf numFmtId="0" fontId="6" fillId="0" borderId="10" xfId="66" applyFont="1" applyBorder="1" applyAlignment="1">
      <alignment vertical="center" wrapText="1"/>
      <protection/>
    </xf>
    <xf numFmtId="0" fontId="6" fillId="0" borderId="10" xfId="65" applyFont="1" applyBorder="1" applyAlignment="1">
      <alignment vertical="center" wrapText="1"/>
      <protection/>
    </xf>
    <xf numFmtId="184" fontId="6" fillId="0" borderId="10" xfId="65" applyNumberFormat="1" applyFont="1" applyFill="1" applyBorder="1" applyAlignment="1">
      <alignment horizontal="right" vertical="center" wrapText="1"/>
      <protection/>
    </xf>
    <xf numFmtId="0" fontId="6" fillId="0" borderId="10" xfId="66" applyFont="1" applyFill="1" applyBorder="1" applyAlignment="1">
      <alignment vertical="center" wrapText="1"/>
      <protection/>
    </xf>
    <xf numFmtId="0" fontId="6" fillId="0" borderId="10" xfId="65" applyFont="1" applyFill="1" applyBorder="1" applyAlignment="1">
      <alignment vertical="center" wrapText="1"/>
      <protection/>
    </xf>
    <xf numFmtId="0" fontId="20" fillId="0" borderId="10" xfId="66" applyFont="1" applyFill="1" applyBorder="1" applyAlignment="1">
      <alignment vertical="center" wrapText="1"/>
      <protection/>
    </xf>
    <xf numFmtId="10" fontId="9" fillId="0" borderId="10" xfId="66" applyNumberFormat="1" applyFont="1" applyBorder="1" applyAlignment="1">
      <alignment vertical="center" wrapText="1"/>
      <protection/>
    </xf>
    <xf numFmtId="10" fontId="6" fillId="0" borderId="10" xfId="66" applyNumberFormat="1" applyFont="1" applyBorder="1" applyAlignment="1">
      <alignment vertical="center" wrapText="1"/>
      <protection/>
    </xf>
    <xf numFmtId="185" fontId="9" fillId="0" borderId="10" xfId="67" applyNumberFormat="1" applyFont="1" applyFill="1" applyBorder="1" applyAlignment="1">
      <alignment horizontal="center" vertical="center" wrapText="1"/>
      <protection/>
    </xf>
    <xf numFmtId="177" fontId="9" fillId="0" borderId="10" xfId="65" applyNumberFormat="1" applyFont="1" applyFill="1" applyBorder="1" applyAlignment="1">
      <alignment horizontal="right" vertical="center" wrapText="1"/>
      <protection/>
    </xf>
    <xf numFmtId="177" fontId="9" fillId="0" borderId="10" xfId="66" applyNumberFormat="1" applyFont="1" applyBorder="1" applyAlignment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4" fillId="0" borderId="0" xfId="0" applyFont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3" fontId="9" fillId="0" borderId="10" xfId="0" applyNumberFormat="1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wrapText="1"/>
      <protection/>
    </xf>
    <xf numFmtId="180" fontId="2" fillId="0" borderId="0" xfId="0" applyNumberFormat="1" applyFont="1" applyAlignment="1" applyProtection="1">
      <alignment/>
      <protection/>
    </xf>
    <xf numFmtId="0" fontId="2" fillId="0" borderId="0" xfId="0" applyFont="1" applyFill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/>
      <protection/>
    </xf>
    <xf numFmtId="0" fontId="72" fillId="0" borderId="0" xfId="0" applyFont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 wrapText="1"/>
      <protection locked="0"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181" fontId="2" fillId="0" borderId="10" xfId="0" applyNumberFormat="1" applyFont="1" applyBorder="1" applyAlignment="1" applyProtection="1">
      <alignment horizontal="center" vertical="center" wrapText="1"/>
      <protection/>
    </xf>
    <xf numFmtId="181" fontId="2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176" fontId="13" fillId="0" borderId="10" xfId="0" applyNumberFormat="1" applyFont="1" applyBorder="1" applyAlignment="1" applyProtection="1">
      <alignment horizontal="center" vertical="center" wrapText="1"/>
      <protection/>
    </xf>
    <xf numFmtId="181" fontId="13" fillId="0" borderId="10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77" fontId="6" fillId="0" borderId="0" xfId="0" applyNumberFormat="1" applyFont="1" applyFill="1" applyAlignment="1" applyProtection="1">
      <alignment horizontal="right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73" fillId="0" borderId="0" xfId="0" applyFont="1" applyFill="1" applyAlignment="1" applyProtection="1">
      <alignment horizontal="center" vertical="center" wrapText="1"/>
      <protection/>
    </xf>
    <xf numFmtId="0" fontId="79" fillId="0" borderId="0" xfId="0" applyFont="1" applyAlignment="1" applyProtection="1">
      <alignment horizontal="center" vertical="center" wrapText="1"/>
      <protection/>
    </xf>
    <xf numFmtId="0" fontId="79" fillId="0" borderId="0" xfId="0" applyFont="1" applyFill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left" vertical="center" wrapText="1"/>
      <protection/>
    </xf>
    <xf numFmtId="176" fontId="9" fillId="0" borderId="18" xfId="0" applyNumberFormat="1" applyFont="1" applyFill="1" applyBorder="1" applyAlignment="1" applyProtection="1">
      <alignment horizontal="center" vertical="center"/>
      <protection/>
    </xf>
    <xf numFmtId="176" fontId="9" fillId="0" borderId="18" xfId="0" applyNumberFormat="1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3" fontId="9" fillId="0" borderId="19" xfId="0" applyNumberFormat="1" applyFont="1" applyBorder="1" applyAlignment="1" applyProtection="1">
      <alignment horizontal="left" vertical="center" wrapText="1"/>
      <protection/>
    </xf>
    <xf numFmtId="3" fontId="9" fillId="0" borderId="20" xfId="0" applyNumberFormat="1" applyFont="1" applyBorder="1" applyAlignment="1" applyProtection="1">
      <alignment horizontal="left" vertical="center" wrapText="1"/>
      <protection/>
    </xf>
    <xf numFmtId="176" fontId="9" fillId="0" borderId="13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3" fontId="6" fillId="0" borderId="19" xfId="0" applyNumberFormat="1" applyFont="1" applyBorder="1" applyAlignment="1" applyProtection="1">
      <alignment horizontal="left" vertical="center" wrapText="1"/>
      <protection/>
    </xf>
    <xf numFmtId="3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wrapText="1"/>
      <protection/>
    </xf>
    <xf numFmtId="180" fontId="2" fillId="0" borderId="0" xfId="0" applyNumberFormat="1" applyFont="1" applyFill="1" applyAlignment="1" applyProtection="1">
      <alignment wrapText="1"/>
      <protection/>
    </xf>
    <xf numFmtId="0" fontId="6" fillId="0" borderId="11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180" fontId="9" fillId="0" borderId="0" xfId="0" applyNumberFormat="1" applyFont="1" applyAlignment="1" applyProtection="1">
      <alignment horizontal="center" vertical="center" wrapText="1"/>
      <protection/>
    </xf>
    <xf numFmtId="181" fontId="9" fillId="0" borderId="0" xfId="0" applyNumberFormat="1" applyFont="1" applyFill="1" applyAlignment="1" applyProtection="1">
      <alignment horizontal="center" vertical="center"/>
      <protection/>
    </xf>
    <xf numFmtId="181" fontId="6" fillId="0" borderId="0" xfId="0" applyNumberFormat="1" applyFont="1" applyFill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10" xfId="0" applyNumberFormat="1" applyFont="1" applyBorder="1" applyAlignment="1">
      <alignment horizontal="center" vertical="center"/>
    </xf>
    <xf numFmtId="180" fontId="13" fillId="0" borderId="0" xfId="0" applyNumberFormat="1" applyFont="1" applyFill="1" applyAlignment="1" applyProtection="1">
      <alignment wrapText="1"/>
      <protection/>
    </xf>
    <xf numFmtId="180" fontId="5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180" fontId="72" fillId="0" borderId="11" xfId="0" applyNumberFormat="1" applyFont="1" applyBorder="1" applyAlignment="1" applyProtection="1">
      <alignment horizontal="right" vertical="center"/>
      <protection/>
    </xf>
    <xf numFmtId="180" fontId="2" fillId="0" borderId="11" xfId="0" applyNumberFormat="1" applyFont="1" applyBorder="1" applyAlignment="1" applyProtection="1">
      <alignment horizontal="right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80" fontId="10" fillId="0" borderId="10" xfId="0" applyNumberFormat="1" applyFont="1" applyBorder="1" applyAlignment="1" applyProtection="1">
      <alignment horizontal="center" vertical="center" wrapText="1"/>
      <protection locked="0"/>
    </xf>
    <xf numFmtId="180" fontId="9" fillId="0" borderId="10" xfId="0" applyNumberFormat="1" applyFont="1" applyBorder="1" applyAlignment="1" applyProtection="1">
      <alignment horizontal="center" vertical="center" wrapText="1"/>
      <protection locked="0"/>
    </xf>
    <xf numFmtId="183" fontId="13" fillId="0" borderId="10" xfId="0" applyNumberFormat="1" applyFont="1" applyBorder="1" applyAlignment="1" applyProtection="1">
      <alignment horizontal="left" vertical="center"/>
      <protection/>
    </xf>
    <xf numFmtId="177" fontId="13" fillId="0" borderId="10" xfId="0" applyNumberFormat="1" applyFont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176" fontId="9" fillId="0" borderId="0" xfId="0" applyNumberFormat="1" applyFont="1" applyAlignment="1" applyProtection="1">
      <alignment/>
      <protection/>
    </xf>
    <xf numFmtId="176" fontId="13" fillId="0" borderId="0" xfId="0" applyNumberFormat="1" applyFont="1" applyAlignment="1" applyProtection="1">
      <alignment/>
      <protection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2014年全省及省级财政收支执行及2015年预算草案表（20150123，自用稿）" xfId="64"/>
    <cellStyle name="常规_2015年全省及省级财政收支执行及2016年预算草案表（20160120）企业处修改" xfId="65"/>
    <cellStyle name="常规_国有资本经营预算表样 2 2" xfId="66"/>
    <cellStyle name="常规_国资决算以及执行情况0712 2 2" xfId="67"/>
    <cellStyle name="千位分隔 2" xfId="68"/>
    <cellStyle name="千位分隔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istrator\&#26700;&#38754;\2017\&#37096;&#38376;&#39044;&#31639;\&#25209;&#22797;\&#20844;&#24320;\&#39044;&#20915;&#31639;&#20449;&#24687;&#20844;&#24320;&#26679;&#34920;\&#39044;&#20915;&#31639;&#20449;&#24687;&#20844;&#24320;&#26679;&#34920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1">
      <selection activeCell="E12" sqref="E12"/>
    </sheetView>
  </sheetViews>
  <sheetFormatPr defaultColWidth="8.875" defaultRowHeight="13.5"/>
  <cols>
    <col min="1" max="1" width="25.50390625" style="22" customWidth="1"/>
    <col min="2" max="2" width="15.75390625" style="22" hidden="1" customWidth="1"/>
    <col min="3" max="3" width="12.625" style="22" customWidth="1"/>
    <col min="4" max="4" width="12.625" style="288" customWidth="1"/>
    <col min="5" max="5" width="12.625" style="22" customWidth="1"/>
    <col min="6" max="6" width="12.625" style="289" customWidth="1"/>
    <col min="7" max="7" width="12.625" style="22" customWidth="1"/>
    <col min="8" max="32" width="9.00390625" style="22" bestFit="1" customWidth="1"/>
    <col min="33" max="160" width="8.875" style="22" customWidth="1"/>
    <col min="161" max="186" width="9.00390625" style="22" bestFit="1" customWidth="1"/>
    <col min="187" max="187" width="34.125" style="22" customWidth="1"/>
    <col min="188" max="189" width="10.875" style="22" customWidth="1"/>
    <col min="190" max="190" width="11.625" style="22" customWidth="1"/>
    <col min="191" max="191" width="11.875" style="22" customWidth="1"/>
    <col min="192" max="192" width="9.00390625" style="22" bestFit="1" customWidth="1"/>
    <col min="193" max="16384" width="8.875" style="22" customWidth="1"/>
  </cols>
  <sheetData>
    <row r="1" spans="1:7" ht="27" customHeight="1">
      <c r="A1" s="82" t="s">
        <v>0</v>
      </c>
      <c r="B1" s="82"/>
      <c r="C1" s="82"/>
      <c r="D1" s="83"/>
      <c r="E1" s="82"/>
      <c r="F1" s="82"/>
      <c r="G1" s="82"/>
    </row>
    <row r="2" spans="1:7" ht="21" customHeight="1">
      <c r="A2" s="84"/>
      <c r="B2" s="84"/>
      <c r="C2" s="84"/>
      <c r="D2" s="290"/>
      <c r="E2" s="84"/>
      <c r="F2" s="291" t="s">
        <v>1</v>
      </c>
      <c r="G2" s="292"/>
    </row>
    <row r="3" spans="1:7" ht="31.5" customHeight="1">
      <c r="A3" s="15" t="s">
        <v>2</v>
      </c>
      <c r="B3" s="241" t="s">
        <v>3</v>
      </c>
      <c r="C3" s="240" t="s">
        <v>4</v>
      </c>
      <c r="D3" s="293" t="s">
        <v>5</v>
      </c>
      <c r="E3" s="241" t="s">
        <v>6</v>
      </c>
      <c r="F3" s="294" t="s">
        <v>7</v>
      </c>
      <c r="G3" s="295" t="s">
        <v>8</v>
      </c>
    </row>
    <row r="4" spans="1:10" ht="26.25" customHeight="1">
      <c r="A4" s="296" t="s">
        <v>9</v>
      </c>
      <c r="B4" s="297">
        <f>SUM(B5:B21)</f>
        <v>8702</v>
      </c>
      <c r="C4" s="57">
        <f>SUM(C5:C21)</f>
        <v>12700</v>
      </c>
      <c r="D4" s="57">
        <f>SUM(D5:D21)</f>
        <v>11700</v>
      </c>
      <c r="E4" s="104">
        <f>SUM(E5:E21)</f>
        <v>11576</v>
      </c>
      <c r="F4" s="125">
        <f>_xlfn.IFERROR(E4/D4*100,"")</f>
        <v>98.94017094017093</v>
      </c>
      <c r="G4" s="125">
        <f>_xlfn.IFERROR(E4/B4*100,"")</f>
        <v>133.0268903700299</v>
      </c>
      <c r="J4" s="301"/>
    </row>
    <row r="5" spans="1:10" ht="21" customHeight="1">
      <c r="A5" s="142" t="s">
        <v>10</v>
      </c>
      <c r="B5" s="33">
        <v>2090</v>
      </c>
      <c r="C5" s="33">
        <v>6500</v>
      </c>
      <c r="D5" s="64">
        <v>5500</v>
      </c>
      <c r="E5" s="60">
        <v>5433</v>
      </c>
      <c r="F5" s="128">
        <f aca="true" t="shared" si="0" ref="F5:F30">_xlfn.IFERROR(E5/D5*100,"")</f>
        <v>98.78181818181818</v>
      </c>
      <c r="G5" s="128">
        <f aca="true" t="shared" si="1" ref="G5:G30">_xlfn.IFERROR(E5/B5*100,"")</f>
        <v>259.95215311004785</v>
      </c>
      <c r="J5" s="46"/>
    </row>
    <row r="6" spans="1:10" ht="21" customHeight="1">
      <c r="A6" s="142" t="s">
        <v>11</v>
      </c>
      <c r="B6" s="33"/>
      <c r="C6" s="33"/>
      <c r="D6" s="64"/>
      <c r="E6" s="60"/>
      <c r="F6" s="128">
        <f t="shared" si="0"/>
      </c>
      <c r="G6" s="128">
        <f t="shared" si="1"/>
      </c>
      <c r="J6" s="46"/>
    </row>
    <row r="7" spans="1:10" ht="21" customHeight="1">
      <c r="A7" s="142" t="s">
        <v>12</v>
      </c>
      <c r="B7" s="33">
        <v>761</v>
      </c>
      <c r="C7" s="33">
        <v>750</v>
      </c>
      <c r="D7" s="64">
        <v>980</v>
      </c>
      <c r="E7" s="60">
        <v>976</v>
      </c>
      <c r="F7" s="128">
        <f t="shared" si="0"/>
        <v>99.59183673469387</v>
      </c>
      <c r="G7" s="128">
        <f t="shared" si="1"/>
        <v>128.25229960578187</v>
      </c>
      <c r="J7" s="46"/>
    </row>
    <row r="8" spans="1:10" ht="21" customHeight="1">
      <c r="A8" s="142" t="s">
        <v>13</v>
      </c>
      <c r="B8" s="33"/>
      <c r="C8" s="33"/>
      <c r="D8" s="64"/>
      <c r="E8" s="43"/>
      <c r="F8" s="128">
        <f t="shared" si="0"/>
      </c>
      <c r="G8" s="128">
        <f t="shared" si="1"/>
      </c>
      <c r="J8" s="46"/>
    </row>
    <row r="9" spans="1:10" ht="21" customHeight="1">
      <c r="A9" s="142" t="s">
        <v>14</v>
      </c>
      <c r="B9" s="33">
        <v>248</v>
      </c>
      <c r="C9" s="33">
        <v>250</v>
      </c>
      <c r="D9" s="64">
        <v>250</v>
      </c>
      <c r="E9" s="60">
        <v>233</v>
      </c>
      <c r="F9" s="128">
        <f t="shared" si="0"/>
        <v>93.2</v>
      </c>
      <c r="G9" s="128">
        <f t="shared" si="1"/>
        <v>93.95161290322581</v>
      </c>
      <c r="J9" s="46"/>
    </row>
    <row r="10" spans="1:10" ht="21" customHeight="1">
      <c r="A10" s="142" t="s">
        <v>15</v>
      </c>
      <c r="B10" s="33">
        <v>278</v>
      </c>
      <c r="C10" s="33">
        <v>270</v>
      </c>
      <c r="D10" s="64">
        <v>330</v>
      </c>
      <c r="E10" s="60">
        <v>331</v>
      </c>
      <c r="F10" s="128">
        <f t="shared" si="0"/>
        <v>100.3030303030303</v>
      </c>
      <c r="G10" s="128">
        <f t="shared" si="1"/>
        <v>119.06474820143885</v>
      </c>
      <c r="J10" s="46"/>
    </row>
    <row r="11" spans="1:10" ht="21" customHeight="1">
      <c r="A11" s="142" t="s">
        <v>16</v>
      </c>
      <c r="B11" s="33">
        <v>710</v>
      </c>
      <c r="C11" s="33">
        <v>670</v>
      </c>
      <c r="D11" s="64">
        <v>790</v>
      </c>
      <c r="E11" s="60">
        <v>793</v>
      </c>
      <c r="F11" s="128">
        <f t="shared" si="0"/>
        <v>100.37974683544304</v>
      </c>
      <c r="G11" s="128">
        <f t="shared" si="1"/>
        <v>111.69014084507043</v>
      </c>
      <c r="J11" s="46"/>
    </row>
    <row r="12" spans="1:10" ht="21" customHeight="1">
      <c r="A12" s="142" t="s">
        <v>17</v>
      </c>
      <c r="B12" s="107">
        <v>385</v>
      </c>
      <c r="C12" s="33">
        <v>350</v>
      </c>
      <c r="D12" s="64">
        <v>330</v>
      </c>
      <c r="E12" s="60">
        <v>314</v>
      </c>
      <c r="F12" s="128">
        <f t="shared" si="0"/>
        <v>95.15151515151516</v>
      </c>
      <c r="G12" s="128">
        <f t="shared" si="1"/>
        <v>81.55844155844156</v>
      </c>
      <c r="J12" s="46"/>
    </row>
    <row r="13" spans="1:10" ht="21" customHeight="1">
      <c r="A13" s="142" t="s">
        <v>18</v>
      </c>
      <c r="B13" s="107">
        <v>382</v>
      </c>
      <c r="C13" s="33">
        <v>350</v>
      </c>
      <c r="D13" s="64">
        <v>330</v>
      </c>
      <c r="E13" s="60">
        <v>315</v>
      </c>
      <c r="F13" s="128">
        <f t="shared" si="0"/>
        <v>95.45454545454545</v>
      </c>
      <c r="G13" s="128">
        <f t="shared" si="1"/>
        <v>82.4607329842932</v>
      </c>
      <c r="J13" s="46"/>
    </row>
    <row r="14" spans="1:10" ht="21" customHeight="1">
      <c r="A14" s="142" t="s">
        <v>19</v>
      </c>
      <c r="B14" s="107">
        <v>2145</v>
      </c>
      <c r="C14" s="33">
        <v>2000</v>
      </c>
      <c r="D14" s="64">
        <v>1220</v>
      </c>
      <c r="E14" s="60">
        <v>1214</v>
      </c>
      <c r="F14" s="128">
        <f t="shared" si="0"/>
        <v>99.50819672131146</v>
      </c>
      <c r="G14" s="128">
        <f t="shared" si="1"/>
        <v>56.5967365967366</v>
      </c>
      <c r="J14" s="46"/>
    </row>
    <row r="15" spans="1:10" ht="21" customHeight="1">
      <c r="A15" s="142" t="s">
        <v>20</v>
      </c>
      <c r="B15" s="107"/>
      <c r="C15" s="33"/>
      <c r="D15" s="64"/>
      <c r="E15" s="60"/>
      <c r="F15" s="128">
        <f t="shared" si="0"/>
      </c>
      <c r="G15" s="128">
        <f t="shared" si="1"/>
      </c>
      <c r="J15" s="46"/>
    </row>
    <row r="16" spans="1:10" ht="21" customHeight="1">
      <c r="A16" s="142" t="s">
        <v>21</v>
      </c>
      <c r="B16" s="107">
        <v>662</v>
      </c>
      <c r="C16" s="33">
        <v>590</v>
      </c>
      <c r="D16" s="64">
        <v>710</v>
      </c>
      <c r="E16" s="60">
        <v>711</v>
      </c>
      <c r="F16" s="128">
        <f t="shared" si="0"/>
        <v>100.14084507042253</v>
      </c>
      <c r="G16" s="128">
        <f t="shared" si="1"/>
        <v>107.40181268882176</v>
      </c>
      <c r="J16" s="46"/>
    </row>
    <row r="17" spans="1:10" ht="21" customHeight="1">
      <c r="A17" s="142" t="s">
        <v>22</v>
      </c>
      <c r="B17" s="107">
        <v>178</v>
      </c>
      <c r="C17" s="33">
        <v>190</v>
      </c>
      <c r="D17" s="298">
        <v>370</v>
      </c>
      <c r="E17" s="60">
        <v>369</v>
      </c>
      <c r="F17" s="128">
        <f t="shared" si="0"/>
        <v>99.72972972972973</v>
      </c>
      <c r="G17" s="128">
        <f t="shared" si="1"/>
        <v>207.30337078651684</v>
      </c>
      <c r="J17" s="46"/>
    </row>
    <row r="18" spans="1:10" ht="21" customHeight="1">
      <c r="A18" s="142" t="s">
        <v>23</v>
      </c>
      <c r="B18" s="107">
        <v>788</v>
      </c>
      <c r="C18" s="33">
        <v>700</v>
      </c>
      <c r="D18" s="298">
        <v>830</v>
      </c>
      <c r="E18" s="60">
        <v>826</v>
      </c>
      <c r="F18" s="128">
        <f t="shared" si="0"/>
        <v>99.51807228915662</v>
      </c>
      <c r="G18" s="128">
        <f t="shared" si="1"/>
        <v>104.82233502538072</v>
      </c>
      <c r="J18" s="46"/>
    </row>
    <row r="19" spans="1:10" ht="21" customHeight="1">
      <c r="A19" s="142" t="s">
        <v>24</v>
      </c>
      <c r="B19" s="107"/>
      <c r="C19" s="33"/>
      <c r="D19" s="298"/>
      <c r="E19" s="60"/>
      <c r="F19" s="128">
        <f t="shared" si="0"/>
      </c>
      <c r="G19" s="128">
        <f t="shared" si="1"/>
      </c>
      <c r="J19" s="46"/>
    </row>
    <row r="20" spans="1:10" ht="21" customHeight="1">
      <c r="A20" s="142" t="s">
        <v>25</v>
      </c>
      <c r="B20" s="107">
        <v>75</v>
      </c>
      <c r="C20" s="33">
        <v>80</v>
      </c>
      <c r="D20" s="298">
        <v>60</v>
      </c>
      <c r="E20" s="60">
        <v>61</v>
      </c>
      <c r="F20" s="128">
        <f t="shared" si="0"/>
        <v>101.66666666666666</v>
      </c>
      <c r="G20" s="128">
        <f t="shared" si="1"/>
        <v>81.33333333333333</v>
      </c>
      <c r="J20" s="46"/>
    </row>
    <row r="21" spans="1:10" ht="21" customHeight="1">
      <c r="A21" s="142" t="s">
        <v>26</v>
      </c>
      <c r="B21" s="107"/>
      <c r="C21" s="33"/>
      <c r="D21" s="298"/>
      <c r="E21" s="60"/>
      <c r="F21" s="128">
        <f t="shared" si="0"/>
      </c>
      <c r="G21" s="128">
        <f t="shared" si="1"/>
      </c>
      <c r="J21" s="46"/>
    </row>
    <row r="22" spans="1:10" s="236" customFormat="1" ht="27" customHeight="1">
      <c r="A22" s="141" t="s">
        <v>27</v>
      </c>
      <c r="B22" s="40">
        <f>SUM(B23:B29)</f>
        <v>18363</v>
      </c>
      <c r="C22" s="40">
        <f>SUM(C23:C29)</f>
        <v>15800</v>
      </c>
      <c r="D22" s="40">
        <f>SUM(D23:D29)</f>
        <v>16800</v>
      </c>
      <c r="E22" s="104">
        <f>SUM(E23:E29)</f>
        <v>16957</v>
      </c>
      <c r="F22" s="125">
        <f t="shared" si="0"/>
        <v>100.93452380952381</v>
      </c>
      <c r="G22" s="125">
        <f t="shared" si="1"/>
        <v>92.34329902521374</v>
      </c>
      <c r="J22" s="302"/>
    </row>
    <row r="23" spans="1:10" ht="21" customHeight="1">
      <c r="A23" s="299" t="s">
        <v>28</v>
      </c>
      <c r="B23" s="107">
        <v>1098</v>
      </c>
      <c r="C23" s="33">
        <v>1000</v>
      </c>
      <c r="D23" s="298">
        <v>1250</v>
      </c>
      <c r="E23" s="107">
        <v>1258</v>
      </c>
      <c r="F23" s="128">
        <f t="shared" si="0"/>
        <v>100.64</v>
      </c>
      <c r="G23" s="128">
        <f t="shared" si="1"/>
        <v>114.57194899817851</v>
      </c>
      <c r="J23" s="46"/>
    </row>
    <row r="24" spans="1:10" ht="21" customHeight="1">
      <c r="A24" s="299" t="s">
        <v>29</v>
      </c>
      <c r="B24" s="107">
        <v>483</v>
      </c>
      <c r="C24" s="33">
        <v>350</v>
      </c>
      <c r="D24" s="298">
        <v>170</v>
      </c>
      <c r="E24" s="107">
        <v>174</v>
      </c>
      <c r="F24" s="128">
        <f t="shared" si="0"/>
        <v>102.35294117647058</v>
      </c>
      <c r="G24" s="128">
        <f t="shared" si="1"/>
        <v>36.024844720496894</v>
      </c>
      <c r="J24" s="46"/>
    </row>
    <row r="25" spans="1:10" ht="21" customHeight="1">
      <c r="A25" s="142" t="s">
        <v>30</v>
      </c>
      <c r="B25" s="107">
        <v>1834</v>
      </c>
      <c r="C25" s="33">
        <v>1500</v>
      </c>
      <c r="D25" s="298">
        <v>380</v>
      </c>
      <c r="E25" s="107">
        <v>386</v>
      </c>
      <c r="F25" s="128">
        <f t="shared" si="0"/>
        <v>101.57894736842105</v>
      </c>
      <c r="G25" s="128">
        <f t="shared" si="1"/>
        <v>21.046892039258452</v>
      </c>
      <c r="J25" s="46"/>
    </row>
    <row r="26" spans="1:10" ht="32.25" customHeight="1">
      <c r="A26" s="300" t="s">
        <v>31</v>
      </c>
      <c r="B26" s="33">
        <v>13549</v>
      </c>
      <c r="C26" s="33">
        <v>11800</v>
      </c>
      <c r="D26" s="298">
        <v>14200</v>
      </c>
      <c r="E26" s="107">
        <v>14342</v>
      </c>
      <c r="F26" s="128">
        <f t="shared" si="0"/>
        <v>101</v>
      </c>
      <c r="G26" s="128">
        <f t="shared" si="1"/>
        <v>105.85283046719316</v>
      </c>
      <c r="J26" s="46"/>
    </row>
    <row r="27" spans="1:10" ht="21" customHeight="1">
      <c r="A27" s="300" t="s">
        <v>32</v>
      </c>
      <c r="B27" s="33"/>
      <c r="C27" s="33"/>
      <c r="D27" s="298"/>
      <c r="E27" s="107"/>
      <c r="F27" s="128">
        <f t="shared" si="0"/>
      </c>
      <c r="G27" s="128"/>
      <c r="J27" s="46"/>
    </row>
    <row r="28" spans="1:10" ht="21" customHeight="1">
      <c r="A28" s="300" t="s">
        <v>33</v>
      </c>
      <c r="B28" s="33"/>
      <c r="C28" s="33">
        <v>150</v>
      </c>
      <c r="D28" s="298">
        <v>50</v>
      </c>
      <c r="E28" s="60">
        <v>50</v>
      </c>
      <c r="F28" s="128">
        <f t="shared" si="0"/>
        <v>100</v>
      </c>
      <c r="G28" s="128">
        <f t="shared" si="1"/>
      </c>
      <c r="J28" s="46"/>
    </row>
    <row r="29" spans="1:10" ht="21" customHeight="1">
      <c r="A29" s="142" t="s">
        <v>34</v>
      </c>
      <c r="B29" s="33">
        <v>1399</v>
      </c>
      <c r="C29" s="33">
        <v>1000</v>
      </c>
      <c r="D29" s="298">
        <v>750</v>
      </c>
      <c r="E29" s="107">
        <v>747</v>
      </c>
      <c r="F29" s="128">
        <f t="shared" si="0"/>
        <v>99.6</v>
      </c>
      <c r="G29" s="128">
        <f t="shared" si="1"/>
        <v>53.395282344531815</v>
      </c>
      <c r="J29" s="46"/>
    </row>
    <row r="30" spans="1:10" s="236" customFormat="1" ht="27" customHeight="1">
      <c r="A30" s="248" t="s">
        <v>35</v>
      </c>
      <c r="B30" s="297">
        <f>B22+B4</f>
        <v>27065</v>
      </c>
      <c r="C30" s="57">
        <f>C22+C4</f>
        <v>28500</v>
      </c>
      <c r="D30" s="67">
        <f>D22+D4</f>
        <v>28500</v>
      </c>
      <c r="E30" s="57">
        <f>E22+E4</f>
        <v>28533</v>
      </c>
      <c r="F30" s="125">
        <f t="shared" si="0"/>
        <v>100.1157894736842</v>
      </c>
      <c r="G30" s="125">
        <f t="shared" si="1"/>
        <v>105.42397930907075</v>
      </c>
      <c r="J30" s="302"/>
    </row>
  </sheetData>
  <sheetProtection/>
  <mergeCells count="2">
    <mergeCell ref="A1:G1"/>
    <mergeCell ref="F2:G2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J13" sqref="J13"/>
    </sheetView>
  </sheetViews>
  <sheetFormatPr defaultColWidth="8.875" defaultRowHeight="13.5"/>
  <cols>
    <col min="1" max="1" width="36.375" style="178" customWidth="1"/>
    <col min="2" max="4" width="10.625" style="178" customWidth="1"/>
    <col min="5" max="6" width="9.625" style="178" customWidth="1"/>
    <col min="7" max="16384" width="8.875" style="178" customWidth="1"/>
  </cols>
  <sheetData>
    <row r="1" spans="1:6" s="173" customFormat="1" ht="30.75" customHeight="1">
      <c r="A1" s="179" t="s">
        <v>1303</v>
      </c>
      <c r="B1" s="179"/>
      <c r="C1" s="179"/>
      <c r="D1" s="179"/>
      <c r="E1" s="179"/>
      <c r="F1" s="179"/>
    </row>
    <row r="2" spans="1:6" ht="21" customHeight="1">
      <c r="A2" s="204"/>
      <c r="B2" s="174"/>
      <c r="C2" s="174"/>
      <c r="D2" s="174"/>
      <c r="E2" s="174"/>
      <c r="F2" s="181" t="s">
        <v>37</v>
      </c>
    </row>
    <row r="3" spans="1:6" s="200" customFormat="1" ht="34.5" customHeight="1">
      <c r="A3" s="205" t="s">
        <v>2</v>
      </c>
      <c r="B3" s="206" t="s">
        <v>1304</v>
      </c>
      <c r="C3" s="207" t="s">
        <v>1305</v>
      </c>
      <c r="D3" s="206" t="s">
        <v>1265</v>
      </c>
      <c r="E3" s="206" t="s">
        <v>1306</v>
      </c>
      <c r="F3" s="207" t="s">
        <v>1307</v>
      </c>
    </row>
    <row r="4" spans="1:6" s="200" customFormat="1" ht="21" customHeight="1">
      <c r="A4" s="208" t="s">
        <v>1308</v>
      </c>
      <c r="B4" s="209"/>
      <c r="C4" s="210"/>
      <c r="D4" s="210"/>
      <c r="E4" s="210"/>
      <c r="F4" s="210"/>
    </row>
    <row r="5" spans="1:6" s="201" customFormat="1" ht="21" customHeight="1">
      <c r="A5" s="211" t="s">
        <v>1309</v>
      </c>
      <c r="B5" s="212"/>
      <c r="C5" s="213"/>
      <c r="D5" s="213"/>
      <c r="E5" s="213"/>
      <c r="F5" s="213"/>
    </row>
    <row r="6" spans="1:6" s="202" customFormat="1" ht="21" customHeight="1">
      <c r="A6" s="214" t="s">
        <v>1310</v>
      </c>
      <c r="B6" s="212"/>
      <c r="C6" s="215"/>
      <c r="D6" s="215"/>
      <c r="E6" s="215"/>
      <c r="F6" s="215"/>
    </row>
    <row r="7" spans="1:6" s="200" customFormat="1" ht="21" customHeight="1">
      <c r="A7" s="211" t="s">
        <v>1311</v>
      </c>
      <c r="B7" s="212"/>
      <c r="C7" s="210"/>
      <c r="D7" s="210"/>
      <c r="E7" s="210"/>
      <c r="F7" s="210"/>
    </row>
    <row r="8" spans="1:6" s="200" customFormat="1" ht="21" customHeight="1">
      <c r="A8" s="211" t="s">
        <v>1312</v>
      </c>
      <c r="B8" s="212"/>
      <c r="C8" s="210"/>
      <c r="D8" s="210"/>
      <c r="E8" s="210"/>
      <c r="F8" s="210"/>
    </row>
    <row r="9" spans="1:6" s="200" customFormat="1" ht="21" customHeight="1">
      <c r="A9" s="208" t="s">
        <v>1313</v>
      </c>
      <c r="B9" s="209"/>
      <c r="C9" s="210"/>
      <c r="D9" s="210"/>
      <c r="E9" s="210"/>
      <c r="F9" s="210"/>
    </row>
    <row r="10" spans="1:6" s="200" customFormat="1" ht="21" customHeight="1">
      <c r="A10" s="211" t="s">
        <v>1314</v>
      </c>
      <c r="B10" s="212"/>
      <c r="C10" s="210"/>
      <c r="D10" s="210"/>
      <c r="E10" s="210"/>
      <c r="F10" s="210"/>
    </row>
    <row r="11" spans="1:6" s="200" customFormat="1" ht="21" customHeight="1">
      <c r="A11" s="211" t="s">
        <v>1315</v>
      </c>
      <c r="B11" s="212"/>
      <c r="C11" s="210"/>
      <c r="D11" s="210"/>
      <c r="E11" s="210"/>
      <c r="F11" s="210"/>
    </row>
    <row r="12" spans="1:6" s="200" customFormat="1" ht="33" customHeight="1">
      <c r="A12" s="211" t="s">
        <v>1316</v>
      </c>
      <c r="B12" s="212"/>
      <c r="C12" s="210"/>
      <c r="D12" s="210"/>
      <c r="E12" s="210"/>
      <c r="F12" s="210"/>
    </row>
    <row r="13" spans="1:6" s="200" customFormat="1" ht="21" customHeight="1">
      <c r="A13" s="208" t="s">
        <v>1317</v>
      </c>
      <c r="B13" s="209"/>
      <c r="C13" s="210"/>
      <c r="D13" s="210"/>
      <c r="E13" s="210"/>
      <c r="F13" s="210"/>
    </row>
    <row r="14" spans="1:6" s="200" customFormat="1" ht="21" customHeight="1">
      <c r="A14" s="211" t="s">
        <v>1318</v>
      </c>
      <c r="B14" s="212"/>
      <c r="C14" s="210"/>
      <c r="D14" s="210"/>
      <c r="E14" s="210"/>
      <c r="F14" s="210"/>
    </row>
    <row r="15" spans="1:6" s="200" customFormat="1" ht="21" customHeight="1">
      <c r="A15" s="211" t="s">
        <v>1319</v>
      </c>
      <c r="B15" s="212"/>
      <c r="C15" s="210"/>
      <c r="D15" s="210"/>
      <c r="E15" s="210"/>
      <c r="F15" s="210"/>
    </row>
    <row r="16" spans="1:6" s="200" customFormat="1" ht="21" customHeight="1">
      <c r="A16" s="208" t="s">
        <v>1320</v>
      </c>
      <c r="B16" s="209"/>
      <c r="C16" s="210"/>
      <c r="D16" s="210"/>
      <c r="E16" s="210"/>
      <c r="F16" s="210"/>
    </row>
    <row r="17" spans="1:6" s="200" customFormat="1" ht="21" customHeight="1">
      <c r="A17" s="211" t="s">
        <v>1321</v>
      </c>
      <c r="B17" s="209"/>
      <c r="C17" s="210"/>
      <c r="D17" s="210"/>
      <c r="E17" s="210"/>
      <c r="F17" s="210"/>
    </row>
    <row r="18" spans="1:6" s="200" customFormat="1" ht="21" customHeight="1">
      <c r="A18" s="211" t="s">
        <v>1322</v>
      </c>
      <c r="B18" s="212"/>
      <c r="C18" s="210"/>
      <c r="D18" s="210"/>
      <c r="E18" s="210"/>
      <c r="F18" s="210"/>
    </row>
    <row r="19" spans="1:6" s="200" customFormat="1" ht="21" customHeight="1">
      <c r="A19" s="208" t="s">
        <v>1323</v>
      </c>
      <c r="B19" s="209"/>
      <c r="C19" s="210"/>
      <c r="D19" s="210"/>
      <c r="E19" s="210"/>
      <c r="F19" s="216"/>
    </row>
    <row r="20" spans="1:6" s="200" customFormat="1" ht="21" customHeight="1">
      <c r="A20" s="211" t="s">
        <v>1324</v>
      </c>
      <c r="B20" s="212"/>
      <c r="C20" s="210"/>
      <c r="D20" s="210"/>
      <c r="E20" s="210"/>
      <c r="F20" s="217"/>
    </row>
    <row r="21" spans="1:6" s="203" customFormat="1" ht="21" customHeight="1">
      <c r="A21" s="218" t="s">
        <v>1325</v>
      </c>
      <c r="B21" s="209"/>
      <c r="C21" s="219"/>
      <c r="D21" s="220"/>
      <c r="E21" s="220"/>
      <c r="F21" s="216"/>
    </row>
    <row r="22" ht="21" customHeight="1">
      <c r="A22" s="199" t="s">
        <v>1326</v>
      </c>
    </row>
  </sheetData>
  <sheetProtection/>
  <mergeCells count="1">
    <mergeCell ref="A1:F1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J13" sqref="J13"/>
    </sheetView>
  </sheetViews>
  <sheetFormatPr defaultColWidth="8.875" defaultRowHeight="13.5"/>
  <cols>
    <col min="1" max="1" width="38.50390625" style="178" customWidth="1"/>
    <col min="2" max="6" width="9.625" style="178" customWidth="1"/>
    <col min="7" max="16384" width="8.875" style="178" customWidth="1"/>
  </cols>
  <sheetData>
    <row r="1" spans="1:6" s="173" customFormat="1" ht="27" customHeight="1">
      <c r="A1" s="179" t="s">
        <v>1327</v>
      </c>
      <c r="B1" s="179"/>
      <c r="C1" s="179"/>
      <c r="D1" s="179"/>
      <c r="E1" s="179"/>
      <c r="F1" s="179"/>
    </row>
    <row r="2" spans="1:6" s="174" customFormat="1" ht="21" customHeight="1">
      <c r="A2" s="180"/>
      <c r="F2" s="181" t="s">
        <v>37</v>
      </c>
    </row>
    <row r="3" spans="1:6" s="175" customFormat="1" ht="31.5" customHeight="1">
      <c r="A3" s="182" t="s">
        <v>1046</v>
      </c>
      <c r="B3" s="183" t="s">
        <v>4</v>
      </c>
      <c r="C3" s="184" t="s">
        <v>1328</v>
      </c>
      <c r="D3" s="183" t="s">
        <v>1329</v>
      </c>
      <c r="E3" s="183" t="s">
        <v>7</v>
      </c>
      <c r="F3" s="183" t="s">
        <v>1330</v>
      </c>
    </row>
    <row r="4" spans="1:6" s="176" customFormat="1" ht="21" customHeight="1">
      <c r="A4" s="185" t="s">
        <v>1331</v>
      </c>
      <c r="B4" s="186"/>
      <c r="C4" s="187"/>
      <c r="D4" s="187">
        <f>SUM(D5:D10)</f>
        <v>201</v>
      </c>
      <c r="E4" s="188"/>
      <c r="F4" s="188">
        <v>7.1</v>
      </c>
    </row>
    <row r="5" spans="1:6" s="177" customFormat="1" ht="21" customHeight="1">
      <c r="A5" s="189" t="s">
        <v>1332</v>
      </c>
      <c r="B5" s="190"/>
      <c r="C5" s="191"/>
      <c r="D5" s="192"/>
      <c r="E5" s="193"/>
      <c r="F5" s="193"/>
    </row>
    <row r="6" spans="1:6" s="177" customFormat="1" ht="21" customHeight="1">
      <c r="A6" s="189" t="s">
        <v>1333</v>
      </c>
      <c r="B6" s="190"/>
      <c r="C6" s="191"/>
      <c r="D6" s="191"/>
      <c r="E6" s="193"/>
      <c r="F6" s="193"/>
    </row>
    <row r="7" spans="1:6" s="177" customFormat="1" ht="21" customHeight="1">
      <c r="A7" s="189" t="s">
        <v>1334</v>
      </c>
      <c r="B7" s="190"/>
      <c r="C7" s="191"/>
      <c r="D7" s="192">
        <v>201</v>
      </c>
      <c r="E7" s="193"/>
      <c r="F7" s="194"/>
    </row>
    <row r="8" spans="1:6" s="176" customFormat="1" ht="21" customHeight="1">
      <c r="A8" s="189" t="s">
        <v>1335</v>
      </c>
      <c r="B8" s="190"/>
      <c r="C8" s="192"/>
      <c r="D8" s="192"/>
      <c r="E8" s="194"/>
      <c r="F8" s="194"/>
    </row>
    <row r="9" spans="1:6" s="176" customFormat="1" ht="21" customHeight="1">
      <c r="A9" s="189" t="s">
        <v>1336</v>
      </c>
      <c r="B9" s="190"/>
      <c r="C9" s="192"/>
      <c r="D9" s="192"/>
      <c r="E9" s="194"/>
      <c r="F9" s="194"/>
    </row>
    <row r="10" spans="1:6" s="176" customFormat="1" ht="21" customHeight="1">
      <c r="A10" s="189" t="s">
        <v>1337</v>
      </c>
      <c r="B10" s="190"/>
      <c r="C10" s="192"/>
      <c r="D10" s="192"/>
      <c r="E10" s="194"/>
      <c r="F10" s="194"/>
    </row>
    <row r="11" spans="1:6" s="176" customFormat="1" ht="21" customHeight="1">
      <c r="A11" s="185" t="s">
        <v>1338</v>
      </c>
      <c r="B11" s="190"/>
      <c r="C11" s="192"/>
      <c r="D11" s="192"/>
      <c r="E11" s="194"/>
      <c r="F11" s="195"/>
    </row>
    <row r="12" spans="1:6" s="176" customFormat="1" ht="21" customHeight="1">
      <c r="A12" s="189" t="s">
        <v>1339</v>
      </c>
      <c r="B12" s="190"/>
      <c r="C12" s="192"/>
      <c r="D12" s="192"/>
      <c r="E12" s="194"/>
      <c r="F12" s="194"/>
    </row>
    <row r="13" spans="1:6" s="176" customFormat="1" ht="21" customHeight="1">
      <c r="A13" s="189" t="s">
        <v>1340</v>
      </c>
      <c r="B13" s="190"/>
      <c r="C13" s="192"/>
      <c r="D13" s="192"/>
      <c r="E13" s="194"/>
      <c r="F13" s="194"/>
    </row>
    <row r="14" spans="1:6" s="176" customFormat="1" ht="21" customHeight="1">
      <c r="A14" s="189" t="s">
        <v>1341</v>
      </c>
      <c r="B14" s="190"/>
      <c r="C14" s="192"/>
      <c r="D14" s="192"/>
      <c r="E14" s="194"/>
      <c r="F14" s="194"/>
    </row>
    <row r="15" spans="1:6" s="175" customFormat="1" ht="21" customHeight="1">
      <c r="A15" s="189" t="s">
        <v>1342</v>
      </c>
      <c r="B15" s="190"/>
      <c r="C15" s="196"/>
      <c r="D15" s="196"/>
      <c r="E15" s="195"/>
      <c r="F15" s="195"/>
    </row>
    <row r="16" spans="1:6" s="175" customFormat="1" ht="21" customHeight="1">
      <c r="A16" s="189" t="s">
        <v>1343</v>
      </c>
      <c r="B16" s="190"/>
      <c r="C16" s="196"/>
      <c r="D16" s="196"/>
      <c r="E16" s="195"/>
      <c r="F16" s="195"/>
    </row>
    <row r="17" spans="1:6" s="175" customFormat="1" ht="21" customHeight="1">
      <c r="A17" s="189" t="s">
        <v>1344</v>
      </c>
      <c r="B17" s="190"/>
      <c r="C17" s="196"/>
      <c r="D17" s="196"/>
      <c r="E17" s="195"/>
      <c r="F17" s="195"/>
    </row>
    <row r="18" spans="1:6" s="175" customFormat="1" ht="21" customHeight="1">
      <c r="A18" s="189" t="s">
        <v>1345</v>
      </c>
      <c r="B18" s="190"/>
      <c r="C18" s="196"/>
      <c r="D18" s="196"/>
      <c r="E18" s="195"/>
      <c r="F18" s="195"/>
    </row>
    <row r="19" spans="1:6" s="175" customFormat="1" ht="21" customHeight="1">
      <c r="A19" s="185" t="s">
        <v>1346</v>
      </c>
      <c r="B19" s="190"/>
      <c r="C19" s="196"/>
      <c r="D19" s="196"/>
      <c r="E19" s="195"/>
      <c r="F19" s="195"/>
    </row>
    <row r="20" spans="1:6" s="175" customFormat="1" ht="21" customHeight="1">
      <c r="A20" s="189" t="s">
        <v>1347</v>
      </c>
      <c r="B20" s="190"/>
      <c r="C20" s="196"/>
      <c r="D20" s="196"/>
      <c r="E20" s="195"/>
      <c r="F20" s="195"/>
    </row>
    <row r="21" spans="1:6" s="175" customFormat="1" ht="21" customHeight="1">
      <c r="A21" s="185" t="s">
        <v>1348</v>
      </c>
      <c r="B21" s="190"/>
      <c r="C21" s="196"/>
      <c r="D21" s="196"/>
      <c r="E21" s="195"/>
      <c r="F21" s="195"/>
    </row>
    <row r="22" spans="1:6" s="175" customFormat="1" ht="21" customHeight="1">
      <c r="A22" s="197" t="s">
        <v>1349</v>
      </c>
      <c r="B22" s="186"/>
      <c r="C22" s="196"/>
      <c r="D22" s="196"/>
      <c r="E22" s="195"/>
      <c r="F22" s="195"/>
    </row>
    <row r="23" spans="1:6" s="175" customFormat="1" ht="21" customHeight="1">
      <c r="A23" s="185" t="s">
        <v>1350</v>
      </c>
      <c r="B23" s="190"/>
      <c r="C23" s="196"/>
      <c r="D23" s="196"/>
      <c r="E23" s="195"/>
      <c r="F23" s="195"/>
    </row>
    <row r="24" spans="1:6" s="175" customFormat="1" ht="21" customHeight="1">
      <c r="A24" s="189" t="s">
        <v>1351</v>
      </c>
      <c r="B24" s="190"/>
      <c r="C24" s="196"/>
      <c r="D24" s="196"/>
      <c r="E24" s="195"/>
      <c r="F24" s="195"/>
    </row>
    <row r="25" spans="1:6" s="175" customFormat="1" ht="21" customHeight="1">
      <c r="A25" s="198" t="s">
        <v>1352</v>
      </c>
      <c r="B25" s="186"/>
      <c r="C25" s="186"/>
      <c r="D25" s="186">
        <f>D4+D11+D19+D21+D23</f>
        <v>201</v>
      </c>
      <c r="E25" s="188"/>
      <c r="F25" s="188">
        <v>7.1</v>
      </c>
    </row>
    <row r="26" ht="14.25">
      <c r="A26" s="199"/>
    </row>
  </sheetData>
  <sheetProtection/>
  <mergeCells count="1">
    <mergeCell ref="A1:F1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0"/>
  <sheetViews>
    <sheetView zoomScaleSheetLayoutView="100" workbookViewId="0" topLeftCell="A1">
      <selection activeCell="J13" sqref="J13"/>
    </sheetView>
  </sheetViews>
  <sheetFormatPr defaultColWidth="8.875" defaultRowHeight="13.5"/>
  <cols>
    <col min="1" max="1" width="32.625" style="161" customWidth="1"/>
    <col min="2" max="2" width="11.625" style="162" customWidth="1"/>
    <col min="3" max="3" width="32.625" style="161" customWidth="1"/>
    <col min="4" max="4" width="11.625" style="162" customWidth="1"/>
    <col min="5" max="5" width="9.00390625" style="162" bestFit="1" customWidth="1"/>
    <col min="6" max="6" width="9.375" style="162" customWidth="1"/>
    <col min="7" max="7" width="10.50390625" style="162" customWidth="1"/>
    <col min="8" max="32" width="9.00390625" style="162" bestFit="1" customWidth="1"/>
    <col min="33" max="16384" width="8.875" style="162" customWidth="1"/>
  </cols>
  <sheetData>
    <row r="1" spans="1:4" ht="27" customHeight="1">
      <c r="A1" s="163" t="s">
        <v>1353</v>
      </c>
      <c r="B1" s="164"/>
      <c r="C1" s="164"/>
      <c r="D1" s="164"/>
    </row>
    <row r="2" spans="1:4" ht="21" customHeight="1">
      <c r="A2" s="113"/>
      <c r="B2" s="165"/>
      <c r="C2" s="113"/>
      <c r="D2" s="166" t="s">
        <v>1263</v>
      </c>
    </row>
    <row r="3" spans="1:256" ht="27.75" customHeight="1">
      <c r="A3" s="122" t="s">
        <v>2</v>
      </c>
      <c r="B3" s="122" t="s">
        <v>6</v>
      </c>
      <c r="C3" s="122" t="s">
        <v>2</v>
      </c>
      <c r="D3" s="122" t="s">
        <v>6</v>
      </c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  <c r="IO3" s="167"/>
      <c r="IP3" s="167"/>
      <c r="IQ3" s="167"/>
      <c r="IR3" s="167"/>
      <c r="IS3" s="167"/>
      <c r="IT3" s="167"/>
      <c r="IU3" s="167"/>
      <c r="IV3" s="167"/>
    </row>
    <row r="4" spans="1:6" ht="21" customHeight="1">
      <c r="A4" s="131" t="s">
        <v>1354</v>
      </c>
      <c r="B4" s="34"/>
      <c r="C4" s="131" t="s">
        <v>1355</v>
      </c>
      <c r="D4" s="34">
        <v>201</v>
      </c>
      <c r="F4" s="168"/>
    </row>
    <row r="5" spans="1:6" ht="21" customHeight="1">
      <c r="A5" s="127" t="s">
        <v>1356</v>
      </c>
      <c r="B5" s="34">
        <v>201</v>
      </c>
      <c r="C5" s="127" t="s">
        <v>1357</v>
      </c>
      <c r="D5" s="41"/>
      <c r="F5" s="168"/>
    </row>
    <row r="6" spans="1:6" ht="21" customHeight="1">
      <c r="A6" s="127" t="s">
        <v>1358</v>
      </c>
      <c r="B6" s="34"/>
      <c r="C6" s="131" t="s">
        <v>1359</v>
      </c>
      <c r="D6" s="41"/>
      <c r="F6" s="168"/>
    </row>
    <row r="7" spans="1:6" ht="21" customHeight="1">
      <c r="A7" s="127" t="s">
        <v>1360</v>
      </c>
      <c r="B7" s="34"/>
      <c r="C7" s="131" t="s">
        <v>1361</v>
      </c>
      <c r="D7" s="41"/>
      <c r="F7" s="168"/>
    </row>
    <row r="8" spans="1:6" ht="21" customHeight="1">
      <c r="A8" s="169" t="s">
        <v>1362</v>
      </c>
      <c r="B8" s="41">
        <f>SUM(B4:B7)</f>
        <v>201</v>
      </c>
      <c r="C8" s="169" t="s">
        <v>1363</v>
      </c>
      <c r="D8" s="41">
        <f>SUM(D4:D7)</f>
        <v>201</v>
      </c>
      <c r="F8" s="168"/>
    </row>
    <row r="9" ht="13.5">
      <c r="F9" s="170"/>
    </row>
    <row r="10" ht="13.5">
      <c r="F10" s="171"/>
    </row>
    <row r="11" ht="13.5">
      <c r="F11" s="171"/>
    </row>
    <row r="12" ht="13.5">
      <c r="F12" s="171"/>
    </row>
    <row r="13" ht="13.5">
      <c r="F13" s="170"/>
    </row>
    <row r="20" ht="13.5">
      <c r="O20" s="172"/>
    </row>
  </sheetData>
  <sheetProtection/>
  <mergeCells count="1">
    <mergeCell ref="A1:D1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J13" sqref="J13"/>
    </sheetView>
  </sheetViews>
  <sheetFormatPr defaultColWidth="36.625" defaultRowHeight="13.5"/>
  <cols>
    <col min="1" max="1" width="35.375" style="10" customWidth="1"/>
    <col min="2" max="4" width="17.875" style="10" customWidth="1"/>
    <col min="5" max="16384" width="36.625" style="10" customWidth="1"/>
  </cols>
  <sheetData>
    <row r="1" spans="1:5" ht="27" customHeight="1">
      <c r="A1" s="144" t="s">
        <v>1364</v>
      </c>
      <c r="B1" s="144"/>
      <c r="C1" s="144"/>
      <c r="D1" s="144"/>
      <c r="E1" s="12"/>
    </row>
    <row r="2" spans="1:4" ht="21" customHeight="1">
      <c r="A2" s="155"/>
      <c r="B2" s="155"/>
      <c r="C2" s="155"/>
      <c r="D2" s="156" t="s">
        <v>1365</v>
      </c>
    </row>
    <row r="3" spans="1:4" ht="27" customHeight="1">
      <c r="A3" s="102" t="s">
        <v>1366</v>
      </c>
      <c r="B3" s="102" t="s">
        <v>1367</v>
      </c>
      <c r="C3" s="102" t="s">
        <v>1368</v>
      </c>
      <c r="D3" s="102" t="s">
        <v>1369</v>
      </c>
    </row>
    <row r="4" spans="1:4" ht="21" customHeight="1">
      <c r="A4" s="157" t="s">
        <v>1370</v>
      </c>
      <c r="B4" s="158">
        <v>120759</v>
      </c>
      <c r="C4" s="158">
        <v>37880</v>
      </c>
      <c r="D4" s="19">
        <f>B4+C4</f>
        <v>158639</v>
      </c>
    </row>
    <row r="5" spans="1:4" ht="21" customHeight="1">
      <c r="A5" s="157" t="s">
        <v>1371</v>
      </c>
      <c r="B5" s="158">
        <v>19425</v>
      </c>
      <c r="C5" s="158">
        <v>21955</v>
      </c>
      <c r="D5" s="19">
        <f>B5+C5</f>
        <v>41380</v>
      </c>
    </row>
    <row r="6" spans="1:4" ht="21" customHeight="1">
      <c r="A6" s="159" t="s">
        <v>1372</v>
      </c>
      <c r="B6" s="158">
        <v>16665</v>
      </c>
      <c r="C6" s="158">
        <v>7294</v>
      </c>
      <c r="D6" s="19">
        <f>B6+C6</f>
        <v>23959</v>
      </c>
    </row>
    <row r="7" spans="1:4" ht="21" customHeight="1">
      <c r="A7" s="159" t="s">
        <v>1373</v>
      </c>
      <c r="B7" s="158">
        <f>B4+B5-B6</f>
        <v>123519</v>
      </c>
      <c r="C7" s="158">
        <f>C4+C5-C6</f>
        <v>52541</v>
      </c>
      <c r="D7" s="19">
        <f>D4+D5-D6</f>
        <v>176060</v>
      </c>
    </row>
    <row r="8" spans="1:3" ht="12.75" customHeight="1">
      <c r="A8" s="160"/>
      <c r="B8" s="160"/>
      <c r="C8" s="160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>
      <c r="G16" s="21"/>
    </row>
  </sheetData>
  <sheetProtection/>
  <mergeCells count="1">
    <mergeCell ref="A1:D1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J13" sqref="J13"/>
    </sheetView>
  </sheetViews>
  <sheetFormatPr defaultColWidth="47.625" defaultRowHeight="13.5"/>
  <cols>
    <col min="1" max="1" width="30.00390625" style="10" customWidth="1"/>
    <col min="2" max="4" width="19.00390625" style="10" customWidth="1"/>
    <col min="5" max="16384" width="47.625" style="10" customWidth="1"/>
  </cols>
  <sheetData>
    <row r="1" spans="1:7" ht="27" customHeight="1">
      <c r="A1" s="144" t="s">
        <v>1374</v>
      </c>
      <c r="B1" s="144"/>
      <c r="C1" s="144"/>
      <c r="D1" s="144"/>
      <c r="E1" s="145"/>
      <c r="F1" s="12"/>
      <c r="G1" s="12"/>
    </row>
    <row r="2" spans="1:5" ht="21" customHeight="1">
      <c r="A2" s="146" t="s">
        <v>1375</v>
      </c>
      <c r="B2" s="146"/>
      <c r="C2" s="146"/>
      <c r="D2" s="147" t="s">
        <v>1365</v>
      </c>
      <c r="E2" s="148"/>
    </row>
    <row r="3" spans="1:5" ht="31.5" customHeight="1">
      <c r="A3" s="149" t="s">
        <v>1376</v>
      </c>
      <c r="B3" s="149" t="s">
        <v>1377</v>
      </c>
      <c r="C3" s="149" t="s">
        <v>1378</v>
      </c>
      <c r="D3" s="149" t="s">
        <v>1369</v>
      </c>
      <c r="E3" s="148"/>
    </row>
    <row r="4" spans="1:5" ht="21" customHeight="1">
      <c r="A4" s="150" t="s">
        <v>1379</v>
      </c>
      <c r="B4" s="151">
        <v>135512</v>
      </c>
      <c r="C4" s="152">
        <v>54456</v>
      </c>
      <c r="D4" s="64">
        <f>B4+C4</f>
        <v>189968</v>
      </c>
      <c r="E4" s="148"/>
    </row>
    <row r="5" spans="1:5" ht="21" customHeight="1">
      <c r="A5" s="153" t="s">
        <v>1369</v>
      </c>
      <c r="B5" s="67">
        <f>B4</f>
        <v>135512</v>
      </c>
      <c r="C5" s="67">
        <f>C4</f>
        <v>54456</v>
      </c>
      <c r="D5" s="67">
        <f>D4</f>
        <v>189968</v>
      </c>
      <c r="E5" s="148"/>
    </row>
    <row r="6" spans="1:5" ht="12.75" customHeight="1">
      <c r="A6" s="154"/>
      <c r="B6" s="154"/>
      <c r="C6" s="154"/>
      <c r="D6" s="148"/>
      <c r="E6" s="148"/>
    </row>
    <row r="7" spans="1:5" ht="12.75" customHeight="1">
      <c r="A7" s="148"/>
      <c r="B7" s="148"/>
      <c r="C7" s="148"/>
      <c r="D7" s="148"/>
      <c r="E7" s="148"/>
    </row>
    <row r="8" spans="1:5" ht="12.75" customHeight="1">
      <c r="A8" s="148"/>
      <c r="B8" s="148"/>
      <c r="C8" s="148"/>
      <c r="D8" s="148"/>
      <c r="E8" s="148"/>
    </row>
    <row r="9" spans="1:5" ht="12.75" customHeight="1">
      <c r="A9" s="148"/>
      <c r="B9" s="148"/>
      <c r="C9" s="148"/>
      <c r="D9" s="148"/>
      <c r="E9" s="148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>
      <c r="I16" s="21"/>
    </row>
  </sheetData>
  <sheetProtection/>
  <mergeCells count="1">
    <mergeCell ref="A1:D1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 topLeftCell="A1">
      <selection activeCell="J13" sqref="J13"/>
    </sheetView>
  </sheetViews>
  <sheetFormatPr defaultColWidth="8.875" defaultRowHeight="19.5" customHeight="1"/>
  <cols>
    <col min="1" max="1" width="44.625" style="10" customWidth="1"/>
    <col min="2" max="3" width="14.625" style="10" customWidth="1"/>
    <col min="4" max="4" width="14.625" style="71" customWidth="1"/>
    <col min="5" max="32" width="9.00390625" style="10" bestFit="1" customWidth="1"/>
    <col min="33" max="16384" width="8.875" style="10" customWidth="1"/>
  </cols>
  <sheetData>
    <row r="1" spans="1:5" ht="27" customHeight="1">
      <c r="A1" s="24" t="s">
        <v>1380</v>
      </c>
      <c r="B1" s="24"/>
      <c r="C1" s="24"/>
      <c r="D1" s="24"/>
      <c r="E1" s="12"/>
    </row>
    <row r="2" ht="21" customHeight="1">
      <c r="D2" s="51" t="s">
        <v>1381</v>
      </c>
    </row>
    <row r="3" spans="1:4" ht="30.75" customHeight="1">
      <c r="A3" s="15" t="s">
        <v>2</v>
      </c>
      <c r="B3" s="53" t="s">
        <v>1382</v>
      </c>
      <c r="C3" s="53" t="s">
        <v>1383</v>
      </c>
      <c r="D3" s="55" t="s">
        <v>1384</v>
      </c>
    </row>
    <row r="4" spans="1:4" s="84" customFormat="1" ht="21" customHeight="1">
      <c r="A4" s="141" t="s">
        <v>1385</v>
      </c>
      <c r="B4" s="40">
        <f>SUM(B5:B19)</f>
        <v>11576</v>
      </c>
      <c r="C4" s="40">
        <f>SUM(C5:C19)</f>
        <v>12700</v>
      </c>
      <c r="D4" s="125">
        <f>_xlfn.IFERROR(C4/B4*100,"")</f>
        <v>109.70974429854871</v>
      </c>
    </row>
    <row r="5" spans="1:4" s="84" customFormat="1" ht="21" customHeight="1">
      <c r="A5" s="142" t="s">
        <v>10</v>
      </c>
      <c r="B5" s="107">
        <v>5433</v>
      </c>
      <c r="C5" s="33">
        <v>6500</v>
      </c>
      <c r="D5" s="128">
        <f aca="true" t="shared" si="0" ref="D5:D13">_xlfn.IFERROR(C5/B5*100,"")</f>
        <v>119.63924167126818</v>
      </c>
    </row>
    <row r="6" spans="1:4" s="84" customFormat="1" ht="21" customHeight="1">
      <c r="A6" s="142" t="s">
        <v>12</v>
      </c>
      <c r="B6" s="107">
        <v>976</v>
      </c>
      <c r="C6" s="33">
        <v>970</v>
      </c>
      <c r="D6" s="128">
        <f t="shared" si="0"/>
        <v>99.38524590163934</v>
      </c>
    </row>
    <row r="7" spans="1:4" s="84" customFormat="1" ht="21" customHeight="1">
      <c r="A7" s="142" t="s">
        <v>14</v>
      </c>
      <c r="B7" s="107">
        <v>233</v>
      </c>
      <c r="C7" s="33">
        <v>230</v>
      </c>
      <c r="D7" s="128">
        <f t="shared" si="0"/>
        <v>98.71244635193133</v>
      </c>
    </row>
    <row r="8" spans="1:4" s="84" customFormat="1" ht="21" customHeight="1">
      <c r="A8" s="142" t="s">
        <v>15</v>
      </c>
      <c r="B8" s="107">
        <v>331</v>
      </c>
      <c r="C8" s="33">
        <v>330</v>
      </c>
      <c r="D8" s="128">
        <f t="shared" si="0"/>
        <v>99.69788519637463</v>
      </c>
    </row>
    <row r="9" spans="1:4" s="84" customFormat="1" ht="21" customHeight="1">
      <c r="A9" s="142" t="s">
        <v>16</v>
      </c>
      <c r="B9" s="107">
        <v>793</v>
      </c>
      <c r="C9" s="33">
        <v>790</v>
      </c>
      <c r="D9" s="128">
        <f t="shared" si="0"/>
        <v>99.62168978562421</v>
      </c>
    </row>
    <row r="10" spans="1:4" s="84" customFormat="1" ht="21" customHeight="1">
      <c r="A10" s="142" t="s">
        <v>17</v>
      </c>
      <c r="B10" s="107">
        <v>314</v>
      </c>
      <c r="C10" s="33">
        <v>310</v>
      </c>
      <c r="D10" s="128">
        <f t="shared" si="0"/>
        <v>98.72611464968153</v>
      </c>
    </row>
    <row r="11" spans="1:4" s="84" customFormat="1" ht="21" customHeight="1">
      <c r="A11" s="142" t="s">
        <v>18</v>
      </c>
      <c r="B11" s="107">
        <v>315</v>
      </c>
      <c r="C11" s="33">
        <v>310</v>
      </c>
      <c r="D11" s="128">
        <f t="shared" si="0"/>
        <v>98.4126984126984</v>
      </c>
    </row>
    <row r="12" spans="1:4" s="84" customFormat="1" ht="21" customHeight="1">
      <c r="A12" s="142" t="s">
        <v>19</v>
      </c>
      <c r="B12" s="107">
        <v>1214</v>
      </c>
      <c r="C12" s="33">
        <v>1300</v>
      </c>
      <c r="D12" s="128">
        <f t="shared" si="0"/>
        <v>107.08401976935748</v>
      </c>
    </row>
    <row r="13" spans="1:4" s="84" customFormat="1" ht="21" customHeight="1">
      <c r="A13" s="142" t="s">
        <v>20</v>
      </c>
      <c r="B13" s="107"/>
      <c r="C13" s="33"/>
      <c r="D13" s="128">
        <f t="shared" si="0"/>
      </c>
    </row>
    <row r="14" spans="1:4" s="84" customFormat="1" ht="21" customHeight="1">
      <c r="A14" s="142" t="s">
        <v>21</v>
      </c>
      <c r="B14" s="107">
        <v>711</v>
      </c>
      <c r="C14" s="33">
        <v>710</v>
      </c>
      <c r="D14" s="128">
        <f aca="true" t="shared" si="1" ref="D14:D28">_xlfn.IFERROR(C14/B14*100,"")</f>
        <v>99.85935302390999</v>
      </c>
    </row>
    <row r="15" spans="1:4" s="84" customFormat="1" ht="21" customHeight="1">
      <c r="A15" s="142" t="s">
        <v>22</v>
      </c>
      <c r="B15" s="107">
        <v>369</v>
      </c>
      <c r="C15" s="33">
        <v>370</v>
      </c>
      <c r="D15" s="128">
        <f t="shared" si="1"/>
        <v>100.27100271002709</v>
      </c>
    </row>
    <row r="16" spans="1:4" s="84" customFormat="1" ht="21" customHeight="1">
      <c r="A16" s="142" t="s">
        <v>23</v>
      </c>
      <c r="B16" s="107">
        <v>826</v>
      </c>
      <c r="C16" s="33">
        <v>820</v>
      </c>
      <c r="D16" s="128">
        <f t="shared" si="1"/>
        <v>99.27360774818402</v>
      </c>
    </row>
    <row r="17" spans="1:4" s="84" customFormat="1" ht="21" customHeight="1">
      <c r="A17" s="142" t="s">
        <v>24</v>
      </c>
      <c r="B17" s="107"/>
      <c r="C17" s="33"/>
      <c r="D17" s="128">
        <f t="shared" si="1"/>
      </c>
    </row>
    <row r="18" spans="1:4" s="84" customFormat="1" ht="21" customHeight="1">
      <c r="A18" s="142" t="s">
        <v>25</v>
      </c>
      <c r="B18" s="107">
        <v>61</v>
      </c>
      <c r="C18" s="33">
        <v>60</v>
      </c>
      <c r="D18" s="128">
        <f t="shared" si="1"/>
        <v>98.36065573770492</v>
      </c>
    </row>
    <row r="19" spans="1:4" s="84" customFormat="1" ht="21" customHeight="1">
      <c r="A19" s="142" t="s">
        <v>26</v>
      </c>
      <c r="B19" s="107"/>
      <c r="C19" s="33"/>
      <c r="D19" s="125">
        <f t="shared" si="1"/>
      </c>
    </row>
    <row r="20" spans="1:4" s="84" customFormat="1" ht="21" customHeight="1">
      <c r="A20" s="141" t="s">
        <v>27</v>
      </c>
      <c r="B20" s="40">
        <f>SUM(B21:B27)</f>
        <v>16957</v>
      </c>
      <c r="C20" s="40">
        <f>SUM(C21:C27)</f>
        <v>17600</v>
      </c>
      <c r="D20" s="125">
        <f t="shared" si="1"/>
        <v>103.79194432977532</v>
      </c>
    </row>
    <row r="21" spans="1:4" s="84" customFormat="1" ht="21" customHeight="1">
      <c r="A21" s="142" t="s">
        <v>1386</v>
      </c>
      <c r="B21" s="107">
        <v>1258</v>
      </c>
      <c r="C21" s="33">
        <v>1200</v>
      </c>
      <c r="D21" s="128">
        <f t="shared" si="1"/>
        <v>95.38950715421304</v>
      </c>
    </row>
    <row r="22" spans="1:4" s="84" customFormat="1" ht="21" customHeight="1">
      <c r="A22" s="142" t="s">
        <v>1387</v>
      </c>
      <c r="B22" s="107">
        <v>174</v>
      </c>
      <c r="C22" s="33">
        <v>150</v>
      </c>
      <c r="D22" s="128">
        <f t="shared" si="1"/>
        <v>86.20689655172413</v>
      </c>
    </row>
    <row r="23" spans="1:4" s="84" customFormat="1" ht="21" customHeight="1">
      <c r="A23" s="142" t="s">
        <v>30</v>
      </c>
      <c r="B23" s="107">
        <v>386</v>
      </c>
      <c r="C23" s="33">
        <v>400</v>
      </c>
      <c r="D23" s="128">
        <f t="shared" si="1"/>
        <v>103.62694300518133</v>
      </c>
    </row>
    <row r="24" spans="1:4" s="84" customFormat="1" ht="21" customHeight="1">
      <c r="A24" s="142" t="s">
        <v>1388</v>
      </c>
      <c r="B24" s="107"/>
      <c r="C24" s="33"/>
      <c r="D24" s="128">
        <f t="shared" si="1"/>
      </c>
    </row>
    <row r="25" spans="1:4" s="84" customFormat="1" ht="21" customHeight="1">
      <c r="A25" s="143" t="s">
        <v>1389</v>
      </c>
      <c r="B25" s="107">
        <v>14342</v>
      </c>
      <c r="C25" s="33">
        <v>15100</v>
      </c>
      <c r="D25" s="128">
        <f t="shared" si="1"/>
        <v>105.28517640496445</v>
      </c>
    </row>
    <row r="26" spans="1:4" s="84" customFormat="1" ht="21" customHeight="1">
      <c r="A26" s="18" t="s">
        <v>33</v>
      </c>
      <c r="B26" s="107">
        <v>50</v>
      </c>
      <c r="C26" s="33">
        <v>50</v>
      </c>
      <c r="D26" s="128">
        <f t="shared" si="1"/>
        <v>100</v>
      </c>
    </row>
    <row r="27" spans="1:4" s="84" customFormat="1" ht="21" customHeight="1">
      <c r="A27" s="142" t="s">
        <v>34</v>
      </c>
      <c r="B27" s="107">
        <v>747</v>
      </c>
      <c r="C27" s="33">
        <v>700</v>
      </c>
      <c r="D27" s="128">
        <f t="shared" si="1"/>
        <v>93.70816599732262</v>
      </c>
    </row>
    <row r="28" spans="1:4" s="84" customFormat="1" ht="21" customHeight="1">
      <c r="A28" s="15" t="s">
        <v>35</v>
      </c>
      <c r="B28" s="104">
        <f>B4+B20</f>
        <v>28533</v>
      </c>
      <c r="C28" s="104">
        <f>C4+C20</f>
        <v>30300</v>
      </c>
      <c r="D28" s="125">
        <f t="shared" si="1"/>
        <v>106.19282935548313</v>
      </c>
    </row>
  </sheetData>
  <sheetProtection/>
  <mergeCells count="1">
    <mergeCell ref="A1:D1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55"/>
  <sheetViews>
    <sheetView showZeros="0" zoomScaleSheetLayoutView="96" workbookViewId="0" topLeftCell="A1">
      <selection activeCell="A1283" sqref="A1283:IV1299"/>
    </sheetView>
  </sheetViews>
  <sheetFormatPr defaultColWidth="54.75390625" defaultRowHeight="13.5"/>
  <cols>
    <col min="1" max="1" width="44.875" style="113" customWidth="1"/>
    <col min="2" max="2" width="14.625" style="114" customWidth="1"/>
    <col min="3" max="3" width="14.625" style="115" customWidth="1"/>
    <col min="4" max="4" width="14.625" style="116" customWidth="1"/>
    <col min="5" max="5" width="11.625" style="98" customWidth="1"/>
    <col min="6" max="6" width="21.75390625" style="98" customWidth="1"/>
    <col min="7" max="16384" width="54.75390625" style="98" customWidth="1"/>
  </cols>
  <sheetData>
    <row r="1" spans="1:4" ht="27" customHeight="1">
      <c r="A1" s="117" t="s">
        <v>1390</v>
      </c>
      <c r="B1" s="118"/>
      <c r="C1" s="118"/>
      <c r="D1" s="118"/>
    </row>
    <row r="2" spans="1:4" ht="21" customHeight="1">
      <c r="A2" s="119"/>
      <c r="B2" s="120"/>
      <c r="D2" s="121" t="s">
        <v>1391</v>
      </c>
    </row>
    <row r="3" spans="1:4" ht="37.5" customHeight="1">
      <c r="A3" s="122" t="s">
        <v>2</v>
      </c>
      <c r="B3" s="54" t="s">
        <v>3</v>
      </c>
      <c r="C3" s="54" t="s">
        <v>1383</v>
      </c>
      <c r="D3" s="123" t="s">
        <v>1384</v>
      </c>
    </row>
    <row r="4" spans="1:4" s="110" customFormat="1" ht="21" customHeight="1">
      <c r="A4" s="124" t="s">
        <v>38</v>
      </c>
      <c r="B4" s="89">
        <f>B5+B17+B26+B37+B48+B59+B70+B82+B91+B104+B114+B123+B134+B147+B154+B162+B168+B175+B182+B189+B196+B203+B211+B217+B223+B230+B245+B250</f>
        <v>15261</v>
      </c>
      <c r="C4" s="89">
        <f>C5+C17+C26+C37+C48+C59+C70+C82+C91+C104+C114+C123+C134+C147+C154+C162+C168+C175+C182+C189+C196+C203+C211+C217+C223+C230+C245+C250</f>
        <v>20215</v>
      </c>
      <c r="D4" s="125">
        <f>_xlfn.IFERROR(C4/B4*100,"")</f>
        <v>132.46183081056287</v>
      </c>
    </row>
    <row r="5" spans="1:4" s="110" customFormat="1" ht="21" customHeight="1">
      <c r="A5" s="124" t="s">
        <v>39</v>
      </c>
      <c r="B5" s="126">
        <f>SUM(B6:B16)</f>
        <v>447</v>
      </c>
      <c r="C5" s="126">
        <f>SUM(C6:C16)</f>
        <v>403</v>
      </c>
      <c r="D5" s="125">
        <f aca="true" t="shared" si="0" ref="D5:D68">_xlfn.IFERROR(C5/B5*100,"")</f>
        <v>90.1565995525727</v>
      </c>
    </row>
    <row r="6" spans="1:4" ht="21" customHeight="1">
      <c r="A6" s="127" t="s">
        <v>40</v>
      </c>
      <c r="B6" s="64">
        <v>379</v>
      </c>
      <c r="C6" s="64">
        <v>349</v>
      </c>
      <c r="D6" s="128">
        <f t="shared" si="0"/>
        <v>92.0844327176781</v>
      </c>
    </row>
    <row r="7" spans="1:4" ht="21" customHeight="1">
      <c r="A7" s="127" t="s">
        <v>41</v>
      </c>
      <c r="B7" s="64">
        <v>0</v>
      </c>
      <c r="C7" s="89"/>
      <c r="D7" s="125">
        <f t="shared" si="0"/>
      </c>
    </row>
    <row r="8" spans="1:4" ht="21" customHeight="1" hidden="1">
      <c r="A8" s="127" t="s">
        <v>42</v>
      </c>
      <c r="B8" s="64">
        <v>0</v>
      </c>
      <c r="C8" s="89"/>
      <c r="D8" s="125">
        <f t="shared" si="0"/>
      </c>
    </row>
    <row r="9" spans="1:4" ht="21" customHeight="1" hidden="1">
      <c r="A9" s="127" t="s">
        <v>43</v>
      </c>
      <c r="B9" s="64">
        <v>0</v>
      </c>
      <c r="C9" s="89"/>
      <c r="D9" s="125">
        <f t="shared" si="0"/>
      </c>
    </row>
    <row r="10" spans="1:4" ht="21" customHeight="1" hidden="1">
      <c r="A10" s="127" t="s">
        <v>44</v>
      </c>
      <c r="B10" s="64">
        <v>0</v>
      </c>
      <c r="C10" s="89"/>
      <c r="D10" s="125">
        <f t="shared" si="0"/>
      </c>
    </row>
    <row r="11" spans="1:4" ht="21" customHeight="1" hidden="1">
      <c r="A11" s="127" t="s">
        <v>45</v>
      </c>
      <c r="B11" s="64">
        <v>0</v>
      </c>
      <c r="C11" s="89"/>
      <c r="D11" s="125">
        <f t="shared" si="0"/>
      </c>
    </row>
    <row r="12" spans="1:4" ht="21" customHeight="1" hidden="1">
      <c r="A12" s="127" t="s">
        <v>46</v>
      </c>
      <c r="B12" s="64">
        <v>0</v>
      </c>
      <c r="C12" s="89"/>
      <c r="D12" s="125">
        <f t="shared" si="0"/>
      </c>
    </row>
    <row r="13" spans="1:4" ht="21" customHeight="1">
      <c r="A13" s="127" t="s">
        <v>47</v>
      </c>
      <c r="B13" s="64">
        <v>9</v>
      </c>
      <c r="C13" s="89"/>
      <c r="D13" s="125">
        <f t="shared" si="0"/>
        <v>0</v>
      </c>
    </row>
    <row r="14" spans="1:4" ht="21" customHeight="1">
      <c r="A14" s="127" t="s">
        <v>48</v>
      </c>
      <c r="B14" s="64">
        <v>0</v>
      </c>
      <c r="C14" s="89"/>
      <c r="D14" s="125">
        <f t="shared" si="0"/>
      </c>
    </row>
    <row r="15" spans="1:4" ht="21" customHeight="1">
      <c r="A15" s="127" t="s">
        <v>49</v>
      </c>
      <c r="B15" s="64">
        <v>59</v>
      </c>
      <c r="C15" s="64">
        <v>54</v>
      </c>
      <c r="D15" s="128">
        <f t="shared" si="0"/>
        <v>91.52542372881356</v>
      </c>
    </row>
    <row r="16" spans="1:4" ht="21" customHeight="1">
      <c r="A16" s="127" t="s">
        <v>50</v>
      </c>
      <c r="B16" s="64">
        <v>0</v>
      </c>
      <c r="C16" s="89"/>
      <c r="D16" s="125">
        <f t="shared" si="0"/>
      </c>
    </row>
    <row r="17" spans="1:4" s="110" customFormat="1" ht="21" customHeight="1">
      <c r="A17" s="124" t="s">
        <v>51</v>
      </c>
      <c r="B17" s="89">
        <f>SUM(B18:B25)</f>
        <v>496</v>
      </c>
      <c r="C17" s="89">
        <f>SUM(C18:C25)</f>
        <v>446</v>
      </c>
      <c r="D17" s="125">
        <f t="shared" si="0"/>
        <v>89.91935483870968</v>
      </c>
    </row>
    <row r="18" spans="1:4" ht="21" customHeight="1">
      <c r="A18" s="127" t="s">
        <v>40</v>
      </c>
      <c r="B18" s="64">
        <v>423</v>
      </c>
      <c r="C18" s="64">
        <v>395</v>
      </c>
      <c r="D18" s="128">
        <f t="shared" si="0"/>
        <v>93.3806146572104</v>
      </c>
    </row>
    <row r="19" spans="1:4" ht="21" customHeight="1">
      <c r="A19" s="127" t="s">
        <v>41</v>
      </c>
      <c r="B19" s="64">
        <v>10</v>
      </c>
      <c r="C19" s="89"/>
      <c r="D19" s="125">
        <f t="shared" si="0"/>
        <v>0</v>
      </c>
    </row>
    <row r="20" spans="1:4" ht="21" customHeight="1" hidden="1">
      <c r="A20" s="127" t="s">
        <v>42</v>
      </c>
      <c r="B20" s="64">
        <v>0</v>
      </c>
      <c r="C20" s="89"/>
      <c r="D20" s="125">
        <f t="shared" si="0"/>
      </c>
    </row>
    <row r="21" spans="1:4" ht="21" customHeight="1" hidden="1">
      <c r="A21" s="127" t="s">
        <v>52</v>
      </c>
      <c r="B21" s="64">
        <v>0</v>
      </c>
      <c r="C21" s="89"/>
      <c r="D21" s="125">
        <f t="shared" si="0"/>
      </c>
    </row>
    <row r="22" spans="1:4" ht="21" customHeight="1" hidden="1">
      <c r="A22" s="127" t="s">
        <v>53</v>
      </c>
      <c r="B22" s="64">
        <v>0</v>
      </c>
      <c r="C22" s="89"/>
      <c r="D22" s="125">
        <f t="shared" si="0"/>
      </c>
    </row>
    <row r="23" spans="1:4" ht="21" customHeight="1" hidden="1">
      <c r="A23" s="127" t="s">
        <v>54</v>
      </c>
      <c r="B23" s="64">
        <v>0</v>
      </c>
      <c r="C23" s="89"/>
      <c r="D23" s="125">
        <f t="shared" si="0"/>
      </c>
    </row>
    <row r="24" spans="1:4" ht="21" customHeight="1">
      <c r="A24" s="127" t="s">
        <v>49</v>
      </c>
      <c r="B24" s="64">
        <v>59</v>
      </c>
      <c r="C24" s="64">
        <v>51</v>
      </c>
      <c r="D24" s="128">
        <f t="shared" si="0"/>
        <v>86.4406779661017</v>
      </c>
    </row>
    <row r="25" spans="1:4" ht="21" customHeight="1">
      <c r="A25" s="127" t="s">
        <v>55</v>
      </c>
      <c r="B25" s="64">
        <v>4</v>
      </c>
      <c r="C25" s="89"/>
      <c r="D25" s="125">
        <f t="shared" si="0"/>
        <v>0</v>
      </c>
    </row>
    <row r="26" spans="1:4" s="110" customFormat="1" ht="21" customHeight="1">
      <c r="A26" s="124" t="s">
        <v>56</v>
      </c>
      <c r="B26" s="89">
        <f>SUM(B27:B36)</f>
        <v>7035</v>
      </c>
      <c r="C26" s="89">
        <f>SUM(C27:C36)</f>
        <v>6812</v>
      </c>
      <c r="D26" s="125">
        <f t="shared" si="0"/>
        <v>96.83013503909027</v>
      </c>
    </row>
    <row r="27" spans="1:4" ht="21" customHeight="1">
      <c r="A27" s="127" t="s">
        <v>40</v>
      </c>
      <c r="B27" s="64">
        <v>2709</v>
      </c>
      <c r="C27" s="64">
        <v>2451</v>
      </c>
      <c r="D27" s="128">
        <f t="shared" si="0"/>
        <v>90.47619047619048</v>
      </c>
    </row>
    <row r="28" spans="1:4" ht="21" customHeight="1">
      <c r="A28" s="127" t="s">
        <v>41</v>
      </c>
      <c r="B28" s="64">
        <v>234</v>
      </c>
      <c r="C28" s="64">
        <v>470</v>
      </c>
      <c r="D28" s="128">
        <f t="shared" si="0"/>
        <v>200.85470085470087</v>
      </c>
    </row>
    <row r="29" spans="1:4" ht="21" customHeight="1">
      <c r="A29" s="127" t="s">
        <v>42</v>
      </c>
      <c r="B29" s="64">
        <v>0</v>
      </c>
      <c r="C29" s="64"/>
      <c r="D29" s="128">
        <f t="shared" si="0"/>
      </c>
    </row>
    <row r="30" spans="1:4" ht="21" customHeight="1" hidden="1">
      <c r="A30" s="127" t="s">
        <v>57</v>
      </c>
      <c r="B30" s="64">
        <v>0</v>
      </c>
      <c r="C30" s="64"/>
      <c r="D30" s="128">
        <f t="shared" si="0"/>
      </c>
    </row>
    <row r="31" spans="1:4" ht="21" customHeight="1" hidden="1">
      <c r="A31" s="127" t="s">
        <v>963</v>
      </c>
      <c r="B31" s="64">
        <v>0</v>
      </c>
      <c r="C31" s="64"/>
      <c r="D31" s="128">
        <f t="shared" si="0"/>
      </c>
    </row>
    <row r="32" spans="1:4" ht="21" customHeight="1" hidden="1">
      <c r="A32" s="127" t="s">
        <v>59</v>
      </c>
      <c r="B32" s="64">
        <v>0</v>
      </c>
      <c r="C32" s="64"/>
      <c r="D32" s="128">
        <f t="shared" si="0"/>
      </c>
    </row>
    <row r="33" spans="1:4" ht="21" customHeight="1">
      <c r="A33" s="127" t="s">
        <v>60</v>
      </c>
      <c r="B33" s="64">
        <v>12</v>
      </c>
      <c r="C33" s="64"/>
      <c r="D33" s="128">
        <f t="shared" si="0"/>
        <v>0</v>
      </c>
    </row>
    <row r="34" spans="1:4" ht="21" customHeight="1">
      <c r="A34" s="127" t="s">
        <v>61</v>
      </c>
      <c r="B34" s="64">
        <v>0</v>
      </c>
      <c r="C34" s="64"/>
      <c r="D34" s="128">
        <f t="shared" si="0"/>
      </c>
    </row>
    <row r="35" spans="1:4" ht="21" customHeight="1">
      <c r="A35" s="127" t="s">
        <v>49</v>
      </c>
      <c r="B35" s="64">
        <v>1996</v>
      </c>
      <c r="C35" s="64">
        <v>1760</v>
      </c>
      <c r="D35" s="128">
        <f t="shared" si="0"/>
        <v>88.17635270541082</v>
      </c>
    </row>
    <row r="36" spans="1:4" ht="21" customHeight="1">
      <c r="A36" s="127" t="s">
        <v>62</v>
      </c>
      <c r="B36" s="64">
        <v>2084</v>
      </c>
      <c r="C36" s="64">
        <v>2131</v>
      </c>
      <c r="D36" s="128">
        <f t="shared" si="0"/>
        <v>102.2552783109405</v>
      </c>
    </row>
    <row r="37" spans="1:4" s="110" customFormat="1" ht="21" customHeight="1">
      <c r="A37" s="124" t="s">
        <v>63</v>
      </c>
      <c r="B37" s="89">
        <f>SUM(B38:B47)</f>
        <v>446</v>
      </c>
      <c r="C37" s="89">
        <f>SUM(C38:C47)</f>
        <v>377</v>
      </c>
      <c r="D37" s="125">
        <f t="shared" si="0"/>
        <v>84.52914798206278</v>
      </c>
    </row>
    <row r="38" spans="1:4" ht="21" customHeight="1">
      <c r="A38" s="127" t="s">
        <v>40</v>
      </c>
      <c r="B38" s="64">
        <v>261</v>
      </c>
      <c r="C38" s="64">
        <v>217</v>
      </c>
      <c r="D38" s="128">
        <f t="shared" si="0"/>
        <v>83.14176245210729</v>
      </c>
    </row>
    <row r="39" spans="1:4" ht="21" customHeight="1">
      <c r="A39" s="127" t="s">
        <v>41</v>
      </c>
      <c r="B39" s="64">
        <v>0</v>
      </c>
      <c r="C39" s="64"/>
      <c r="D39" s="128">
        <f t="shared" si="0"/>
      </c>
    </row>
    <row r="40" spans="1:4" ht="21" customHeight="1" hidden="1">
      <c r="A40" s="127" t="s">
        <v>42</v>
      </c>
      <c r="B40" s="64">
        <v>0</v>
      </c>
      <c r="C40" s="64"/>
      <c r="D40" s="128">
        <f t="shared" si="0"/>
      </c>
    </row>
    <row r="41" spans="1:4" ht="21" customHeight="1" hidden="1">
      <c r="A41" s="127" t="s">
        <v>64</v>
      </c>
      <c r="B41" s="64">
        <v>0</v>
      </c>
      <c r="C41" s="64"/>
      <c r="D41" s="128">
        <f t="shared" si="0"/>
      </c>
    </row>
    <row r="42" spans="1:4" ht="21" customHeight="1" hidden="1">
      <c r="A42" s="127" t="s">
        <v>65</v>
      </c>
      <c r="B42" s="64">
        <v>0</v>
      </c>
      <c r="C42" s="64"/>
      <c r="D42" s="128">
        <f t="shared" si="0"/>
      </c>
    </row>
    <row r="43" spans="1:4" ht="21" customHeight="1" hidden="1">
      <c r="A43" s="127" t="s">
        <v>66</v>
      </c>
      <c r="B43" s="64">
        <v>0</v>
      </c>
      <c r="C43" s="64"/>
      <c r="D43" s="128">
        <f t="shared" si="0"/>
      </c>
    </row>
    <row r="44" spans="1:4" ht="21" customHeight="1" hidden="1">
      <c r="A44" s="127" t="s">
        <v>67</v>
      </c>
      <c r="B44" s="64">
        <v>0</v>
      </c>
      <c r="C44" s="64"/>
      <c r="D44" s="128">
        <f t="shared" si="0"/>
      </c>
    </row>
    <row r="45" spans="1:4" ht="21" customHeight="1" hidden="1">
      <c r="A45" s="127" t="s">
        <v>68</v>
      </c>
      <c r="B45" s="64">
        <v>0</v>
      </c>
      <c r="C45" s="64"/>
      <c r="D45" s="128">
        <f t="shared" si="0"/>
      </c>
    </row>
    <row r="46" spans="1:4" ht="21" customHeight="1">
      <c r="A46" s="127" t="s">
        <v>49</v>
      </c>
      <c r="B46" s="64">
        <v>185</v>
      </c>
      <c r="C46" s="64">
        <v>160</v>
      </c>
      <c r="D46" s="128">
        <f t="shared" si="0"/>
        <v>86.48648648648648</v>
      </c>
    </row>
    <row r="47" spans="1:4" ht="21" customHeight="1">
      <c r="A47" s="127" t="s">
        <v>69</v>
      </c>
      <c r="B47" s="64">
        <v>0</v>
      </c>
      <c r="C47" s="89"/>
      <c r="D47" s="125">
        <f t="shared" si="0"/>
      </c>
    </row>
    <row r="48" spans="1:4" s="110" customFormat="1" ht="21" customHeight="1">
      <c r="A48" s="124" t="s">
        <v>70</v>
      </c>
      <c r="B48" s="89">
        <f>SUM(B49:B58)</f>
        <v>323</v>
      </c>
      <c r="C48" s="89">
        <f>SUM(C49:C58)</f>
        <v>287</v>
      </c>
      <c r="D48" s="125">
        <f t="shared" si="0"/>
        <v>88.85448916408669</v>
      </c>
    </row>
    <row r="49" spans="1:4" s="110" customFormat="1" ht="21" customHeight="1">
      <c r="A49" s="127" t="s">
        <v>40</v>
      </c>
      <c r="B49" s="64">
        <v>155</v>
      </c>
      <c r="C49" s="64">
        <v>149</v>
      </c>
      <c r="D49" s="128">
        <f t="shared" si="0"/>
        <v>96.12903225806451</v>
      </c>
    </row>
    <row r="50" spans="1:4" ht="21" customHeight="1" hidden="1">
      <c r="A50" s="127" t="s">
        <v>41</v>
      </c>
      <c r="B50" s="64">
        <v>0</v>
      </c>
      <c r="C50" s="64"/>
      <c r="D50" s="128">
        <f t="shared" si="0"/>
      </c>
    </row>
    <row r="51" spans="1:4" ht="21" customHeight="1" hidden="1">
      <c r="A51" s="127" t="s">
        <v>42</v>
      </c>
      <c r="B51" s="64">
        <v>0</v>
      </c>
      <c r="C51" s="64"/>
      <c r="D51" s="128">
        <f t="shared" si="0"/>
      </c>
    </row>
    <row r="52" spans="1:4" ht="21" customHeight="1" hidden="1">
      <c r="A52" s="127" t="s">
        <v>71</v>
      </c>
      <c r="B52" s="64">
        <v>0</v>
      </c>
      <c r="C52" s="64"/>
      <c r="D52" s="128">
        <f t="shared" si="0"/>
      </c>
    </row>
    <row r="53" spans="1:4" ht="21" customHeight="1" hidden="1">
      <c r="A53" s="127" t="s">
        <v>72</v>
      </c>
      <c r="B53" s="64">
        <v>0</v>
      </c>
      <c r="C53" s="64"/>
      <c r="D53" s="128">
        <f t="shared" si="0"/>
      </c>
    </row>
    <row r="54" spans="1:4" ht="21" customHeight="1" hidden="1">
      <c r="A54" s="127" t="s">
        <v>73</v>
      </c>
      <c r="B54" s="64">
        <v>0</v>
      </c>
      <c r="C54" s="64"/>
      <c r="D54" s="128">
        <f t="shared" si="0"/>
      </c>
    </row>
    <row r="55" spans="1:4" ht="21" customHeight="1" hidden="1">
      <c r="A55" s="127" t="s">
        <v>74</v>
      </c>
      <c r="B55" s="64">
        <v>0</v>
      </c>
      <c r="C55" s="64"/>
      <c r="D55" s="128">
        <f t="shared" si="0"/>
      </c>
    </row>
    <row r="56" spans="1:4" ht="21" customHeight="1">
      <c r="A56" s="127" t="s">
        <v>75</v>
      </c>
      <c r="B56" s="64">
        <v>1</v>
      </c>
      <c r="C56" s="64"/>
      <c r="D56" s="128">
        <f t="shared" si="0"/>
        <v>0</v>
      </c>
    </row>
    <row r="57" spans="1:4" ht="21" customHeight="1">
      <c r="A57" s="127" t="s">
        <v>49</v>
      </c>
      <c r="B57" s="64">
        <v>167</v>
      </c>
      <c r="C57" s="64">
        <v>138</v>
      </c>
      <c r="D57" s="128">
        <f t="shared" si="0"/>
        <v>82.63473053892216</v>
      </c>
    </row>
    <row r="58" spans="1:4" ht="21" customHeight="1">
      <c r="A58" s="127" t="s">
        <v>76</v>
      </c>
      <c r="B58" s="64">
        <v>0</v>
      </c>
      <c r="C58" s="89"/>
      <c r="D58" s="125">
        <f t="shared" si="0"/>
      </c>
    </row>
    <row r="59" spans="1:4" s="110" customFormat="1" ht="21" customHeight="1">
      <c r="A59" s="124" t="s">
        <v>77</v>
      </c>
      <c r="B59" s="89">
        <f>SUM(B60:B69)</f>
        <v>581</v>
      </c>
      <c r="C59" s="89">
        <f>SUM(C60:C69)</f>
        <v>565</v>
      </c>
      <c r="D59" s="125">
        <f t="shared" si="0"/>
        <v>97.24612736660929</v>
      </c>
    </row>
    <row r="60" spans="1:4" s="110" customFormat="1" ht="21" customHeight="1">
      <c r="A60" s="127" t="s">
        <v>40</v>
      </c>
      <c r="B60" s="64">
        <v>380</v>
      </c>
      <c r="C60" s="64">
        <v>365</v>
      </c>
      <c r="D60" s="128">
        <f t="shared" si="0"/>
        <v>96.05263157894737</v>
      </c>
    </row>
    <row r="61" spans="1:4" ht="21" customHeight="1">
      <c r="A61" s="127" t="s">
        <v>41</v>
      </c>
      <c r="B61" s="64">
        <v>0</v>
      </c>
      <c r="C61" s="64"/>
      <c r="D61" s="128">
        <f t="shared" si="0"/>
      </c>
    </row>
    <row r="62" spans="1:4" ht="21" customHeight="1" hidden="1">
      <c r="A62" s="127" t="s">
        <v>42</v>
      </c>
      <c r="B62" s="64">
        <v>0</v>
      </c>
      <c r="C62" s="64"/>
      <c r="D62" s="128">
        <f t="shared" si="0"/>
      </c>
    </row>
    <row r="63" spans="1:4" ht="21" customHeight="1" hidden="1">
      <c r="A63" s="127" t="s">
        <v>78</v>
      </c>
      <c r="B63" s="64">
        <v>0</v>
      </c>
      <c r="C63" s="64"/>
      <c r="D63" s="128">
        <f t="shared" si="0"/>
      </c>
    </row>
    <row r="64" spans="1:4" ht="21" customHeight="1" hidden="1">
      <c r="A64" s="127" t="s">
        <v>79</v>
      </c>
      <c r="B64" s="64">
        <v>0</v>
      </c>
      <c r="C64" s="64"/>
      <c r="D64" s="128">
        <f t="shared" si="0"/>
      </c>
    </row>
    <row r="65" spans="1:4" ht="21" customHeight="1" hidden="1">
      <c r="A65" s="127" t="s">
        <v>80</v>
      </c>
      <c r="B65" s="64">
        <v>0</v>
      </c>
      <c r="C65" s="64"/>
      <c r="D65" s="128">
        <f t="shared" si="0"/>
      </c>
    </row>
    <row r="66" spans="1:4" ht="21" customHeight="1">
      <c r="A66" s="127" t="s">
        <v>81</v>
      </c>
      <c r="B66" s="64">
        <v>0</v>
      </c>
      <c r="C66" s="64">
        <v>30</v>
      </c>
      <c r="D66" s="128">
        <f t="shared" si="0"/>
      </c>
    </row>
    <row r="67" spans="1:4" ht="21" customHeight="1">
      <c r="A67" s="127" t="s">
        <v>82</v>
      </c>
      <c r="B67" s="64">
        <v>0</v>
      </c>
      <c r="C67" s="64"/>
      <c r="D67" s="128">
        <f t="shared" si="0"/>
      </c>
    </row>
    <row r="68" spans="1:4" ht="21" customHeight="1">
      <c r="A68" s="127" t="s">
        <v>49</v>
      </c>
      <c r="B68" s="64">
        <v>195</v>
      </c>
      <c r="C68" s="64">
        <v>170</v>
      </c>
      <c r="D68" s="128">
        <f t="shared" si="0"/>
        <v>87.17948717948718</v>
      </c>
    </row>
    <row r="69" spans="1:4" ht="21" customHeight="1">
      <c r="A69" s="127" t="s">
        <v>83</v>
      </c>
      <c r="B69" s="64">
        <v>6</v>
      </c>
      <c r="C69" s="89"/>
      <c r="D69" s="125">
        <f aca="true" t="shared" si="1" ref="D69:D132">_xlfn.IFERROR(C69/B69*100,"")</f>
        <v>0</v>
      </c>
    </row>
    <row r="70" spans="1:4" s="110" customFormat="1" ht="21" customHeight="1">
      <c r="A70" s="124" t="s">
        <v>84</v>
      </c>
      <c r="B70" s="89">
        <f>SUM(B71:B81)</f>
        <v>594</v>
      </c>
      <c r="C70" s="89">
        <f>SUM(C71:C81)</f>
        <v>668</v>
      </c>
      <c r="D70" s="125">
        <f t="shared" si="1"/>
        <v>112.45791245791246</v>
      </c>
    </row>
    <row r="71" spans="1:4" ht="21" customHeight="1">
      <c r="A71" s="127" t="s">
        <v>40</v>
      </c>
      <c r="B71" s="64">
        <v>594</v>
      </c>
      <c r="C71" s="64">
        <v>668</v>
      </c>
      <c r="D71" s="128">
        <f t="shared" si="1"/>
        <v>112.45791245791246</v>
      </c>
    </row>
    <row r="72" spans="1:4" ht="21" customHeight="1">
      <c r="A72" s="127" t="s">
        <v>41</v>
      </c>
      <c r="B72" s="64">
        <v>0</v>
      </c>
      <c r="C72" s="89"/>
      <c r="D72" s="125">
        <f t="shared" si="1"/>
      </c>
    </row>
    <row r="73" spans="1:4" ht="21" customHeight="1" hidden="1">
      <c r="A73" s="127" t="s">
        <v>42</v>
      </c>
      <c r="B73" s="64">
        <v>0</v>
      </c>
      <c r="C73" s="89"/>
      <c r="D73" s="125">
        <f t="shared" si="1"/>
      </c>
    </row>
    <row r="74" spans="1:4" ht="21" customHeight="1" hidden="1">
      <c r="A74" s="127" t="s">
        <v>85</v>
      </c>
      <c r="B74" s="64"/>
      <c r="C74" s="89"/>
      <c r="D74" s="125">
        <f t="shared" si="1"/>
      </c>
    </row>
    <row r="75" spans="1:4" ht="21" customHeight="1" hidden="1">
      <c r="A75" s="127" t="s">
        <v>86</v>
      </c>
      <c r="B75" s="64"/>
      <c r="C75" s="89"/>
      <c r="D75" s="125">
        <f t="shared" si="1"/>
      </c>
    </row>
    <row r="76" spans="1:4" ht="21" customHeight="1" hidden="1">
      <c r="A76" s="127" t="s">
        <v>87</v>
      </c>
      <c r="B76" s="64"/>
      <c r="C76" s="89"/>
      <c r="D76" s="125">
        <f t="shared" si="1"/>
      </c>
    </row>
    <row r="77" spans="1:4" ht="21" customHeight="1" hidden="1">
      <c r="A77" s="127" t="s">
        <v>88</v>
      </c>
      <c r="B77" s="64"/>
      <c r="C77" s="89"/>
      <c r="D77" s="125">
        <f t="shared" si="1"/>
      </c>
    </row>
    <row r="78" spans="1:4" ht="21" customHeight="1" hidden="1">
      <c r="A78" s="127" t="s">
        <v>89</v>
      </c>
      <c r="B78" s="64">
        <v>0</v>
      </c>
      <c r="C78" s="89"/>
      <c r="D78" s="125">
        <f t="shared" si="1"/>
      </c>
    </row>
    <row r="79" spans="1:4" ht="21" customHeight="1" hidden="1">
      <c r="A79" s="127" t="s">
        <v>81</v>
      </c>
      <c r="B79" s="64">
        <v>0</v>
      </c>
      <c r="C79" s="89"/>
      <c r="D79" s="125">
        <f t="shared" si="1"/>
      </c>
    </row>
    <row r="80" spans="1:4" ht="21" customHeight="1" hidden="1">
      <c r="A80" s="127" t="s">
        <v>49</v>
      </c>
      <c r="B80" s="64">
        <v>0</v>
      </c>
      <c r="C80" s="89"/>
      <c r="D80" s="125">
        <f t="shared" si="1"/>
      </c>
    </row>
    <row r="81" spans="1:4" ht="21" customHeight="1" hidden="1">
      <c r="A81" s="127" t="s">
        <v>90</v>
      </c>
      <c r="B81" s="64">
        <v>0</v>
      </c>
      <c r="C81" s="89"/>
      <c r="D81" s="125">
        <f t="shared" si="1"/>
      </c>
    </row>
    <row r="82" spans="1:4" s="110" customFormat="1" ht="21" customHeight="1">
      <c r="A82" s="124" t="s">
        <v>91</v>
      </c>
      <c r="B82" s="89">
        <f>SUM(B83:B90)</f>
        <v>161</v>
      </c>
      <c r="C82" s="89">
        <f>SUM(C83:C90)</f>
        <v>156</v>
      </c>
      <c r="D82" s="125">
        <f t="shared" si="1"/>
        <v>96.8944099378882</v>
      </c>
    </row>
    <row r="83" spans="1:4" s="110" customFormat="1" ht="21" customHeight="1">
      <c r="A83" s="127" t="s">
        <v>40</v>
      </c>
      <c r="B83" s="64">
        <v>123</v>
      </c>
      <c r="C83" s="64">
        <v>142</v>
      </c>
      <c r="D83" s="128">
        <f t="shared" si="1"/>
        <v>115.44715447154472</v>
      </c>
    </row>
    <row r="84" spans="1:4" ht="21" customHeight="1">
      <c r="A84" s="127" t="s">
        <v>41</v>
      </c>
      <c r="B84" s="64">
        <v>2</v>
      </c>
      <c r="C84" s="64"/>
      <c r="D84" s="128">
        <f t="shared" si="1"/>
        <v>0</v>
      </c>
    </row>
    <row r="85" spans="1:4" ht="21" customHeight="1" hidden="1">
      <c r="A85" s="127" t="s">
        <v>42</v>
      </c>
      <c r="B85" s="64">
        <v>0</v>
      </c>
      <c r="C85" s="64"/>
      <c r="D85" s="128">
        <f t="shared" si="1"/>
      </c>
    </row>
    <row r="86" spans="1:4" ht="21" customHeight="1" hidden="1">
      <c r="A86" s="127" t="s">
        <v>92</v>
      </c>
      <c r="B86" s="64">
        <v>0</v>
      </c>
      <c r="C86" s="64"/>
      <c r="D86" s="128">
        <f t="shared" si="1"/>
      </c>
    </row>
    <row r="87" spans="1:4" ht="21" customHeight="1" hidden="1">
      <c r="A87" s="127" t="s">
        <v>93</v>
      </c>
      <c r="B87" s="64">
        <v>0</v>
      </c>
      <c r="C87" s="64"/>
      <c r="D87" s="128">
        <f t="shared" si="1"/>
      </c>
    </row>
    <row r="88" spans="1:4" ht="21" customHeight="1">
      <c r="A88" s="127" t="s">
        <v>81</v>
      </c>
      <c r="B88" s="64">
        <v>0</v>
      </c>
      <c r="C88" s="64"/>
      <c r="D88" s="128">
        <f t="shared" si="1"/>
      </c>
    </row>
    <row r="89" spans="1:4" ht="21" customHeight="1">
      <c r="A89" s="127" t="s">
        <v>49</v>
      </c>
      <c r="B89" s="64">
        <v>36</v>
      </c>
      <c r="C89" s="64">
        <v>14</v>
      </c>
      <c r="D89" s="128">
        <f t="shared" si="1"/>
        <v>38.88888888888889</v>
      </c>
    </row>
    <row r="90" spans="1:4" ht="21" customHeight="1">
      <c r="A90" s="127" t="s">
        <v>94</v>
      </c>
      <c r="B90" s="64">
        <v>0</v>
      </c>
      <c r="C90" s="89"/>
      <c r="D90" s="125">
        <f t="shared" si="1"/>
      </c>
    </row>
    <row r="91" spans="1:4" s="110" customFormat="1" ht="21" customHeight="1" hidden="1">
      <c r="A91" s="124" t="s">
        <v>95</v>
      </c>
      <c r="B91" s="89">
        <v>0</v>
      </c>
      <c r="C91" s="89"/>
      <c r="D91" s="125">
        <f t="shared" si="1"/>
      </c>
    </row>
    <row r="92" spans="1:4" ht="21" customHeight="1" hidden="1">
      <c r="A92" s="127" t="s">
        <v>40</v>
      </c>
      <c r="B92" s="64">
        <v>0</v>
      </c>
      <c r="C92" s="89"/>
      <c r="D92" s="125">
        <f t="shared" si="1"/>
      </c>
    </row>
    <row r="93" spans="1:4" ht="21" customHeight="1" hidden="1">
      <c r="A93" s="127" t="s">
        <v>41</v>
      </c>
      <c r="B93" s="64">
        <v>0</v>
      </c>
      <c r="C93" s="89"/>
      <c r="D93" s="125">
        <f t="shared" si="1"/>
      </c>
    </row>
    <row r="94" spans="1:4" ht="21" customHeight="1" hidden="1">
      <c r="A94" s="127" t="s">
        <v>42</v>
      </c>
      <c r="B94" s="64">
        <v>0</v>
      </c>
      <c r="C94" s="89"/>
      <c r="D94" s="125">
        <f t="shared" si="1"/>
      </c>
    </row>
    <row r="95" spans="1:4" ht="21" customHeight="1" hidden="1">
      <c r="A95" s="127" t="s">
        <v>96</v>
      </c>
      <c r="B95" s="64">
        <v>0</v>
      </c>
      <c r="C95" s="89"/>
      <c r="D95" s="125">
        <f t="shared" si="1"/>
      </c>
    </row>
    <row r="96" spans="1:4" ht="21" customHeight="1" hidden="1">
      <c r="A96" s="127" t="s">
        <v>97</v>
      </c>
      <c r="B96" s="64">
        <v>0</v>
      </c>
      <c r="C96" s="89"/>
      <c r="D96" s="125">
        <f t="shared" si="1"/>
      </c>
    </row>
    <row r="97" spans="1:4" ht="21" customHeight="1" hidden="1">
      <c r="A97" s="127" t="s">
        <v>81</v>
      </c>
      <c r="B97" s="64">
        <v>0</v>
      </c>
      <c r="C97" s="89"/>
      <c r="D97" s="125">
        <f t="shared" si="1"/>
      </c>
    </row>
    <row r="98" spans="1:4" ht="21" customHeight="1" hidden="1">
      <c r="A98" s="127" t="s">
        <v>98</v>
      </c>
      <c r="B98" s="64">
        <v>0</v>
      </c>
      <c r="C98" s="89"/>
      <c r="D98" s="125">
        <f t="shared" si="1"/>
      </c>
    </row>
    <row r="99" spans="1:4" ht="21" customHeight="1" hidden="1">
      <c r="A99" s="127" t="s">
        <v>99</v>
      </c>
      <c r="B99" s="64">
        <v>0</v>
      </c>
      <c r="C99" s="89"/>
      <c r="D99" s="125">
        <f t="shared" si="1"/>
      </c>
    </row>
    <row r="100" spans="1:4" ht="21" customHeight="1" hidden="1">
      <c r="A100" s="127" t="s">
        <v>100</v>
      </c>
      <c r="B100" s="64">
        <v>0</v>
      </c>
      <c r="C100" s="89"/>
      <c r="D100" s="125">
        <f t="shared" si="1"/>
      </c>
    </row>
    <row r="101" spans="1:4" ht="21" customHeight="1" hidden="1">
      <c r="A101" s="127" t="s">
        <v>101</v>
      </c>
      <c r="B101" s="64">
        <v>0</v>
      </c>
      <c r="C101" s="89"/>
      <c r="D101" s="125">
        <f t="shared" si="1"/>
      </c>
    </row>
    <row r="102" spans="1:4" ht="21" customHeight="1" hidden="1">
      <c r="A102" s="127" t="s">
        <v>49</v>
      </c>
      <c r="B102" s="64">
        <v>0</v>
      </c>
      <c r="C102" s="89"/>
      <c r="D102" s="125">
        <f t="shared" si="1"/>
      </c>
    </row>
    <row r="103" spans="1:4" ht="21" customHeight="1" hidden="1">
      <c r="A103" s="127" t="s">
        <v>102</v>
      </c>
      <c r="B103" s="64">
        <v>0</v>
      </c>
      <c r="C103" s="89"/>
      <c r="D103" s="125">
        <f t="shared" si="1"/>
      </c>
    </row>
    <row r="104" spans="1:4" s="110" customFormat="1" ht="21" customHeight="1" hidden="1">
      <c r="A104" s="124" t="s">
        <v>103</v>
      </c>
      <c r="B104" s="89"/>
      <c r="C104" s="89"/>
      <c r="D104" s="125">
        <f t="shared" si="1"/>
      </c>
    </row>
    <row r="105" spans="1:4" s="110" customFormat="1" ht="21" customHeight="1" hidden="1">
      <c r="A105" s="127" t="s">
        <v>40</v>
      </c>
      <c r="B105" s="64"/>
      <c r="C105" s="89"/>
      <c r="D105" s="125">
        <f t="shared" si="1"/>
      </c>
    </row>
    <row r="106" spans="1:4" ht="21" customHeight="1" hidden="1">
      <c r="A106" s="127" t="s">
        <v>41</v>
      </c>
      <c r="B106" s="64"/>
      <c r="C106" s="89"/>
      <c r="D106" s="125">
        <f t="shared" si="1"/>
      </c>
    </row>
    <row r="107" spans="1:4" ht="21" customHeight="1" hidden="1">
      <c r="A107" s="127" t="s">
        <v>42</v>
      </c>
      <c r="B107" s="64"/>
      <c r="C107" s="89"/>
      <c r="D107" s="125">
        <f t="shared" si="1"/>
      </c>
    </row>
    <row r="108" spans="1:4" ht="21" customHeight="1" hidden="1">
      <c r="A108" s="127" t="s">
        <v>104</v>
      </c>
      <c r="B108" s="64"/>
      <c r="C108" s="89"/>
      <c r="D108" s="125">
        <f t="shared" si="1"/>
      </c>
    </row>
    <row r="109" spans="1:4" ht="21" customHeight="1" hidden="1">
      <c r="A109" s="127" t="s">
        <v>105</v>
      </c>
      <c r="B109" s="64"/>
      <c r="C109" s="89"/>
      <c r="D109" s="125">
        <f t="shared" si="1"/>
      </c>
    </row>
    <row r="110" spans="1:4" ht="21" customHeight="1" hidden="1">
      <c r="A110" s="127" t="s">
        <v>106</v>
      </c>
      <c r="B110" s="64"/>
      <c r="C110" s="89"/>
      <c r="D110" s="125">
        <f t="shared" si="1"/>
      </c>
    </row>
    <row r="111" spans="1:4" ht="21" customHeight="1" hidden="1">
      <c r="A111" s="127" t="s">
        <v>107</v>
      </c>
      <c r="B111" s="64"/>
      <c r="C111" s="89"/>
      <c r="D111" s="125">
        <f t="shared" si="1"/>
      </c>
    </row>
    <row r="112" spans="1:4" ht="21" customHeight="1" hidden="1">
      <c r="A112" s="127" t="s">
        <v>49</v>
      </c>
      <c r="B112" s="64"/>
      <c r="C112" s="89"/>
      <c r="D112" s="125">
        <f t="shared" si="1"/>
      </c>
    </row>
    <row r="113" spans="1:4" ht="21" customHeight="1" hidden="1">
      <c r="A113" s="127" t="s">
        <v>108</v>
      </c>
      <c r="B113" s="64"/>
      <c r="C113" s="89"/>
      <c r="D113" s="125">
        <f t="shared" si="1"/>
      </c>
    </row>
    <row r="114" spans="1:4" s="110" customFormat="1" ht="21" customHeight="1">
      <c r="A114" s="124" t="s">
        <v>109</v>
      </c>
      <c r="B114" s="89">
        <f>SUM(B115:B122)</f>
        <v>688</v>
      </c>
      <c r="C114" s="89">
        <f>SUM(C115:C122)</f>
        <v>644</v>
      </c>
      <c r="D114" s="125">
        <f t="shared" si="1"/>
        <v>93.6046511627907</v>
      </c>
    </row>
    <row r="115" spans="1:4" s="110" customFormat="1" ht="21" customHeight="1">
      <c r="A115" s="127" t="s">
        <v>40</v>
      </c>
      <c r="B115" s="64">
        <v>505</v>
      </c>
      <c r="C115" s="64">
        <v>489</v>
      </c>
      <c r="D115" s="128">
        <f t="shared" si="1"/>
        <v>96.83168316831683</v>
      </c>
    </row>
    <row r="116" spans="1:4" ht="21" customHeight="1" hidden="1">
      <c r="A116" s="127" t="s">
        <v>41</v>
      </c>
      <c r="B116" s="64">
        <v>0</v>
      </c>
      <c r="C116" s="64"/>
      <c r="D116" s="128">
        <f t="shared" si="1"/>
      </c>
    </row>
    <row r="117" spans="1:4" ht="21" customHeight="1" hidden="1">
      <c r="A117" s="127" t="s">
        <v>42</v>
      </c>
      <c r="B117" s="64">
        <v>0</v>
      </c>
      <c r="C117" s="64"/>
      <c r="D117" s="128">
        <f t="shared" si="1"/>
      </c>
    </row>
    <row r="118" spans="1:4" ht="21" customHeight="1" hidden="1">
      <c r="A118" s="127" t="s">
        <v>110</v>
      </c>
      <c r="B118" s="64">
        <v>0</v>
      </c>
      <c r="C118" s="64"/>
      <c r="D118" s="128">
        <f t="shared" si="1"/>
      </c>
    </row>
    <row r="119" spans="1:4" ht="21" customHeight="1">
      <c r="A119" s="127" t="s">
        <v>111</v>
      </c>
      <c r="B119" s="64">
        <v>0</v>
      </c>
      <c r="C119" s="64"/>
      <c r="D119" s="128">
        <f t="shared" si="1"/>
      </c>
    </row>
    <row r="120" spans="1:4" ht="21" customHeight="1">
      <c r="A120" s="127" t="s">
        <v>112</v>
      </c>
      <c r="B120" s="64">
        <v>0</v>
      </c>
      <c r="C120" s="64"/>
      <c r="D120" s="128">
        <f t="shared" si="1"/>
      </c>
    </row>
    <row r="121" spans="1:4" ht="21" customHeight="1">
      <c r="A121" s="127" t="s">
        <v>49</v>
      </c>
      <c r="B121" s="64">
        <v>168</v>
      </c>
      <c r="C121" s="64">
        <v>155</v>
      </c>
      <c r="D121" s="128">
        <f t="shared" si="1"/>
        <v>92.26190476190477</v>
      </c>
    </row>
    <row r="122" spans="1:4" ht="21" customHeight="1">
      <c r="A122" s="127" t="s">
        <v>113</v>
      </c>
      <c r="B122" s="64">
        <v>15</v>
      </c>
      <c r="C122" s="89"/>
      <c r="D122" s="125">
        <f t="shared" si="1"/>
        <v>0</v>
      </c>
    </row>
    <row r="123" spans="1:4" s="110" customFormat="1" ht="21" customHeight="1">
      <c r="A123" s="124" t="s">
        <v>114</v>
      </c>
      <c r="B123" s="89">
        <f>SUM(B124:B133)</f>
        <v>705</v>
      </c>
      <c r="C123" s="89">
        <f>SUM(C124:C133)</f>
        <v>419</v>
      </c>
      <c r="D123" s="125">
        <f t="shared" si="1"/>
        <v>59.43262411347517</v>
      </c>
    </row>
    <row r="124" spans="1:4" s="110" customFormat="1" ht="21" customHeight="1">
      <c r="A124" s="127" t="s">
        <v>40</v>
      </c>
      <c r="B124" s="64">
        <v>220</v>
      </c>
      <c r="C124" s="64">
        <v>222</v>
      </c>
      <c r="D124" s="128">
        <f t="shared" si="1"/>
        <v>100.9090909090909</v>
      </c>
    </row>
    <row r="125" spans="1:4" ht="21" customHeight="1" hidden="1">
      <c r="A125" s="127" t="s">
        <v>41</v>
      </c>
      <c r="B125" s="64">
        <v>0</v>
      </c>
      <c r="C125" s="64"/>
      <c r="D125" s="128">
        <f t="shared" si="1"/>
      </c>
    </row>
    <row r="126" spans="1:4" ht="21" customHeight="1" hidden="1">
      <c r="A126" s="127" t="s">
        <v>42</v>
      </c>
      <c r="B126" s="64">
        <v>0</v>
      </c>
      <c r="C126" s="64"/>
      <c r="D126" s="128">
        <f t="shared" si="1"/>
      </c>
    </row>
    <row r="127" spans="1:4" ht="21" customHeight="1" hidden="1">
      <c r="A127" s="127" t="s">
        <v>115</v>
      </c>
      <c r="B127" s="64">
        <v>0</v>
      </c>
      <c r="C127" s="64"/>
      <c r="D127" s="128">
        <f t="shared" si="1"/>
      </c>
    </row>
    <row r="128" spans="1:4" ht="21" customHeight="1" hidden="1">
      <c r="A128" s="127" t="s">
        <v>116</v>
      </c>
      <c r="B128" s="64">
        <v>0</v>
      </c>
      <c r="C128" s="64"/>
      <c r="D128" s="128">
        <f t="shared" si="1"/>
      </c>
    </row>
    <row r="129" spans="1:4" ht="21" customHeight="1" hidden="1">
      <c r="A129" s="127" t="s">
        <v>117</v>
      </c>
      <c r="B129" s="64">
        <v>0</v>
      </c>
      <c r="C129" s="64"/>
      <c r="D129" s="128">
        <f t="shared" si="1"/>
      </c>
    </row>
    <row r="130" spans="1:4" ht="21" customHeight="1" hidden="1">
      <c r="A130" s="127" t="s">
        <v>118</v>
      </c>
      <c r="B130" s="64">
        <v>0</v>
      </c>
      <c r="C130" s="64"/>
      <c r="D130" s="128">
        <f t="shared" si="1"/>
      </c>
    </row>
    <row r="131" spans="1:4" ht="21" customHeight="1">
      <c r="A131" s="127" t="s">
        <v>119</v>
      </c>
      <c r="B131" s="64">
        <v>205</v>
      </c>
      <c r="C131" s="64"/>
      <c r="D131" s="128">
        <f t="shared" si="1"/>
        <v>0</v>
      </c>
    </row>
    <row r="132" spans="1:4" ht="21" customHeight="1">
      <c r="A132" s="127" t="s">
        <v>49</v>
      </c>
      <c r="B132" s="64">
        <v>280</v>
      </c>
      <c r="C132" s="64">
        <v>197</v>
      </c>
      <c r="D132" s="128">
        <f t="shared" si="1"/>
        <v>70.35714285714286</v>
      </c>
    </row>
    <row r="133" spans="1:4" ht="21" customHeight="1">
      <c r="A133" s="127" t="s">
        <v>120</v>
      </c>
      <c r="B133" s="64">
        <v>0</v>
      </c>
      <c r="C133" s="89"/>
      <c r="D133" s="125">
        <f aca="true" t="shared" si="2" ref="D133:D196">_xlfn.IFERROR(C133/B133*100,"")</f>
      </c>
    </row>
    <row r="134" spans="1:4" s="110" customFormat="1" ht="21" customHeight="1" hidden="1">
      <c r="A134" s="124" t="s">
        <v>121</v>
      </c>
      <c r="B134" s="89">
        <v>0</v>
      </c>
      <c r="C134" s="89"/>
      <c r="D134" s="125">
        <f t="shared" si="2"/>
      </c>
    </row>
    <row r="135" spans="1:4" ht="21" customHeight="1" hidden="1">
      <c r="A135" s="127" t="s">
        <v>40</v>
      </c>
      <c r="B135" s="64">
        <v>0</v>
      </c>
      <c r="C135" s="89"/>
      <c r="D135" s="125">
        <f t="shared" si="2"/>
      </c>
    </row>
    <row r="136" spans="1:4" ht="21" customHeight="1" hidden="1">
      <c r="A136" s="127" t="s">
        <v>41</v>
      </c>
      <c r="B136" s="64">
        <v>0</v>
      </c>
      <c r="C136" s="89"/>
      <c r="D136" s="125">
        <f t="shared" si="2"/>
      </c>
    </row>
    <row r="137" spans="1:4" ht="21" customHeight="1" hidden="1">
      <c r="A137" s="127" t="s">
        <v>42</v>
      </c>
      <c r="B137" s="64">
        <v>0</v>
      </c>
      <c r="C137" s="89"/>
      <c r="D137" s="125">
        <f t="shared" si="2"/>
      </c>
    </row>
    <row r="138" spans="1:4" ht="21" customHeight="1" hidden="1">
      <c r="A138" s="127" t="s">
        <v>122</v>
      </c>
      <c r="B138" s="64">
        <v>0</v>
      </c>
      <c r="C138" s="89"/>
      <c r="D138" s="125">
        <f t="shared" si="2"/>
      </c>
    </row>
    <row r="139" spans="1:4" ht="21" customHeight="1" hidden="1">
      <c r="A139" s="127" t="s">
        <v>1392</v>
      </c>
      <c r="B139" s="64">
        <v>0</v>
      </c>
      <c r="C139" s="89"/>
      <c r="D139" s="125">
        <f t="shared" si="2"/>
      </c>
    </row>
    <row r="140" spans="1:4" ht="21" customHeight="1" hidden="1">
      <c r="A140" s="127" t="s">
        <v>1393</v>
      </c>
      <c r="B140" s="64"/>
      <c r="C140" s="89"/>
      <c r="D140" s="125">
        <f t="shared" si="2"/>
      </c>
    </row>
    <row r="141" spans="1:4" ht="21" customHeight="1" hidden="1">
      <c r="A141" s="127" t="s">
        <v>1394</v>
      </c>
      <c r="B141" s="64">
        <v>0</v>
      </c>
      <c r="C141" s="89"/>
      <c r="D141" s="125">
        <f t="shared" si="2"/>
      </c>
    </row>
    <row r="142" spans="1:4" ht="21" customHeight="1" hidden="1">
      <c r="A142" s="127" t="s">
        <v>125</v>
      </c>
      <c r="B142" s="64">
        <v>0</v>
      </c>
      <c r="C142" s="89"/>
      <c r="D142" s="125">
        <f t="shared" si="2"/>
      </c>
    </row>
    <row r="143" spans="1:4" ht="21" customHeight="1" hidden="1">
      <c r="A143" s="127" t="s">
        <v>126</v>
      </c>
      <c r="B143" s="64">
        <v>0</v>
      </c>
      <c r="C143" s="89"/>
      <c r="D143" s="125">
        <f t="shared" si="2"/>
      </c>
    </row>
    <row r="144" spans="1:4" ht="21" customHeight="1" hidden="1">
      <c r="A144" s="127" t="s">
        <v>127</v>
      </c>
      <c r="B144" s="64">
        <v>0</v>
      </c>
      <c r="C144" s="89"/>
      <c r="D144" s="125">
        <f t="shared" si="2"/>
      </c>
    </row>
    <row r="145" spans="1:4" ht="21" customHeight="1" hidden="1">
      <c r="A145" s="127" t="s">
        <v>49</v>
      </c>
      <c r="B145" s="64">
        <v>0</v>
      </c>
      <c r="C145" s="89"/>
      <c r="D145" s="125">
        <f t="shared" si="2"/>
      </c>
    </row>
    <row r="146" spans="1:4" ht="21" customHeight="1" hidden="1">
      <c r="A146" s="127" t="s">
        <v>128</v>
      </c>
      <c r="B146" s="64">
        <v>0</v>
      </c>
      <c r="C146" s="89"/>
      <c r="D146" s="125">
        <f t="shared" si="2"/>
      </c>
    </row>
    <row r="147" spans="1:4" s="110" customFormat="1" ht="21" customHeight="1" hidden="1">
      <c r="A147" s="124" t="s">
        <v>129</v>
      </c>
      <c r="B147" s="89">
        <v>0</v>
      </c>
      <c r="C147" s="89"/>
      <c r="D147" s="125">
        <f t="shared" si="2"/>
      </c>
    </row>
    <row r="148" spans="1:4" s="110" customFormat="1" ht="21" customHeight="1" hidden="1">
      <c r="A148" s="127" t="s">
        <v>40</v>
      </c>
      <c r="B148" s="64">
        <v>0</v>
      </c>
      <c r="C148" s="89"/>
      <c r="D148" s="125">
        <f t="shared" si="2"/>
      </c>
    </row>
    <row r="149" spans="1:4" ht="21" customHeight="1" hidden="1">
      <c r="A149" s="127" t="s">
        <v>41</v>
      </c>
      <c r="B149" s="64">
        <v>0</v>
      </c>
      <c r="C149" s="89"/>
      <c r="D149" s="125">
        <f t="shared" si="2"/>
      </c>
    </row>
    <row r="150" spans="1:4" ht="21" customHeight="1" hidden="1">
      <c r="A150" s="127" t="s">
        <v>42</v>
      </c>
      <c r="B150" s="64">
        <v>0</v>
      </c>
      <c r="C150" s="89"/>
      <c r="D150" s="125">
        <f t="shared" si="2"/>
      </c>
    </row>
    <row r="151" spans="1:4" ht="21" customHeight="1" hidden="1">
      <c r="A151" s="127" t="s">
        <v>130</v>
      </c>
      <c r="B151" s="64">
        <v>0</v>
      </c>
      <c r="C151" s="89"/>
      <c r="D151" s="125">
        <f t="shared" si="2"/>
      </c>
    </row>
    <row r="152" spans="1:4" ht="21" customHeight="1" hidden="1">
      <c r="A152" s="127" t="s">
        <v>49</v>
      </c>
      <c r="B152" s="64">
        <v>0</v>
      </c>
      <c r="C152" s="89"/>
      <c r="D152" s="125">
        <f t="shared" si="2"/>
      </c>
    </row>
    <row r="153" spans="1:4" ht="21" customHeight="1" hidden="1">
      <c r="A153" s="127" t="s">
        <v>131</v>
      </c>
      <c r="B153" s="64">
        <v>0</v>
      </c>
      <c r="C153" s="89"/>
      <c r="D153" s="125">
        <f t="shared" si="2"/>
      </c>
    </row>
    <row r="154" spans="1:4" s="110" customFormat="1" ht="21" customHeight="1" hidden="1">
      <c r="A154" s="124" t="s">
        <v>132</v>
      </c>
      <c r="B154" s="89">
        <v>0</v>
      </c>
      <c r="C154" s="89"/>
      <c r="D154" s="125">
        <f t="shared" si="2"/>
      </c>
    </row>
    <row r="155" spans="1:4" ht="21" customHeight="1" hidden="1">
      <c r="A155" s="127" t="s">
        <v>40</v>
      </c>
      <c r="B155" s="64">
        <v>0</v>
      </c>
      <c r="C155" s="89"/>
      <c r="D155" s="125">
        <f t="shared" si="2"/>
      </c>
    </row>
    <row r="156" spans="1:4" ht="21" customHeight="1" hidden="1">
      <c r="A156" s="127" t="s">
        <v>41</v>
      </c>
      <c r="B156" s="64">
        <v>0</v>
      </c>
      <c r="C156" s="89"/>
      <c r="D156" s="125">
        <f t="shared" si="2"/>
      </c>
    </row>
    <row r="157" spans="1:4" ht="21" customHeight="1" hidden="1">
      <c r="A157" s="127" t="s">
        <v>42</v>
      </c>
      <c r="B157" s="64">
        <v>0</v>
      </c>
      <c r="C157" s="89"/>
      <c r="D157" s="125">
        <f t="shared" si="2"/>
      </c>
    </row>
    <row r="158" spans="1:4" ht="21" customHeight="1" hidden="1">
      <c r="A158" s="127" t="s">
        <v>133</v>
      </c>
      <c r="B158" s="64">
        <v>0</v>
      </c>
      <c r="C158" s="89"/>
      <c r="D158" s="125">
        <f t="shared" si="2"/>
      </c>
    </row>
    <row r="159" spans="1:4" ht="21" customHeight="1" hidden="1">
      <c r="A159" s="127" t="s">
        <v>134</v>
      </c>
      <c r="B159" s="64">
        <v>0</v>
      </c>
      <c r="C159" s="89"/>
      <c r="D159" s="125">
        <f t="shared" si="2"/>
      </c>
    </row>
    <row r="160" spans="1:4" ht="21" customHeight="1" hidden="1">
      <c r="A160" s="127" t="s">
        <v>49</v>
      </c>
      <c r="B160" s="64">
        <v>0</v>
      </c>
      <c r="C160" s="89"/>
      <c r="D160" s="125">
        <f t="shared" si="2"/>
      </c>
    </row>
    <row r="161" spans="1:4" ht="21" customHeight="1" hidden="1">
      <c r="A161" s="127" t="s">
        <v>135</v>
      </c>
      <c r="B161" s="64">
        <v>0</v>
      </c>
      <c r="C161" s="89"/>
      <c r="D161" s="125">
        <f t="shared" si="2"/>
      </c>
    </row>
    <row r="162" spans="1:4" s="110" customFormat="1" ht="21" customHeight="1">
      <c r="A162" s="124" t="s">
        <v>136</v>
      </c>
      <c r="B162" s="89">
        <f>SUM(B163:B167)</f>
        <v>108</v>
      </c>
      <c r="C162" s="89">
        <f>SUM(C163:C167)</f>
        <v>122</v>
      </c>
      <c r="D162" s="125">
        <f t="shared" si="2"/>
        <v>112.96296296296295</v>
      </c>
    </row>
    <row r="163" spans="1:4" s="110" customFormat="1" ht="21" customHeight="1">
      <c r="A163" s="127" t="s">
        <v>40</v>
      </c>
      <c r="B163" s="64">
        <v>108</v>
      </c>
      <c r="C163" s="64">
        <v>112</v>
      </c>
      <c r="D163" s="128">
        <f t="shared" si="2"/>
        <v>103.7037037037037</v>
      </c>
    </row>
    <row r="164" spans="1:4" ht="21" customHeight="1">
      <c r="A164" s="127" t="s">
        <v>41</v>
      </c>
      <c r="B164" s="64">
        <v>0</v>
      </c>
      <c r="C164" s="89"/>
      <c r="D164" s="125">
        <f t="shared" si="2"/>
      </c>
    </row>
    <row r="165" spans="1:4" ht="21" customHeight="1">
      <c r="A165" s="127" t="s">
        <v>42</v>
      </c>
      <c r="B165" s="64">
        <v>0</v>
      </c>
      <c r="C165" s="89"/>
      <c r="D165" s="125">
        <f t="shared" si="2"/>
      </c>
    </row>
    <row r="166" spans="1:4" ht="21" customHeight="1">
      <c r="A166" s="127" t="s">
        <v>137</v>
      </c>
      <c r="B166" s="64">
        <v>0</v>
      </c>
      <c r="C166" s="64">
        <v>10</v>
      </c>
      <c r="D166" s="125">
        <f t="shared" si="2"/>
      </c>
    </row>
    <row r="167" spans="1:4" ht="21" customHeight="1">
      <c r="A167" s="127" t="s">
        <v>138</v>
      </c>
      <c r="B167" s="64">
        <v>0</v>
      </c>
      <c r="C167" s="89"/>
      <c r="D167" s="125">
        <f t="shared" si="2"/>
      </c>
    </row>
    <row r="168" spans="1:4" s="110" customFormat="1" ht="21" customHeight="1">
      <c r="A168" s="124" t="s">
        <v>139</v>
      </c>
      <c r="B168" s="89">
        <f>SUM(B169:B174)</f>
        <v>63</v>
      </c>
      <c r="C168" s="89">
        <f>SUM(C169:C174)</f>
        <v>62</v>
      </c>
      <c r="D168" s="125">
        <f t="shared" si="2"/>
        <v>98.4126984126984</v>
      </c>
    </row>
    <row r="169" spans="1:4" ht="21" customHeight="1">
      <c r="A169" s="127" t="s">
        <v>40</v>
      </c>
      <c r="B169" s="64">
        <v>63</v>
      </c>
      <c r="C169" s="64">
        <v>50</v>
      </c>
      <c r="D169" s="128">
        <f t="shared" si="2"/>
        <v>79.36507936507937</v>
      </c>
    </row>
    <row r="170" spans="1:4" ht="21" customHeight="1">
      <c r="A170" s="127" t="s">
        <v>41</v>
      </c>
      <c r="B170" s="64">
        <v>0</v>
      </c>
      <c r="C170" s="89"/>
      <c r="D170" s="125">
        <f t="shared" si="2"/>
      </c>
    </row>
    <row r="171" spans="1:4" ht="21" customHeight="1">
      <c r="A171" s="127" t="s">
        <v>42</v>
      </c>
      <c r="B171" s="64">
        <v>0</v>
      </c>
      <c r="C171" s="89"/>
      <c r="D171" s="125">
        <f t="shared" si="2"/>
      </c>
    </row>
    <row r="172" spans="1:4" ht="21" customHeight="1">
      <c r="A172" s="127" t="s">
        <v>54</v>
      </c>
      <c r="B172" s="64">
        <v>0</v>
      </c>
      <c r="C172" s="89"/>
      <c r="D172" s="125">
        <f t="shared" si="2"/>
      </c>
    </row>
    <row r="173" spans="1:4" ht="21" customHeight="1">
      <c r="A173" s="127" t="s">
        <v>49</v>
      </c>
      <c r="B173" s="64">
        <v>0</v>
      </c>
      <c r="C173" s="64">
        <v>11</v>
      </c>
      <c r="D173" s="125">
        <f t="shared" si="2"/>
      </c>
    </row>
    <row r="174" spans="1:4" ht="21" customHeight="1">
      <c r="A174" s="127" t="s">
        <v>140</v>
      </c>
      <c r="B174" s="64">
        <v>0</v>
      </c>
      <c r="C174" s="64">
        <v>1</v>
      </c>
      <c r="D174" s="125">
        <f t="shared" si="2"/>
      </c>
    </row>
    <row r="175" spans="1:4" s="110" customFormat="1" ht="21" customHeight="1">
      <c r="A175" s="124" t="s">
        <v>141</v>
      </c>
      <c r="B175" s="89">
        <f>SUM(B176:B181)</f>
        <v>353</v>
      </c>
      <c r="C175" s="89">
        <f>SUM(C176:C181)</f>
        <v>425</v>
      </c>
      <c r="D175" s="125">
        <f t="shared" si="2"/>
        <v>120.39660056657225</v>
      </c>
    </row>
    <row r="176" spans="1:4" ht="21" customHeight="1">
      <c r="A176" s="127" t="s">
        <v>40</v>
      </c>
      <c r="B176" s="64">
        <v>243</v>
      </c>
      <c r="C176" s="64">
        <v>291</v>
      </c>
      <c r="D176" s="128">
        <f t="shared" si="2"/>
        <v>119.75308641975309</v>
      </c>
    </row>
    <row r="177" spans="1:4" s="110" customFormat="1" ht="21" customHeight="1">
      <c r="A177" s="127" t="s">
        <v>41</v>
      </c>
      <c r="B177" s="64">
        <v>6</v>
      </c>
      <c r="C177" s="64">
        <v>7</v>
      </c>
      <c r="D177" s="128">
        <f t="shared" si="2"/>
        <v>116.66666666666667</v>
      </c>
    </row>
    <row r="178" spans="1:4" ht="21" customHeight="1">
      <c r="A178" s="127" t="s">
        <v>42</v>
      </c>
      <c r="B178" s="64">
        <v>0</v>
      </c>
      <c r="C178" s="64"/>
      <c r="D178" s="128">
        <f t="shared" si="2"/>
      </c>
    </row>
    <row r="179" spans="1:4" ht="21" customHeight="1">
      <c r="A179" s="127" t="s">
        <v>142</v>
      </c>
      <c r="B179" s="64">
        <v>0</v>
      </c>
      <c r="C179" s="64"/>
      <c r="D179" s="128">
        <f t="shared" si="2"/>
      </c>
    </row>
    <row r="180" spans="1:4" ht="21" customHeight="1">
      <c r="A180" s="127" t="s">
        <v>49</v>
      </c>
      <c r="B180" s="64">
        <v>102</v>
      </c>
      <c r="C180" s="64">
        <v>98</v>
      </c>
      <c r="D180" s="128">
        <f t="shared" si="2"/>
        <v>96.07843137254902</v>
      </c>
    </row>
    <row r="181" spans="1:4" ht="21" customHeight="1">
      <c r="A181" s="127" t="s">
        <v>143</v>
      </c>
      <c r="B181" s="64">
        <v>2</v>
      </c>
      <c r="C181" s="64">
        <v>29</v>
      </c>
      <c r="D181" s="128">
        <f t="shared" si="2"/>
        <v>1450</v>
      </c>
    </row>
    <row r="182" spans="1:4" s="110" customFormat="1" ht="21" customHeight="1">
      <c r="A182" s="124" t="s">
        <v>144</v>
      </c>
      <c r="B182" s="89">
        <f>SUM(B183:B188)</f>
        <v>507</v>
      </c>
      <c r="C182" s="89">
        <f>SUM(C183:C188)</f>
        <v>447</v>
      </c>
      <c r="D182" s="125">
        <f t="shared" si="2"/>
        <v>88.16568047337277</v>
      </c>
    </row>
    <row r="183" spans="1:4" ht="21" customHeight="1">
      <c r="A183" s="127" t="s">
        <v>40</v>
      </c>
      <c r="B183" s="64">
        <v>395</v>
      </c>
      <c r="C183" s="64">
        <v>367</v>
      </c>
      <c r="D183" s="128">
        <f t="shared" si="2"/>
        <v>92.91139240506328</v>
      </c>
    </row>
    <row r="184" spans="1:4" s="110" customFormat="1" ht="21" customHeight="1">
      <c r="A184" s="127" t="s">
        <v>41</v>
      </c>
      <c r="B184" s="64">
        <v>0</v>
      </c>
      <c r="C184" s="64"/>
      <c r="D184" s="128">
        <f t="shared" si="2"/>
      </c>
    </row>
    <row r="185" spans="1:4" ht="21" customHeight="1">
      <c r="A185" s="127" t="s">
        <v>42</v>
      </c>
      <c r="B185" s="64">
        <v>0</v>
      </c>
      <c r="C185" s="64"/>
      <c r="D185" s="128">
        <f t="shared" si="2"/>
      </c>
    </row>
    <row r="186" spans="1:4" ht="21" customHeight="1">
      <c r="A186" s="127" t="s">
        <v>145</v>
      </c>
      <c r="B186" s="64">
        <v>0</v>
      </c>
      <c r="C186" s="64"/>
      <c r="D186" s="128">
        <f t="shared" si="2"/>
      </c>
    </row>
    <row r="187" spans="1:4" ht="21" customHeight="1">
      <c r="A187" s="127" t="s">
        <v>49</v>
      </c>
      <c r="B187" s="64">
        <v>112</v>
      </c>
      <c r="C187" s="64">
        <v>80</v>
      </c>
      <c r="D187" s="128">
        <f t="shared" si="2"/>
        <v>71.42857142857143</v>
      </c>
    </row>
    <row r="188" spans="1:4" ht="21" customHeight="1">
      <c r="A188" s="127" t="s">
        <v>146</v>
      </c>
      <c r="B188" s="64">
        <v>0</v>
      </c>
      <c r="C188" s="89"/>
      <c r="D188" s="125">
        <f t="shared" si="2"/>
      </c>
    </row>
    <row r="189" spans="1:4" s="110" customFormat="1" ht="21" customHeight="1">
      <c r="A189" s="124" t="s">
        <v>147</v>
      </c>
      <c r="B189" s="89">
        <f>SUM(B190:B195)</f>
        <v>359</v>
      </c>
      <c r="C189" s="89">
        <f>SUM(C190:C195)</f>
        <v>271</v>
      </c>
      <c r="D189" s="125">
        <f t="shared" si="2"/>
        <v>75.4874651810585</v>
      </c>
    </row>
    <row r="190" spans="1:4" ht="21" customHeight="1">
      <c r="A190" s="127" t="s">
        <v>40</v>
      </c>
      <c r="B190" s="64">
        <v>209</v>
      </c>
      <c r="C190" s="64">
        <v>176</v>
      </c>
      <c r="D190" s="128">
        <f t="shared" si="2"/>
        <v>84.21052631578947</v>
      </c>
    </row>
    <row r="191" spans="1:4" s="110" customFormat="1" ht="21" customHeight="1">
      <c r="A191" s="127" t="s">
        <v>41</v>
      </c>
      <c r="B191" s="64">
        <v>5</v>
      </c>
      <c r="C191" s="64"/>
      <c r="D191" s="128">
        <f t="shared" si="2"/>
        <v>0</v>
      </c>
    </row>
    <row r="192" spans="1:4" ht="21" customHeight="1">
      <c r="A192" s="127" t="s">
        <v>42</v>
      </c>
      <c r="B192" s="64">
        <v>0</v>
      </c>
      <c r="C192" s="64"/>
      <c r="D192" s="128">
        <f t="shared" si="2"/>
      </c>
    </row>
    <row r="193" spans="1:4" ht="21" customHeight="1">
      <c r="A193" s="127" t="s">
        <v>148</v>
      </c>
      <c r="B193" s="64">
        <v>0</v>
      </c>
      <c r="C193" s="64"/>
      <c r="D193" s="128">
        <f t="shared" si="2"/>
      </c>
    </row>
    <row r="194" spans="1:4" ht="21" customHeight="1">
      <c r="A194" s="127" t="s">
        <v>49</v>
      </c>
      <c r="B194" s="64">
        <v>144</v>
      </c>
      <c r="C194" s="64">
        <v>95</v>
      </c>
      <c r="D194" s="128">
        <f t="shared" si="2"/>
        <v>65.97222222222221</v>
      </c>
    </row>
    <row r="195" spans="1:4" ht="21" customHeight="1">
      <c r="A195" s="127" t="s">
        <v>149</v>
      </c>
      <c r="B195" s="64">
        <v>1</v>
      </c>
      <c r="C195" s="89"/>
      <c r="D195" s="125">
        <f t="shared" si="2"/>
        <v>0</v>
      </c>
    </row>
    <row r="196" spans="1:4" s="110" customFormat="1" ht="21" customHeight="1">
      <c r="A196" s="124" t="s">
        <v>150</v>
      </c>
      <c r="B196" s="89">
        <f>SUM(B197:B202)</f>
        <v>477</v>
      </c>
      <c r="C196" s="89">
        <f>SUM(C197:C202)</f>
        <v>368</v>
      </c>
      <c r="D196" s="125">
        <f t="shared" si="2"/>
        <v>77.14884696016772</v>
      </c>
    </row>
    <row r="197" spans="1:4" ht="21" customHeight="1">
      <c r="A197" s="127" t="s">
        <v>40</v>
      </c>
      <c r="B197" s="64">
        <v>182</v>
      </c>
      <c r="C197" s="64">
        <v>168</v>
      </c>
      <c r="D197" s="128">
        <f aca="true" t="shared" si="3" ref="D197:D244">_xlfn.IFERROR(C197/B197*100,"")</f>
        <v>92.3076923076923</v>
      </c>
    </row>
    <row r="198" spans="1:4" s="110" customFormat="1" ht="21" customHeight="1">
      <c r="A198" s="127" t="s">
        <v>41</v>
      </c>
      <c r="B198" s="64">
        <v>0</v>
      </c>
      <c r="C198" s="64"/>
      <c r="D198" s="128">
        <f t="shared" si="3"/>
      </c>
    </row>
    <row r="199" spans="1:4" ht="21" customHeight="1">
      <c r="A199" s="127" t="s">
        <v>42</v>
      </c>
      <c r="B199" s="64">
        <v>0</v>
      </c>
      <c r="C199" s="64"/>
      <c r="D199" s="128">
        <f t="shared" si="3"/>
      </c>
    </row>
    <row r="200" spans="1:4" ht="21" customHeight="1">
      <c r="A200" s="127" t="s">
        <v>151</v>
      </c>
      <c r="B200" s="64">
        <v>0</v>
      </c>
      <c r="C200" s="64"/>
      <c r="D200" s="128">
        <f t="shared" si="3"/>
      </c>
    </row>
    <row r="201" spans="1:4" ht="21" customHeight="1">
      <c r="A201" s="127" t="s">
        <v>49</v>
      </c>
      <c r="B201" s="64">
        <v>233</v>
      </c>
      <c r="C201" s="64">
        <v>200</v>
      </c>
      <c r="D201" s="128">
        <f t="shared" si="3"/>
        <v>85.83690987124464</v>
      </c>
    </row>
    <row r="202" spans="1:4" ht="21" customHeight="1">
      <c r="A202" s="127" t="s">
        <v>152</v>
      </c>
      <c r="B202" s="64">
        <v>62</v>
      </c>
      <c r="C202" s="89"/>
      <c r="D202" s="125">
        <f t="shared" si="3"/>
        <v>0</v>
      </c>
    </row>
    <row r="203" spans="1:4" s="110" customFormat="1" ht="21" customHeight="1">
      <c r="A203" s="124" t="s">
        <v>153</v>
      </c>
      <c r="B203" s="89">
        <f>SUM(B204:B210)</f>
        <v>185</v>
      </c>
      <c r="C203" s="89">
        <f>SUM(C204:C210)</f>
        <v>173</v>
      </c>
      <c r="D203" s="125">
        <f t="shared" si="3"/>
        <v>93.51351351351352</v>
      </c>
    </row>
    <row r="204" spans="1:4" ht="21" customHeight="1">
      <c r="A204" s="127" t="s">
        <v>40</v>
      </c>
      <c r="B204" s="64">
        <v>125</v>
      </c>
      <c r="C204" s="64">
        <v>130</v>
      </c>
      <c r="D204" s="128">
        <f t="shared" si="3"/>
        <v>104</v>
      </c>
    </row>
    <row r="205" spans="1:4" s="110" customFormat="1" ht="21" customHeight="1">
      <c r="A205" s="127" t="s">
        <v>41</v>
      </c>
      <c r="B205" s="64">
        <v>4</v>
      </c>
      <c r="C205" s="64">
        <v>3</v>
      </c>
      <c r="D205" s="128">
        <f t="shared" si="3"/>
        <v>75</v>
      </c>
    </row>
    <row r="206" spans="1:4" ht="21" customHeight="1">
      <c r="A206" s="127" t="s">
        <v>42</v>
      </c>
      <c r="B206" s="64">
        <v>0</v>
      </c>
      <c r="C206" s="64"/>
      <c r="D206" s="128">
        <f t="shared" si="3"/>
      </c>
    </row>
    <row r="207" spans="1:4" ht="21" customHeight="1">
      <c r="A207" s="127" t="s">
        <v>154</v>
      </c>
      <c r="B207" s="64">
        <v>0</v>
      </c>
      <c r="C207" s="64"/>
      <c r="D207" s="128">
        <f t="shared" si="3"/>
      </c>
    </row>
    <row r="208" spans="1:4" ht="21" customHeight="1">
      <c r="A208" s="127" t="s">
        <v>155</v>
      </c>
      <c r="B208" s="64">
        <v>0</v>
      </c>
      <c r="C208" s="64"/>
      <c r="D208" s="128">
        <f t="shared" si="3"/>
      </c>
    </row>
    <row r="209" spans="1:4" ht="21" customHeight="1">
      <c r="A209" s="127" t="s">
        <v>49</v>
      </c>
      <c r="B209" s="64">
        <v>56</v>
      </c>
      <c r="C209" s="64">
        <v>40</v>
      </c>
      <c r="D209" s="128">
        <f t="shared" si="3"/>
        <v>71.42857142857143</v>
      </c>
    </row>
    <row r="210" spans="1:4" ht="21" customHeight="1">
      <c r="A210" s="127" t="s">
        <v>156</v>
      </c>
      <c r="B210" s="64">
        <v>0</v>
      </c>
      <c r="C210" s="89"/>
      <c r="D210" s="125">
        <f t="shared" si="3"/>
      </c>
    </row>
    <row r="211" spans="1:4" s="110" customFormat="1" ht="21" customHeight="1" hidden="1">
      <c r="A211" s="124" t="s">
        <v>157</v>
      </c>
      <c r="B211" s="89">
        <v>0</v>
      </c>
      <c r="C211" s="89"/>
      <c r="D211" s="125">
        <f t="shared" si="3"/>
      </c>
    </row>
    <row r="212" spans="1:4" ht="21" customHeight="1" hidden="1">
      <c r="A212" s="127" t="s">
        <v>40</v>
      </c>
      <c r="B212" s="64">
        <v>0</v>
      </c>
      <c r="C212" s="89"/>
      <c r="D212" s="125">
        <f t="shared" si="3"/>
      </c>
    </row>
    <row r="213" spans="1:4" ht="21" customHeight="1" hidden="1">
      <c r="A213" s="127" t="s">
        <v>41</v>
      </c>
      <c r="B213" s="64">
        <v>0</v>
      </c>
      <c r="C213" s="89"/>
      <c r="D213" s="125">
        <f t="shared" si="3"/>
      </c>
    </row>
    <row r="214" spans="1:4" ht="21" customHeight="1" hidden="1">
      <c r="A214" s="127" t="s">
        <v>42</v>
      </c>
      <c r="B214" s="64">
        <v>0</v>
      </c>
      <c r="C214" s="89"/>
      <c r="D214" s="125">
        <f t="shared" si="3"/>
      </c>
    </row>
    <row r="215" spans="1:4" ht="21" customHeight="1" hidden="1">
      <c r="A215" s="127" t="s">
        <v>49</v>
      </c>
      <c r="B215" s="64">
        <v>0</v>
      </c>
      <c r="C215" s="89"/>
      <c r="D215" s="125">
        <f t="shared" si="3"/>
      </c>
    </row>
    <row r="216" spans="1:4" ht="21" customHeight="1" hidden="1">
      <c r="A216" s="127" t="s">
        <v>158</v>
      </c>
      <c r="B216" s="64">
        <v>0</v>
      </c>
      <c r="C216" s="89"/>
      <c r="D216" s="125">
        <f t="shared" si="3"/>
      </c>
    </row>
    <row r="217" spans="1:4" s="110" customFormat="1" ht="21" customHeight="1">
      <c r="A217" s="124" t="s">
        <v>159</v>
      </c>
      <c r="B217" s="89">
        <f>SUM(B218:B222)</f>
        <v>524</v>
      </c>
      <c r="C217" s="89">
        <f>SUM(C218:C222)</f>
        <v>548</v>
      </c>
      <c r="D217" s="125">
        <f t="shared" si="3"/>
        <v>104.58015267175573</v>
      </c>
    </row>
    <row r="218" spans="1:4" ht="21" customHeight="1">
      <c r="A218" s="127" t="s">
        <v>40</v>
      </c>
      <c r="B218" s="64">
        <v>308</v>
      </c>
      <c r="C218" s="64">
        <v>297</v>
      </c>
      <c r="D218" s="128">
        <f t="shared" si="3"/>
        <v>96.42857142857143</v>
      </c>
    </row>
    <row r="219" spans="1:4" ht="21" customHeight="1">
      <c r="A219" s="127" t="s">
        <v>41</v>
      </c>
      <c r="B219" s="64">
        <v>0</v>
      </c>
      <c r="C219" s="64">
        <v>60</v>
      </c>
      <c r="D219" s="128">
        <f t="shared" si="3"/>
      </c>
    </row>
    <row r="220" spans="1:4" ht="21" customHeight="1">
      <c r="A220" s="127" t="s">
        <v>42</v>
      </c>
      <c r="B220" s="64">
        <v>0</v>
      </c>
      <c r="C220" s="64"/>
      <c r="D220" s="128">
        <f t="shared" si="3"/>
      </c>
    </row>
    <row r="221" spans="1:4" ht="21" customHeight="1">
      <c r="A221" s="127" t="s">
        <v>49</v>
      </c>
      <c r="B221" s="64">
        <v>216</v>
      </c>
      <c r="C221" s="64">
        <v>191</v>
      </c>
      <c r="D221" s="128">
        <f t="shared" si="3"/>
        <v>88.42592592592592</v>
      </c>
    </row>
    <row r="222" spans="1:4" ht="21" customHeight="1">
      <c r="A222" s="127" t="s">
        <v>160</v>
      </c>
      <c r="B222" s="64">
        <v>0</v>
      </c>
      <c r="C222" s="89"/>
      <c r="D222" s="125">
        <f t="shared" si="3"/>
      </c>
    </row>
    <row r="223" spans="1:4" s="110" customFormat="1" ht="21" customHeight="1" hidden="1">
      <c r="A223" s="124" t="s">
        <v>161</v>
      </c>
      <c r="B223" s="89">
        <v>0</v>
      </c>
      <c r="C223" s="89"/>
      <c r="D223" s="125">
        <f t="shared" si="3"/>
      </c>
    </row>
    <row r="224" spans="1:4" ht="21" customHeight="1" hidden="1">
      <c r="A224" s="127" t="s">
        <v>40</v>
      </c>
      <c r="B224" s="64">
        <v>0</v>
      </c>
      <c r="C224" s="89"/>
      <c r="D224" s="125">
        <f t="shared" si="3"/>
      </c>
    </row>
    <row r="225" spans="1:4" ht="21" customHeight="1" hidden="1">
      <c r="A225" s="127" t="s">
        <v>41</v>
      </c>
      <c r="B225" s="64">
        <v>0</v>
      </c>
      <c r="C225" s="89"/>
      <c r="D225" s="125">
        <f t="shared" si="3"/>
      </c>
    </row>
    <row r="226" spans="1:4" ht="21" customHeight="1" hidden="1">
      <c r="A226" s="127" t="s">
        <v>42</v>
      </c>
      <c r="B226" s="64">
        <v>0</v>
      </c>
      <c r="C226" s="89"/>
      <c r="D226" s="125">
        <f t="shared" si="3"/>
      </c>
    </row>
    <row r="227" spans="1:4" ht="21" customHeight="1" hidden="1">
      <c r="A227" s="127" t="s">
        <v>162</v>
      </c>
      <c r="B227" s="64">
        <v>0</v>
      </c>
      <c r="C227" s="89"/>
      <c r="D227" s="125">
        <f t="shared" si="3"/>
      </c>
    </row>
    <row r="228" spans="1:4" ht="21" customHeight="1" hidden="1">
      <c r="A228" s="127" t="s">
        <v>49</v>
      </c>
      <c r="B228" s="64">
        <v>0</v>
      </c>
      <c r="C228" s="89"/>
      <c r="D228" s="125">
        <f t="shared" si="3"/>
      </c>
    </row>
    <row r="229" spans="1:4" ht="21" customHeight="1" hidden="1">
      <c r="A229" s="127" t="s">
        <v>163</v>
      </c>
      <c r="B229" s="64">
        <v>0</v>
      </c>
      <c r="C229" s="89"/>
      <c r="D229" s="125">
        <f t="shared" si="3"/>
      </c>
    </row>
    <row r="230" spans="1:4" s="110" customFormat="1" ht="21" customHeight="1">
      <c r="A230" s="124" t="s">
        <v>164</v>
      </c>
      <c r="B230" s="89">
        <f>SUM(B231:B244)</f>
        <v>1208</v>
      </c>
      <c r="C230" s="89">
        <f>SUM(C231:C244)</f>
        <v>1146</v>
      </c>
      <c r="D230" s="125">
        <f t="shared" si="3"/>
        <v>94.86754966887418</v>
      </c>
    </row>
    <row r="231" spans="1:4" ht="21" customHeight="1">
      <c r="A231" s="127" t="s">
        <v>40</v>
      </c>
      <c r="B231" s="64">
        <v>1073</v>
      </c>
      <c r="C231" s="64">
        <v>1014</v>
      </c>
      <c r="D231" s="128">
        <f t="shared" si="3"/>
        <v>94.50139794967382</v>
      </c>
    </row>
    <row r="232" spans="1:4" ht="21" customHeight="1">
      <c r="A232" s="127" t="s">
        <v>41</v>
      </c>
      <c r="B232" s="64">
        <v>0</v>
      </c>
      <c r="C232" s="64"/>
      <c r="D232" s="128">
        <f t="shared" si="3"/>
      </c>
    </row>
    <row r="233" spans="1:4" ht="21" customHeight="1" hidden="1">
      <c r="A233" s="127" t="s">
        <v>42</v>
      </c>
      <c r="B233" s="64">
        <v>0</v>
      </c>
      <c r="C233" s="64"/>
      <c r="D233" s="128">
        <f t="shared" si="3"/>
      </c>
    </row>
    <row r="234" spans="1:4" ht="21" customHeight="1" hidden="1">
      <c r="A234" s="127" t="s">
        <v>165</v>
      </c>
      <c r="B234" s="64">
        <v>0</v>
      </c>
      <c r="C234" s="64"/>
      <c r="D234" s="128">
        <f t="shared" si="3"/>
      </c>
    </row>
    <row r="235" spans="1:4" ht="21" customHeight="1" hidden="1">
      <c r="A235" s="127" t="s">
        <v>166</v>
      </c>
      <c r="B235" s="64">
        <v>0</v>
      </c>
      <c r="C235" s="64"/>
      <c r="D235" s="128">
        <f t="shared" si="3"/>
      </c>
    </row>
    <row r="236" spans="1:4" s="110" customFormat="1" ht="21" customHeight="1" hidden="1">
      <c r="A236" s="127" t="s">
        <v>81</v>
      </c>
      <c r="B236" s="64">
        <v>0</v>
      </c>
      <c r="C236" s="64"/>
      <c r="D236" s="128">
        <f t="shared" si="3"/>
      </c>
    </row>
    <row r="237" spans="1:4" ht="21" customHeight="1" hidden="1">
      <c r="A237" s="127" t="s">
        <v>167</v>
      </c>
      <c r="B237" s="64">
        <v>0</v>
      </c>
      <c r="C237" s="64"/>
      <c r="D237" s="128">
        <f t="shared" si="3"/>
      </c>
    </row>
    <row r="238" spans="1:4" ht="21" customHeight="1" hidden="1">
      <c r="A238" s="127" t="s">
        <v>168</v>
      </c>
      <c r="B238" s="64">
        <v>0</v>
      </c>
      <c r="C238" s="64"/>
      <c r="D238" s="128">
        <f t="shared" si="3"/>
      </c>
    </row>
    <row r="239" spans="1:4" ht="21" customHeight="1" hidden="1">
      <c r="A239" s="127" t="s">
        <v>169</v>
      </c>
      <c r="B239" s="64">
        <v>0</v>
      </c>
      <c r="C239" s="64"/>
      <c r="D239" s="128">
        <f t="shared" si="3"/>
      </c>
    </row>
    <row r="240" spans="1:4" ht="21" customHeight="1">
      <c r="A240" s="127" t="s">
        <v>170</v>
      </c>
      <c r="B240" s="64">
        <v>0</v>
      </c>
      <c r="C240" s="64">
        <v>1</v>
      </c>
      <c r="D240" s="128">
        <f t="shared" si="3"/>
      </c>
    </row>
    <row r="241" spans="1:4" ht="21" customHeight="1">
      <c r="A241" s="127" t="s">
        <v>171</v>
      </c>
      <c r="B241" s="64">
        <v>0</v>
      </c>
      <c r="C241" s="64"/>
      <c r="D241" s="128">
        <f t="shared" si="3"/>
      </c>
    </row>
    <row r="242" spans="1:4" ht="21" customHeight="1">
      <c r="A242" s="127" t="s">
        <v>172</v>
      </c>
      <c r="B242" s="64">
        <v>2</v>
      </c>
      <c r="C242" s="64">
        <v>1</v>
      </c>
      <c r="D242" s="128">
        <f t="shared" si="3"/>
        <v>50</v>
      </c>
    </row>
    <row r="243" spans="1:4" ht="21" customHeight="1">
      <c r="A243" s="127" t="s">
        <v>49</v>
      </c>
      <c r="B243" s="64">
        <v>95</v>
      </c>
      <c r="C243" s="64">
        <v>92</v>
      </c>
      <c r="D243" s="128">
        <f t="shared" si="3"/>
        <v>96.84210526315789</v>
      </c>
    </row>
    <row r="244" spans="1:4" ht="21" customHeight="1">
      <c r="A244" s="127" t="s">
        <v>173</v>
      </c>
      <c r="B244" s="64">
        <v>38</v>
      </c>
      <c r="C244" s="64">
        <v>38</v>
      </c>
      <c r="D244" s="128">
        <f t="shared" si="3"/>
        <v>100</v>
      </c>
    </row>
    <row r="245" spans="1:4" s="111" customFormat="1" ht="21" customHeight="1">
      <c r="A245" s="124" t="s">
        <v>1395</v>
      </c>
      <c r="B245" s="89">
        <f>SUM(B246:B249)</f>
        <v>0</v>
      </c>
      <c r="C245" s="89">
        <f>SUM(C246:C249)</f>
        <v>160</v>
      </c>
      <c r="D245" s="128"/>
    </row>
    <row r="246" spans="1:4" s="111" customFormat="1" ht="21" customHeight="1">
      <c r="A246" s="127" t="s">
        <v>40</v>
      </c>
      <c r="B246" s="64"/>
      <c r="C246" s="64">
        <v>69</v>
      </c>
      <c r="D246" s="128"/>
    </row>
    <row r="247" spans="1:4" s="111" customFormat="1" ht="21" customHeight="1">
      <c r="A247" s="127" t="s">
        <v>41</v>
      </c>
      <c r="B247" s="64"/>
      <c r="C247" s="64">
        <v>26</v>
      </c>
      <c r="D247" s="128"/>
    </row>
    <row r="248" spans="1:4" s="111" customFormat="1" ht="21" customHeight="1">
      <c r="A248" s="127" t="s">
        <v>1396</v>
      </c>
      <c r="B248" s="64"/>
      <c r="C248" s="64">
        <v>2</v>
      </c>
      <c r="D248" s="128"/>
    </row>
    <row r="249" spans="1:4" s="111" customFormat="1" ht="21" customHeight="1">
      <c r="A249" s="127" t="s">
        <v>1397</v>
      </c>
      <c r="B249" s="64"/>
      <c r="C249" s="64">
        <v>63</v>
      </c>
      <c r="D249" s="128"/>
    </row>
    <row r="250" spans="1:4" s="110" customFormat="1" ht="21" customHeight="1">
      <c r="A250" s="124" t="s">
        <v>174</v>
      </c>
      <c r="B250" s="89">
        <v>1</v>
      </c>
      <c r="C250" s="89">
        <f>SUM(C251:C252)</f>
        <v>5716</v>
      </c>
      <c r="D250" s="125">
        <f aca="true" t="shared" si="4" ref="D250:D265">_xlfn.IFERROR(C250/B250*100,"")</f>
        <v>571600</v>
      </c>
    </row>
    <row r="251" spans="1:4" ht="21" customHeight="1">
      <c r="A251" s="127" t="s">
        <v>175</v>
      </c>
      <c r="B251" s="64">
        <v>0</v>
      </c>
      <c r="C251" s="89"/>
      <c r="D251" s="125">
        <f t="shared" si="4"/>
      </c>
    </row>
    <row r="252" spans="1:4" ht="21" customHeight="1">
      <c r="A252" s="127" t="s">
        <v>176</v>
      </c>
      <c r="B252" s="64">
        <v>1</v>
      </c>
      <c r="C252" s="64">
        <v>5716</v>
      </c>
      <c r="D252" s="128">
        <f t="shared" si="4"/>
        <v>571600</v>
      </c>
    </row>
    <row r="253" spans="1:4" s="110" customFormat="1" ht="21" customHeight="1" hidden="1">
      <c r="A253" s="124" t="s">
        <v>177</v>
      </c>
      <c r="B253" s="89">
        <v>0</v>
      </c>
      <c r="C253" s="89"/>
      <c r="D253" s="125">
        <f t="shared" si="4"/>
      </c>
    </row>
    <row r="254" spans="1:4" s="110" customFormat="1" ht="21" customHeight="1" hidden="1">
      <c r="A254" s="124" t="s">
        <v>178</v>
      </c>
      <c r="B254" s="89">
        <v>0</v>
      </c>
      <c r="C254" s="89"/>
      <c r="D254" s="125">
        <f t="shared" si="4"/>
      </c>
    </row>
    <row r="255" spans="1:4" ht="21" customHeight="1" hidden="1">
      <c r="A255" s="127" t="s">
        <v>40</v>
      </c>
      <c r="B255" s="64">
        <v>0</v>
      </c>
      <c r="C255" s="89"/>
      <c r="D255" s="125">
        <f t="shared" si="4"/>
      </c>
    </row>
    <row r="256" spans="1:4" s="110" customFormat="1" ht="21" customHeight="1" hidden="1">
      <c r="A256" s="127" t="s">
        <v>41</v>
      </c>
      <c r="B256" s="64">
        <v>0</v>
      </c>
      <c r="C256" s="89"/>
      <c r="D256" s="125">
        <f t="shared" si="4"/>
      </c>
    </row>
    <row r="257" spans="1:4" ht="21" customHeight="1" hidden="1">
      <c r="A257" s="127" t="s">
        <v>42</v>
      </c>
      <c r="B257" s="64">
        <v>0</v>
      </c>
      <c r="C257" s="89"/>
      <c r="D257" s="125">
        <f t="shared" si="4"/>
      </c>
    </row>
    <row r="258" spans="1:4" ht="21" customHeight="1" hidden="1">
      <c r="A258" s="127" t="s">
        <v>145</v>
      </c>
      <c r="B258" s="64">
        <v>0</v>
      </c>
      <c r="C258" s="89"/>
      <c r="D258" s="125">
        <f t="shared" si="4"/>
      </c>
    </row>
    <row r="259" spans="1:4" s="110" customFormat="1" ht="21" customHeight="1" hidden="1">
      <c r="A259" s="127" t="s">
        <v>49</v>
      </c>
      <c r="B259" s="64">
        <v>0</v>
      </c>
      <c r="C259" s="89"/>
      <c r="D259" s="125">
        <f t="shared" si="4"/>
      </c>
    </row>
    <row r="260" spans="1:4" ht="21" customHeight="1" hidden="1">
      <c r="A260" s="127" t="s">
        <v>179</v>
      </c>
      <c r="B260" s="64">
        <v>0</v>
      </c>
      <c r="C260" s="89"/>
      <c r="D260" s="125">
        <f t="shared" si="4"/>
      </c>
    </row>
    <row r="261" spans="1:4" s="110" customFormat="1" ht="21" customHeight="1" hidden="1">
      <c r="A261" s="124" t="s">
        <v>180</v>
      </c>
      <c r="B261" s="89">
        <v>0</v>
      </c>
      <c r="C261" s="89"/>
      <c r="D261" s="125">
        <f t="shared" si="4"/>
      </c>
    </row>
    <row r="262" spans="1:4" ht="21" customHeight="1" hidden="1">
      <c r="A262" s="127" t="s">
        <v>181</v>
      </c>
      <c r="B262" s="64">
        <v>0</v>
      </c>
      <c r="C262" s="89"/>
      <c r="D262" s="125">
        <f t="shared" si="4"/>
      </c>
    </row>
    <row r="263" spans="1:4" ht="21" customHeight="1" hidden="1">
      <c r="A263" s="127" t="s">
        <v>182</v>
      </c>
      <c r="B263" s="64">
        <v>0</v>
      </c>
      <c r="C263" s="89"/>
      <c r="D263" s="125">
        <f t="shared" si="4"/>
      </c>
    </row>
    <row r="264" spans="1:4" s="110" customFormat="1" ht="21" customHeight="1" hidden="1">
      <c r="A264" s="124" t="s">
        <v>183</v>
      </c>
      <c r="B264" s="89">
        <v>0</v>
      </c>
      <c r="C264" s="89"/>
      <c r="D264" s="125">
        <f t="shared" si="4"/>
      </c>
    </row>
    <row r="265" spans="1:4" ht="21" customHeight="1" hidden="1">
      <c r="A265" s="127" t="s">
        <v>184</v>
      </c>
      <c r="B265" s="64">
        <v>0</v>
      </c>
      <c r="C265" s="89"/>
      <c r="D265" s="125">
        <f t="shared" si="4"/>
      </c>
    </row>
    <row r="266" spans="1:4" ht="21" customHeight="1" hidden="1">
      <c r="A266" s="127" t="s">
        <v>185</v>
      </c>
      <c r="B266" s="64">
        <v>0</v>
      </c>
      <c r="C266" s="89"/>
      <c r="D266" s="125">
        <f aca="true" t="shared" si="5" ref="D266:D329">_xlfn.IFERROR(C266/B266*100,"")</f>
      </c>
    </row>
    <row r="267" spans="1:4" s="110" customFormat="1" ht="21" customHeight="1" hidden="1">
      <c r="A267" s="124" t="s">
        <v>186</v>
      </c>
      <c r="B267" s="89">
        <v>0</v>
      </c>
      <c r="C267" s="89"/>
      <c r="D267" s="125">
        <f t="shared" si="5"/>
      </c>
    </row>
    <row r="268" spans="1:4" ht="21" customHeight="1" hidden="1">
      <c r="A268" s="127" t="s">
        <v>187</v>
      </c>
      <c r="B268" s="64">
        <v>0</v>
      </c>
      <c r="C268" s="89"/>
      <c r="D268" s="125">
        <f t="shared" si="5"/>
      </c>
    </row>
    <row r="269" spans="1:4" ht="21" customHeight="1" hidden="1">
      <c r="A269" s="127" t="s">
        <v>188</v>
      </c>
      <c r="B269" s="64">
        <v>0</v>
      </c>
      <c r="C269" s="89"/>
      <c r="D269" s="125">
        <f t="shared" si="5"/>
      </c>
    </row>
    <row r="270" spans="1:4" ht="21" customHeight="1" hidden="1">
      <c r="A270" s="127" t="s">
        <v>189</v>
      </c>
      <c r="B270" s="64">
        <v>0</v>
      </c>
      <c r="C270" s="89"/>
      <c r="D270" s="125">
        <f t="shared" si="5"/>
      </c>
    </row>
    <row r="271" spans="1:4" s="110" customFormat="1" ht="21" customHeight="1" hidden="1">
      <c r="A271" s="127" t="s">
        <v>190</v>
      </c>
      <c r="B271" s="64">
        <v>0</v>
      </c>
      <c r="C271" s="89"/>
      <c r="D271" s="125">
        <f t="shared" si="5"/>
      </c>
    </row>
    <row r="272" spans="1:4" ht="21" customHeight="1" hidden="1">
      <c r="A272" s="127" t="s">
        <v>191</v>
      </c>
      <c r="B272" s="64">
        <v>0</v>
      </c>
      <c r="C272" s="89"/>
      <c r="D272" s="125">
        <f t="shared" si="5"/>
      </c>
    </row>
    <row r="273" spans="1:4" s="110" customFormat="1" ht="21" customHeight="1" hidden="1">
      <c r="A273" s="124" t="s">
        <v>192</v>
      </c>
      <c r="B273" s="89">
        <v>0</v>
      </c>
      <c r="C273" s="89"/>
      <c r="D273" s="125">
        <f t="shared" si="5"/>
      </c>
    </row>
    <row r="274" spans="1:4" ht="21" customHeight="1" hidden="1">
      <c r="A274" s="127" t="s">
        <v>193</v>
      </c>
      <c r="B274" s="64">
        <v>0</v>
      </c>
      <c r="C274" s="89"/>
      <c r="D274" s="125">
        <f t="shared" si="5"/>
      </c>
    </row>
    <row r="275" spans="1:4" ht="21" customHeight="1" hidden="1">
      <c r="A275" s="127" t="s">
        <v>194</v>
      </c>
      <c r="B275" s="64">
        <v>0</v>
      </c>
      <c r="C275" s="89"/>
      <c r="D275" s="125">
        <f t="shared" si="5"/>
      </c>
    </row>
    <row r="276" spans="1:4" ht="21" customHeight="1" hidden="1">
      <c r="A276" s="127" t="s">
        <v>195</v>
      </c>
      <c r="B276" s="64">
        <v>0</v>
      </c>
      <c r="C276" s="89"/>
      <c r="D276" s="125">
        <f t="shared" si="5"/>
      </c>
    </row>
    <row r="277" spans="1:4" ht="21" customHeight="1" hidden="1">
      <c r="A277" s="127" t="s">
        <v>196</v>
      </c>
      <c r="B277" s="64">
        <v>0</v>
      </c>
      <c r="C277" s="89"/>
      <c r="D277" s="125">
        <f t="shared" si="5"/>
      </c>
    </row>
    <row r="278" spans="1:4" s="110" customFormat="1" ht="21" customHeight="1" hidden="1">
      <c r="A278" s="124" t="s">
        <v>197</v>
      </c>
      <c r="B278" s="89">
        <v>0</v>
      </c>
      <c r="C278" s="89"/>
      <c r="D278" s="125">
        <f t="shared" si="5"/>
      </c>
    </row>
    <row r="279" spans="1:4" ht="21" customHeight="1" hidden="1">
      <c r="A279" s="127" t="s">
        <v>198</v>
      </c>
      <c r="B279" s="64">
        <v>0</v>
      </c>
      <c r="C279" s="89"/>
      <c r="D279" s="125">
        <f t="shared" si="5"/>
      </c>
    </row>
    <row r="280" spans="1:4" s="110" customFormat="1" ht="21" customHeight="1" hidden="1">
      <c r="A280" s="124" t="s">
        <v>199</v>
      </c>
      <c r="B280" s="89">
        <v>0</v>
      </c>
      <c r="C280" s="89"/>
      <c r="D280" s="125">
        <f t="shared" si="5"/>
      </c>
    </row>
    <row r="281" spans="1:4" ht="21" customHeight="1" hidden="1">
      <c r="A281" s="127" t="s">
        <v>200</v>
      </c>
      <c r="B281" s="64">
        <v>0</v>
      </c>
      <c r="C281" s="89"/>
      <c r="D281" s="125">
        <f t="shared" si="5"/>
      </c>
    </row>
    <row r="282" spans="1:4" ht="21" customHeight="1" hidden="1">
      <c r="A282" s="127" t="s">
        <v>201</v>
      </c>
      <c r="B282" s="64">
        <v>0</v>
      </c>
      <c r="C282" s="89"/>
      <c r="D282" s="125">
        <f t="shared" si="5"/>
      </c>
    </row>
    <row r="283" spans="1:4" ht="21" customHeight="1" hidden="1">
      <c r="A283" s="127" t="s">
        <v>202</v>
      </c>
      <c r="B283" s="64">
        <v>0</v>
      </c>
      <c r="C283" s="89"/>
      <c r="D283" s="125">
        <f t="shared" si="5"/>
      </c>
    </row>
    <row r="284" spans="1:4" ht="21" customHeight="1" hidden="1">
      <c r="A284" s="127" t="s">
        <v>203</v>
      </c>
      <c r="B284" s="64">
        <v>0</v>
      </c>
      <c r="C284" s="89"/>
      <c r="D284" s="125">
        <f t="shared" si="5"/>
      </c>
    </row>
    <row r="285" spans="1:4" s="110" customFormat="1" ht="21" customHeight="1" hidden="1">
      <c r="A285" s="124" t="s">
        <v>204</v>
      </c>
      <c r="B285" s="89">
        <v>0</v>
      </c>
      <c r="C285" s="89"/>
      <c r="D285" s="125">
        <f t="shared" si="5"/>
      </c>
    </row>
    <row r="286" spans="1:4" ht="21" customHeight="1" hidden="1">
      <c r="A286" s="127" t="s">
        <v>40</v>
      </c>
      <c r="B286" s="64">
        <v>0</v>
      </c>
      <c r="C286" s="89"/>
      <c r="D286" s="125">
        <f t="shared" si="5"/>
      </c>
    </row>
    <row r="287" spans="1:4" ht="21" customHeight="1" hidden="1">
      <c r="A287" s="127" t="s">
        <v>41</v>
      </c>
      <c r="B287" s="64">
        <v>0</v>
      </c>
      <c r="C287" s="89"/>
      <c r="D287" s="125">
        <f t="shared" si="5"/>
      </c>
    </row>
    <row r="288" spans="1:4" ht="21" customHeight="1" hidden="1">
      <c r="A288" s="127" t="s">
        <v>42</v>
      </c>
      <c r="B288" s="64">
        <v>0</v>
      </c>
      <c r="C288" s="89"/>
      <c r="D288" s="125">
        <f t="shared" si="5"/>
      </c>
    </row>
    <row r="289" spans="1:4" ht="21" customHeight="1" hidden="1">
      <c r="A289" s="127" t="s">
        <v>49</v>
      </c>
      <c r="B289" s="64">
        <v>0</v>
      </c>
      <c r="C289" s="89"/>
      <c r="D289" s="125">
        <f t="shared" si="5"/>
      </c>
    </row>
    <row r="290" spans="1:4" ht="21" customHeight="1" hidden="1">
      <c r="A290" s="127" t="s">
        <v>205</v>
      </c>
      <c r="B290" s="64">
        <v>0</v>
      </c>
      <c r="C290" s="89"/>
      <c r="D290" s="125">
        <f t="shared" si="5"/>
      </c>
    </row>
    <row r="291" spans="1:4" s="110" customFormat="1" ht="21" customHeight="1" hidden="1">
      <c r="A291" s="124" t="s">
        <v>206</v>
      </c>
      <c r="B291" s="89">
        <v>0</v>
      </c>
      <c r="C291" s="89"/>
      <c r="D291" s="125">
        <f t="shared" si="5"/>
      </c>
    </row>
    <row r="292" spans="1:4" ht="21" customHeight="1" hidden="1">
      <c r="A292" s="127" t="s">
        <v>207</v>
      </c>
      <c r="B292" s="64">
        <v>0</v>
      </c>
      <c r="C292" s="89"/>
      <c r="D292" s="125">
        <f t="shared" si="5"/>
      </c>
    </row>
    <row r="293" spans="1:4" s="110" customFormat="1" ht="21" customHeight="1" hidden="1">
      <c r="A293" s="124" t="s">
        <v>208</v>
      </c>
      <c r="B293" s="89">
        <v>0</v>
      </c>
      <c r="C293" s="89"/>
      <c r="D293" s="125">
        <f t="shared" si="5"/>
      </c>
    </row>
    <row r="294" spans="1:4" s="110" customFormat="1" ht="21" customHeight="1" hidden="1">
      <c r="A294" s="124" t="s">
        <v>209</v>
      </c>
      <c r="B294" s="89">
        <v>0</v>
      </c>
      <c r="C294" s="89"/>
      <c r="D294" s="125">
        <f t="shared" si="5"/>
      </c>
    </row>
    <row r="295" spans="1:4" ht="21" customHeight="1" hidden="1">
      <c r="A295" s="127" t="s">
        <v>210</v>
      </c>
      <c r="B295" s="64">
        <v>0</v>
      </c>
      <c r="C295" s="89"/>
      <c r="D295" s="125">
        <f t="shared" si="5"/>
      </c>
    </row>
    <row r="296" spans="1:4" s="110" customFormat="1" ht="21" customHeight="1" hidden="1">
      <c r="A296" s="124" t="s">
        <v>211</v>
      </c>
      <c r="B296" s="89">
        <v>0</v>
      </c>
      <c r="C296" s="89"/>
      <c r="D296" s="125">
        <f t="shared" si="5"/>
      </c>
    </row>
    <row r="297" spans="1:4" ht="21" customHeight="1" hidden="1">
      <c r="A297" s="127" t="s">
        <v>212</v>
      </c>
      <c r="B297" s="64">
        <v>0</v>
      </c>
      <c r="C297" s="89"/>
      <c r="D297" s="125">
        <f t="shared" si="5"/>
      </c>
    </row>
    <row r="298" spans="1:4" s="110" customFormat="1" ht="21" customHeight="1" hidden="1">
      <c r="A298" s="124" t="s">
        <v>213</v>
      </c>
      <c r="B298" s="89">
        <v>0</v>
      </c>
      <c r="C298" s="89"/>
      <c r="D298" s="125">
        <f t="shared" si="5"/>
      </c>
    </row>
    <row r="299" spans="1:4" ht="21" customHeight="1" hidden="1">
      <c r="A299" s="127" t="s">
        <v>214</v>
      </c>
      <c r="B299" s="64">
        <v>0</v>
      </c>
      <c r="C299" s="89"/>
      <c r="D299" s="125">
        <f t="shared" si="5"/>
      </c>
    </row>
    <row r="300" spans="1:4" s="110" customFormat="1" ht="21" customHeight="1" hidden="1">
      <c r="A300" s="124" t="s">
        <v>215</v>
      </c>
      <c r="B300" s="89">
        <v>0</v>
      </c>
      <c r="C300" s="89"/>
      <c r="D300" s="125">
        <f t="shared" si="5"/>
      </c>
    </row>
    <row r="301" spans="1:4" s="110" customFormat="1" ht="21" customHeight="1" hidden="1">
      <c r="A301" s="127" t="s">
        <v>216</v>
      </c>
      <c r="B301" s="64">
        <v>0</v>
      </c>
      <c r="C301" s="89"/>
      <c r="D301" s="125">
        <f t="shared" si="5"/>
      </c>
    </row>
    <row r="302" spans="1:4" ht="21" customHeight="1" hidden="1">
      <c r="A302" s="127" t="s">
        <v>217</v>
      </c>
      <c r="B302" s="64">
        <v>0</v>
      </c>
      <c r="C302" s="89"/>
      <c r="D302" s="125">
        <f t="shared" si="5"/>
      </c>
    </row>
    <row r="303" spans="1:4" ht="21" customHeight="1" hidden="1">
      <c r="A303" s="127" t="s">
        <v>218</v>
      </c>
      <c r="B303" s="64">
        <v>0</v>
      </c>
      <c r="C303" s="89"/>
      <c r="D303" s="125">
        <f t="shared" si="5"/>
      </c>
    </row>
    <row r="304" spans="1:4" ht="21" customHeight="1" hidden="1">
      <c r="A304" s="127" t="s">
        <v>219</v>
      </c>
      <c r="B304" s="64">
        <v>0</v>
      </c>
      <c r="C304" s="89"/>
      <c r="D304" s="125">
        <f t="shared" si="5"/>
      </c>
    </row>
    <row r="305" spans="1:4" ht="21" customHeight="1" hidden="1">
      <c r="A305" s="127" t="s">
        <v>220</v>
      </c>
      <c r="B305" s="64">
        <v>0</v>
      </c>
      <c r="C305" s="89"/>
      <c r="D305" s="125">
        <f t="shared" si="5"/>
      </c>
    </row>
    <row r="306" spans="1:4" ht="21" customHeight="1" hidden="1">
      <c r="A306" s="127" t="s">
        <v>221</v>
      </c>
      <c r="B306" s="64">
        <v>0</v>
      </c>
      <c r="C306" s="89"/>
      <c r="D306" s="125">
        <f t="shared" si="5"/>
      </c>
    </row>
    <row r="307" spans="1:4" ht="21" customHeight="1" hidden="1">
      <c r="A307" s="127" t="s">
        <v>222</v>
      </c>
      <c r="B307" s="64">
        <v>0</v>
      </c>
      <c r="C307" s="89"/>
      <c r="D307" s="125">
        <f t="shared" si="5"/>
      </c>
    </row>
    <row r="308" spans="1:4" ht="21" customHeight="1" hidden="1">
      <c r="A308" s="127" t="s">
        <v>223</v>
      </c>
      <c r="B308" s="64">
        <v>0</v>
      </c>
      <c r="C308" s="89"/>
      <c r="D308" s="125">
        <f t="shared" si="5"/>
      </c>
    </row>
    <row r="309" spans="1:4" ht="21" customHeight="1" hidden="1">
      <c r="A309" s="127" t="s">
        <v>224</v>
      </c>
      <c r="B309" s="64">
        <v>0</v>
      </c>
      <c r="C309" s="89"/>
      <c r="D309" s="125">
        <f t="shared" si="5"/>
      </c>
    </row>
    <row r="310" spans="1:4" s="110" customFormat="1" ht="21" customHeight="1" hidden="1">
      <c r="A310" s="124" t="s">
        <v>225</v>
      </c>
      <c r="B310" s="89">
        <v>0</v>
      </c>
      <c r="C310" s="89"/>
      <c r="D310" s="125">
        <f t="shared" si="5"/>
      </c>
    </row>
    <row r="311" spans="1:4" ht="21" customHeight="1" hidden="1">
      <c r="A311" s="127" t="s">
        <v>226</v>
      </c>
      <c r="B311" s="64">
        <v>0</v>
      </c>
      <c r="C311" s="89"/>
      <c r="D311" s="125">
        <f t="shared" si="5"/>
      </c>
    </row>
    <row r="312" spans="1:4" s="110" customFormat="1" ht="21" customHeight="1">
      <c r="A312" s="124" t="s">
        <v>227</v>
      </c>
      <c r="B312" s="89">
        <f>B313+B316+B327+B334+B342+B351+B367+B377+B387+B395+B401</f>
        <v>2051</v>
      </c>
      <c r="C312" s="89">
        <f>C313+C316+C327+C334+C342+C351+C367+C377+C387+C395+C401</f>
        <v>2124</v>
      </c>
      <c r="D312" s="125">
        <f t="shared" si="5"/>
        <v>103.55923939541687</v>
      </c>
    </row>
    <row r="313" spans="1:4" s="110" customFormat="1" ht="21" customHeight="1">
      <c r="A313" s="124" t="s">
        <v>228</v>
      </c>
      <c r="B313" s="89">
        <v>0</v>
      </c>
      <c r="C313" s="89"/>
      <c r="D313" s="125">
        <f t="shared" si="5"/>
      </c>
    </row>
    <row r="314" spans="1:4" ht="21" customHeight="1">
      <c r="A314" s="127" t="s">
        <v>229</v>
      </c>
      <c r="B314" s="64">
        <v>0</v>
      </c>
      <c r="C314" s="89"/>
      <c r="D314" s="125">
        <f t="shared" si="5"/>
      </c>
    </row>
    <row r="315" spans="1:4" ht="21" customHeight="1">
      <c r="A315" s="127" t="s">
        <v>230</v>
      </c>
      <c r="B315" s="64">
        <v>0</v>
      </c>
      <c r="C315" s="89"/>
      <c r="D315" s="125">
        <f t="shared" si="5"/>
      </c>
    </row>
    <row r="316" spans="1:4" s="110" customFormat="1" ht="21" customHeight="1">
      <c r="A316" s="124" t="s">
        <v>231</v>
      </c>
      <c r="B316" s="89">
        <v>989</v>
      </c>
      <c r="C316" s="89">
        <f>SUM(C317:C326)</f>
        <v>1177</v>
      </c>
      <c r="D316" s="125">
        <f t="shared" si="5"/>
        <v>119.00910010111222</v>
      </c>
    </row>
    <row r="317" spans="1:4" ht="21" customHeight="1">
      <c r="A317" s="127" t="s">
        <v>40</v>
      </c>
      <c r="B317" s="64">
        <v>980</v>
      </c>
      <c r="C317" s="64">
        <v>942</v>
      </c>
      <c r="D317" s="128">
        <f t="shared" si="5"/>
        <v>96.12244897959184</v>
      </c>
    </row>
    <row r="318" spans="1:4" ht="21" customHeight="1">
      <c r="A318" s="127" t="s">
        <v>41</v>
      </c>
      <c r="B318" s="64">
        <v>9</v>
      </c>
      <c r="C318" s="89"/>
      <c r="D318" s="125">
        <f t="shared" si="5"/>
        <v>0</v>
      </c>
    </row>
    <row r="319" spans="1:4" ht="21" customHeight="1">
      <c r="A319" s="127" t="s">
        <v>42</v>
      </c>
      <c r="B319" s="64">
        <v>0</v>
      </c>
      <c r="C319" s="89"/>
      <c r="D319" s="125">
        <f t="shared" si="5"/>
      </c>
    </row>
    <row r="320" spans="1:4" ht="21" customHeight="1">
      <c r="A320" s="129" t="s">
        <v>81</v>
      </c>
      <c r="B320" s="130">
        <v>0</v>
      </c>
      <c r="C320" s="64">
        <v>179</v>
      </c>
      <c r="D320" s="125">
        <f t="shared" si="5"/>
      </c>
    </row>
    <row r="321" spans="1:4" ht="21" customHeight="1">
      <c r="A321" s="127" t="s">
        <v>232</v>
      </c>
      <c r="B321" s="64">
        <v>0</v>
      </c>
      <c r="C321" s="64">
        <v>51</v>
      </c>
      <c r="D321" s="125">
        <f t="shared" si="5"/>
      </c>
    </row>
    <row r="322" spans="1:4" ht="21" customHeight="1" hidden="1">
      <c r="A322" s="127" t="s">
        <v>233</v>
      </c>
      <c r="B322" s="64">
        <v>0</v>
      </c>
      <c r="C322" s="64"/>
      <c r="D322" s="125">
        <f t="shared" si="5"/>
      </c>
    </row>
    <row r="323" spans="1:4" ht="21" customHeight="1" hidden="1">
      <c r="A323" s="127" t="s">
        <v>234</v>
      </c>
      <c r="B323" s="64">
        <v>0</v>
      </c>
      <c r="C323" s="64"/>
      <c r="D323" s="125">
        <f t="shared" si="5"/>
      </c>
    </row>
    <row r="324" spans="1:4" ht="21" customHeight="1" hidden="1">
      <c r="A324" s="127" t="s">
        <v>235</v>
      </c>
      <c r="B324" s="64">
        <v>0</v>
      </c>
      <c r="C324" s="64"/>
      <c r="D324" s="125">
        <f t="shared" si="5"/>
      </c>
    </row>
    <row r="325" spans="1:4" ht="21" customHeight="1" hidden="1">
      <c r="A325" s="127" t="s">
        <v>49</v>
      </c>
      <c r="B325" s="64">
        <v>0</v>
      </c>
      <c r="C325" s="64"/>
      <c r="D325" s="125">
        <f t="shared" si="5"/>
      </c>
    </row>
    <row r="326" spans="1:4" ht="21" customHeight="1">
      <c r="A326" s="127" t="s">
        <v>236</v>
      </c>
      <c r="B326" s="64">
        <v>0</v>
      </c>
      <c r="C326" s="64">
        <v>5</v>
      </c>
      <c r="D326" s="125">
        <f t="shared" si="5"/>
      </c>
    </row>
    <row r="327" spans="1:4" s="110" customFormat="1" ht="21" customHeight="1" hidden="1">
      <c r="A327" s="124" t="s">
        <v>237</v>
      </c>
      <c r="B327" s="89">
        <v>0</v>
      </c>
      <c r="C327" s="89"/>
      <c r="D327" s="125">
        <f t="shared" si="5"/>
      </c>
    </row>
    <row r="328" spans="1:4" ht="21" customHeight="1" hidden="1">
      <c r="A328" s="127" t="s">
        <v>40</v>
      </c>
      <c r="B328" s="64">
        <v>0</v>
      </c>
      <c r="C328" s="89"/>
      <c r="D328" s="125">
        <f t="shared" si="5"/>
      </c>
    </row>
    <row r="329" spans="1:4" ht="21" customHeight="1" hidden="1">
      <c r="A329" s="127" t="s">
        <v>41</v>
      </c>
      <c r="B329" s="64">
        <v>0</v>
      </c>
      <c r="C329" s="89"/>
      <c r="D329" s="125">
        <f t="shared" si="5"/>
      </c>
    </row>
    <row r="330" spans="1:4" ht="21" customHeight="1" hidden="1">
      <c r="A330" s="127" t="s">
        <v>42</v>
      </c>
      <c r="B330" s="64">
        <v>0</v>
      </c>
      <c r="C330" s="89"/>
      <c r="D330" s="125">
        <f aca="true" t="shared" si="6" ref="D330:D393">_xlfn.IFERROR(C330/B330*100,"")</f>
      </c>
    </row>
    <row r="331" spans="1:4" ht="21" customHeight="1" hidden="1">
      <c r="A331" s="127" t="s">
        <v>238</v>
      </c>
      <c r="B331" s="64">
        <v>0</v>
      </c>
      <c r="C331" s="89"/>
      <c r="D331" s="125">
        <f t="shared" si="6"/>
      </c>
    </row>
    <row r="332" spans="1:4" ht="21" customHeight="1" hidden="1">
      <c r="A332" s="127" t="s">
        <v>49</v>
      </c>
      <c r="B332" s="64">
        <v>0</v>
      </c>
      <c r="C332" s="89"/>
      <c r="D332" s="125">
        <f t="shared" si="6"/>
      </c>
    </row>
    <row r="333" spans="1:4" ht="21" customHeight="1" hidden="1">
      <c r="A333" s="127" t="s">
        <v>239</v>
      </c>
      <c r="B333" s="64">
        <v>0</v>
      </c>
      <c r="C333" s="89"/>
      <c r="D333" s="125">
        <f t="shared" si="6"/>
      </c>
    </row>
    <row r="334" spans="1:4" s="110" customFormat="1" ht="21" customHeight="1">
      <c r="A334" s="124" t="s">
        <v>240</v>
      </c>
      <c r="B334" s="89">
        <f>SUM(B335:B341)</f>
        <v>174</v>
      </c>
      <c r="C334" s="89">
        <f>SUM(C335:C341)</f>
        <v>164</v>
      </c>
      <c r="D334" s="125">
        <f t="shared" si="6"/>
        <v>94.25287356321839</v>
      </c>
    </row>
    <row r="335" spans="1:4" ht="21" customHeight="1">
      <c r="A335" s="127" t="s">
        <v>40</v>
      </c>
      <c r="B335" s="64">
        <v>174</v>
      </c>
      <c r="C335" s="64">
        <v>164</v>
      </c>
      <c r="D335" s="128">
        <f t="shared" si="6"/>
        <v>94.25287356321839</v>
      </c>
    </row>
    <row r="336" spans="1:4" ht="21" customHeight="1">
      <c r="A336" s="127" t="s">
        <v>41</v>
      </c>
      <c r="B336" s="64">
        <v>0</v>
      </c>
      <c r="C336" s="89"/>
      <c r="D336" s="125">
        <f t="shared" si="6"/>
      </c>
    </row>
    <row r="337" spans="1:4" ht="21" customHeight="1" hidden="1">
      <c r="A337" s="127" t="s">
        <v>42</v>
      </c>
      <c r="B337" s="64">
        <v>0</v>
      </c>
      <c r="C337" s="89"/>
      <c r="D337" s="125">
        <f t="shared" si="6"/>
      </c>
    </row>
    <row r="338" spans="1:4" ht="21" customHeight="1" hidden="1">
      <c r="A338" s="127" t="s">
        <v>241</v>
      </c>
      <c r="B338" s="64">
        <v>0</v>
      </c>
      <c r="C338" s="89"/>
      <c r="D338" s="125">
        <f t="shared" si="6"/>
      </c>
    </row>
    <row r="339" spans="1:4" ht="21" customHeight="1" hidden="1">
      <c r="A339" s="127" t="s">
        <v>242</v>
      </c>
      <c r="B339" s="64">
        <v>0</v>
      </c>
      <c r="C339" s="89"/>
      <c r="D339" s="125">
        <f t="shared" si="6"/>
      </c>
    </row>
    <row r="340" spans="1:4" ht="21" customHeight="1" hidden="1">
      <c r="A340" s="127" t="s">
        <v>49</v>
      </c>
      <c r="B340" s="64">
        <v>0</v>
      </c>
      <c r="C340" s="89"/>
      <c r="D340" s="125">
        <f t="shared" si="6"/>
      </c>
    </row>
    <row r="341" spans="1:4" ht="21" customHeight="1">
      <c r="A341" s="127" t="s">
        <v>243</v>
      </c>
      <c r="B341" s="64">
        <v>0</v>
      </c>
      <c r="C341" s="89"/>
      <c r="D341" s="125">
        <f t="shared" si="6"/>
      </c>
    </row>
    <row r="342" spans="1:4" s="110" customFormat="1" ht="21" customHeight="1">
      <c r="A342" s="124" t="s">
        <v>244</v>
      </c>
      <c r="B342" s="89">
        <f>SUM(B343:B350)</f>
        <v>261</v>
      </c>
      <c r="C342" s="89">
        <f>SUM(C343:C350)</f>
        <v>238</v>
      </c>
      <c r="D342" s="125">
        <f t="shared" si="6"/>
        <v>91.18773946360153</v>
      </c>
    </row>
    <row r="343" spans="1:4" ht="21" customHeight="1">
      <c r="A343" s="127" t="s">
        <v>40</v>
      </c>
      <c r="B343" s="64">
        <v>261</v>
      </c>
      <c r="C343" s="64">
        <v>238</v>
      </c>
      <c r="D343" s="128">
        <f t="shared" si="6"/>
        <v>91.18773946360153</v>
      </c>
    </row>
    <row r="344" spans="1:4" ht="21" customHeight="1" hidden="1">
      <c r="A344" s="127" t="s">
        <v>41</v>
      </c>
      <c r="B344" s="64">
        <v>0</v>
      </c>
      <c r="C344" s="89"/>
      <c r="D344" s="125">
        <f t="shared" si="6"/>
      </c>
    </row>
    <row r="345" spans="1:4" ht="21" customHeight="1" hidden="1">
      <c r="A345" s="127" t="s">
        <v>42</v>
      </c>
      <c r="B345" s="64">
        <v>0</v>
      </c>
      <c r="C345" s="89"/>
      <c r="D345" s="125">
        <f t="shared" si="6"/>
      </c>
    </row>
    <row r="346" spans="1:4" ht="21" customHeight="1" hidden="1">
      <c r="A346" s="127" t="s">
        <v>245</v>
      </c>
      <c r="B346" s="64">
        <v>0</v>
      </c>
      <c r="C346" s="89"/>
      <c r="D346" s="125">
        <f t="shared" si="6"/>
      </c>
    </row>
    <row r="347" spans="1:4" ht="21" customHeight="1" hidden="1">
      <c r="A347" s="127" t="s">
        <v>246</v>
      </c>
      <c r="B347" s="64">
        <v>0</v>
      </c>
      <c r="C347" s="89"/>
      <c r="D347" s="125">
        <f t="shared" si="6"/>
      </c>
    </row>
    <row r="348" spans="1:4" ht="21" customHeight="1" hidden="1">
      <c r="A348" s="127" t="s">
        <v>247</v>
      </c>
      <c r="B348" s="64">
        <v>0</v>
      </c>
      <c r="C348" s="89"/>
      <c r="D348" s="125">
        <f t="shared" si="6"/>
      </c>
    </row>
    <row r="349" spans="1:4" ht="21" customHeight="1" hidden="1">
      <c r="A349" s="127" t="s">
        <v>49</v>
      </c>
      <c r="B349" s="64">
        <v>0</v>
      </c>
      <c r="C349" s="89"/>
      <c r="D349" s="125">
        <f t="shared" si="6"/>
      </c>
    </row>
    <row r="350" spans="1:4" ht="21" customHeight="1">
      <c r="A350" s="127" t="s">
        <v>248</v>
      </c>
      <c r="B350" s="64">
        <v>0</v>
      </c>
      <c r="C350" s="89"/>
      <c r="D350" s="125">
        <f t="shared" si="6"/>
      </c>
    </row>
    <row r="351" spans="1:4" s="110" customFormat="1" ht="21" customHeight="1">
      <c r="A351" s="124" t="s">
        <v>249</v>
      </c>
      <c r="B351" s="89">
        <f>SUM(B352:B366)</f>
        <v>600</v>
      </c>
      <c r="C351" s="89">
        <f>SUM(C352:C366)</f>
        <v>545</v>
      </c>
      <c r="D351" s="125">
        <f t="shared" si="6"/>
        <v>90.83333333333333</v>
      </c>
    </row>
    <row r="352" spans="1:4" ht="21" customHeight="1">
      <c r="A352" s="127" t="s">
        <v>40</v>
      </c>
      <c r="B352" s="64">
        <v>536</v>
      </c>
      <c r="C352" s="64">
        <v>476</v>
      </c>
      <c r="D352" s="128">
        <f t="shared" si="6"/>
        <v>88.80597014925374</v>
      </c>
    </row>
    <row r="353" spans="1:4" ht="21" customHeight="1">
      <c r="A353" s="127" t="s">
        <v>41</v>
      </c>
      <c r="B353" s="64">
        <v>0</v>
      </c>
      <c r="C353" s="64"/>
      <c r="D353" s="128">
        <f t="shared" si="6"/>
      </c>
    </row>
    <row r="354" spans="1:4" ht="21" customHeight="1">
      <c r="A354" s="127" t="s">
        <v>42</v>
      </c>
      <c r="B354" s="64">
        <v>0</v>
      </c>
      <c r="C354" s="64"/>
      <c r="D354" s="128">
        <f t="shared" si="6"/>
      </c>
    </row>
    <row r="355" spans="1:4" ht="21" customHeight="1">
      <c r="A355" s="127" t="s">
        <v>250</v>
      </c>
      <c r="B355" s="64">
        <v>0</v>
      </c>
      <c r="C355" s="64">
        <v>4</v>
      </c>
      <c r="D355" s="128">
        <f t="shared" si="6"/>
      </c>
    </row>
    <row r="356" spans="1:4" ht="21" customHeight="1">
      <c r="A356" s="127" t="s">
        <v>251</v>
      </c>
      <c r="B356" s="64">
        <v>0</v>
      </c>
      <c r="C356" s="64">
        <v>2</v>
      </c>
      <c r="D356" s="128">
        <f t="shared" si="6"/>
      </c>
    </row>
    <row r="357" spans="1:4" ht="21" customHeight="1">
      <c r="A357" s="127" t="s">
        <v>252</v>
      </c>
      <c r="B357" s="64">
        <v>0</v>
      </c>
      <c r="C357" s="64">
        <v>6</v>
      </c>
      <c r="D357" s="128">
        <f t="shared" si="6"/>
      </c>
    </row>
    <row r="358" spans="1:4" ht="21" customHeight="1">
      <c r="A358" s="127" t="s">
        <v>253</v>
      </c>
      <c r="B358" s="64">
        <v>0</v>
      </c>
      <c r="C358" s="64">
        <v>2</v>
      </c>
      <c r="D358" s="128">
        <f t="shared" si="6"/>
      </c>
    </row>
    <row r="359" spans="1:4" ht="21" customHeight="1">
      <c r="A359" s="127" t="s">
        <v>254</v>
      </c>
      <c r="B359" s="64">
        <v>0</v>
      </c>
      <c r="C359" s="64"/>
      <c r="D359" s="128">
        <f t="shared" si="6"/>
      </c>
    </row>
    <row r="360" spans="1:4" ht="21" customHeight="1">
      <c r="A360" s="127" t="s">
        <v>255</v>
      </c>
      <c r="B360" s="64"/>
      <c r="C360" s="64"/>
      <c r="D360" s="128">
        <f t="shared" si="6"/>
      </c>
    </row>
    <row r="361" spans="1:4" ht="21" customHeight="1">
      <c r="A361" s="127" t="s">
        <v>256</v>
      </c>
      <c r="B361" s="64">
        <v>1</v>
      </c>
      <c r="C361" s="64">
        <v>2</v>
      </c>
      <c r="D361" s="128">
        <f t="shared" si="6"/>
        <v>200</v>
      </c>
    </row>
    <row r="362" spans="1:4" s="110" customFormat="1" ht="21" customHeight="1">
      <c r="A362" s="131" t="s">
        <v>257</v>
      </c>
      <c r="B362" s="64"/>
      <c r="C362" s="64"/>
      <c r="D362" s="128">
        <f t="shared" si="6"/>
      </c>
    </row>
    <row r="363" spans="1:4" s="110" customFormat="1" ht="21" customHeight="1">
      <c r="A363" s="131" t="s">
        <v>258</v>
      </c>
      <c r="B363" s="132">
        <v>0</v>
      </c>
      <c r="C363" s="64">
        <v>3</v>
      </c>
      <c r="D363" s="128">
        <f t="shared" si="6"/>
      </c>
    </row>
    <row r="364" spans="1:4" ht="21" customHeight="1">
      <c r="A364" s="127" t="s">
        <v>81</v>
      </c>
      <c r="B364" s="64">
        <v>0</v>
      </c>
      <c r="C364" s="64"/>
      <c r="D364" s="128">
        <f t="shared" si="6"/>
      </c>
    </row>
    <row r="365" spans="1:4" ht="21" customHeight="1">
      <c r="A365" s="127" t="s">
        <v>49</v>
      </c>
      <c r="B365" s="64">
        <v>46</v>
      </c>
      <c r="C365" s="64">
        <v>37</v>
      </c>
      <c r="D365" s="128">
        <f t="shared" si="6"/>
        <v>80.43478260869566</v>
      </c>
    </row>
    <row r="366" spans="1:4" ht="21" customHeight="1">
      <c r="A366" s="127" t="s">
        <v>259</v>
      </c>
      <c r="B366" s="64">
        <v>17</v>
      </c>
      <c r="C366" s="64">
        <v>13</v>
      </c>
      <c r="D366" s="128">
        <f t="shared" si="6"/>
        <v>76.47058823529412</v>
      </c>
    </row>
    <row r="367" spans="1:4" s="110" customFormat="1" ht="21" customHeight="1" hidden="1">
      <c r="A367" s="124" t="s">
        <v>260</v>
      </c>
      <c r="B367" s="89">
        <v>0</v>
      </c>
      <c r="C367" s="89"/>
      <c r="D367" s="125">
        <f t="shared" si="6"/>
      </c>
    </row>
    <row r="368" spans="1:4" s="110" customFormat="1" ht="21" customHeight="1" hidden="1">
      <c r="A368" s="127" t="s">
        <v>40</v>
      </c>
      <c r="B368" s="64">
        <v>0</v>
      </c>
      <c r="C368" s="89"/>
      <c r="D368" s="125">
        <f t="shared" si="6"/>
      </c>
    </row>
    <row r="369" spans="1:4" ht="21" customHeight="1" hidden="1">
      <c r="A369" s="127" t="s">
        <v>41</v>
      </c>
      <c r="B369" s="64">
        <v>0</v>
      </c>
      <c r="C369" s="89"/>
      <c r="D369" s="125">
        <f t="shared" si="6"/>
      </c>
    </row>
    <row r="370" spans="1:4" ht="21" customHeight="1" hidden="1">
      <c r="A370" s="127" t="s">
        <v>42</v>
      </c>
      <c r="B370" s="64">
        <v>0</v>
      </c>
      <c r="C370" s="89"/>
      <c r="D370" s="125">
        <f t="shared" si="6"/>
      </c>
    </row>
    <row r="371" spans="1:4" ht="21" customHeight="1" hidden="1">
      <c r="A371" s="127" t="s">
        <v>261</v>
      </c>
      <c r="B371" s="64">
        <v>0</v>
      </c>
      <c r="C371" s="89"/>
      <c r="D371" s="125">
        <f t="shared" si="6"/>
      </c>
    </row>
    <row r="372" spans="1:4" ht="21" customHeight="1" hidden="1">
      <c r="A372" s="127" t="s">
        <v>262</v>
      </c>
      <c r="B372" s="64">
        <v>0</v>
      </c>
      <c r="C372" s="89"/>
      <c r="D372" s="125">
        <f t="shared" si="6"/>
      </c>
    </row>
    <row r="373" spans="1:4" ht="21" customHeight="1" hidden="1">
      <c r="A373" s="127" t="s">
        <v>263</v>
      </c>
      <c r="B373" s="64">
        <v>0</v>
      </c>
      <c r="C373" s="89"/>
      <c r="D373" s="125">
        <f t="shared" si="6"/>
      </c>
    </row>
    <row r="374" spans="1:4" ht="21" customHeight="1" hidden="1">
      <c r="A374" s="127" t="s">
        <v>81</v>
      </c>
      <c r="B374" s="64">
        <v>0</v>
      </c>
      <c r="C374" s="89"/>
      <c r="D374" s="125">
        <f t="shared" si="6"/>
      </c>
    </row>
    <row r="375" spans="1:4" ht="21" customHeight="1" hidden="1">
      <c r="A375" s="127" t="s">
        <v>49</v>
      </c>
      <c r="B375" s="64">
        <v>0</v>
      </c>
      <c r="C375" s="89"/>
      <c r="D375" s="125">
        <f t="shared" si="6"/>
      </c>
    </row>
    <row r="376" spans="1:4" ht="21" customHeight="1" hidden="1">
      <c r="A376" s="127" t="s">
        <v>264</v>
      </c>
      <c r="B376" s="64">
        <v>0</v>
      </c>
      <c r="C376" s="89"/>
      <c r="D376" s="125">
        <f t="shared" si="6"/>
      </c>
    </row>
    <row r="377" spans="1:4" s="110" customFormat="1" ht="21" customHeight="1" hidden="1">
      <c r="A377" s="124" t="s">
        <v>265</v>
      </c>
      <c r="B377" s="89">
        <v>0</v>
      </c>
      <c r="C377" s="89"/>
      <c r="D377" s="125">
        <f t="shared" si="6"/>
      </c>
    </row>
    <row r="378" spans="1:4" ht="21" customHeight="1" hidden="1">
      <c r="A378" s="127" t="s">
        <v>40</v>
      </c>
      <c r="B378" s="64">
        <v>0</v>
      </c>
      <c r="C378" s="89"/>
      <c r="D378" s="125">
        <f t="shared" si="6"/>
      </c>
    </row>
    <row r="379" spans="1:4" ht="21" customHeight="1" hidden="1">
      <c r="A379" s="127" t="s">
        <v>41</v>
      </c>
      <c r="B379" s="64">
        <v>0</v>
      </c>
      <c r="C379" s="89"/>
      <c r="D379" s="125">
        <f t="shared" si="6"/>
      </c>
    </row>
    <row r="380" spans="1:4" ht="21" customHeight="1" hidden="1">
      <c r="A380" s="127" t="s">
        <v>42</v>
      </c>
      <c r="B380" s="64">
        <v>0</v>
      </c>
      <c r="C380" s="89"/>
      <c r="D380" s="125">
        <f t="shared" si="6"/>
      </c>
    </row>
    <row r="381" spans="1:4" ht="21" customHeight="1" hidden="1">
      <c r="A381" s="127" t="s">
        <v>266</v>
      </c>
      <c r="B381" s="64">
        <v>0</v>
      </c>
      <c r="C381" s="89"/>
      <c r="D381" s="125">
        <f t="shared" si="6"/>
      </c>
    </row>
    <row r="382" spans="1:4" ht="21" customHeight="1" hidden="1">
      <c r="A382" s="127" t="s">
        <v>267</v>
      </c>
      <c r="B382" s="64">
        <v>0</v>
      </c>
      <c r="C382" s="89"/>
      <c r="D382" s="125">
        <f t="shared" si="6"/>
      </c>
    </row>
    <row r="383" spans="1:4" ht="21" customHeight="1" hidden="1">
      <c r="A383" s="127" t="s">
        <v>268</v>
      </c>
      <c r="B383" s="64">
        <v>0</v>
      </c>
      <c r="C383" s="89"/>
      <c r="D383" s="125">
        <f t="shared" si="6"/>
      </c>
    </row>
    <row r="384" spans="1:4" ht="21" customHeight="1" hidden="1">
      <c r="A384" s="127" t="s">
        <v>81</v>
      </c>
      <c r="B384" s="64">
        <v>0</v>
      </c>
      <c r="C384" s="89"/>
      <c r="D384" s="125">
        <f t="shared" si="6"/>
      </c>
    </row>
    <row r="385" spans="1:4" ht="21" customHeight="1" hidden="1">
      <c r="A385" s="127" t="s">
        <v>49</v>
      </c>
      <c r="B385" s="64">
        <v>0</v>
      </c>
      <c r="C385" s="89"/>
      <c r="D385" s="125">
        <f t="shared" si="6"/>
      </c>
    </row>
    <row r="386" spans="1:4" ht="21" customHeight="1" hidden="1">
      <c r="A386" s="127" t="s">
        <v>269</v>
      </c>
      <c r="B386" s="64">
        <v>0</v>
      </c>
      <c r="C386" s="89"/>
      <c r="D386" s="125">
        <f t="shared" si="6"/>
      </c>
    </row>
    <row r="387" spans="1:4" s="110" customFormat="1" ht="21" customHeight="1" hidden="1">
      <c r="A387" s="133" t="s">
        <v>270</v>
      </c>
      <c r="B387" s="126">
        <v>0</v>
      </c>
      <c r="C387" s="89"/>
      <c r="D387" s="125">
        <f t="shared" si="6"/>
      </c>
    </row>
    <row r="388" spans="1:4" ht="21" customHeight="1" hidden="1">
      <c r="A388" s="127" t="s">
        <v>40</v>
      </c>
      <c r="B388" s="64">
        <v>0</v>
      </c>
      <c r="C388" s="89"/>
      <c r="D388" s="125">
        <f t="shared" si="6"/>
      </c>
    </row>
    <row r="389" spans="1:4" ht="21" customHeight="1" hidden="1">
      <c r="A389" s="127" t="s">
        <v>41</v>
      </c>
      <c r="B389" s="64">
        <v>0</v>
      </c>
      <c r="C389" s="89"/>
      <c r="D389" s="125">
        <f t="shared" si="6"/>
      </c>
    </row>
    <row r="390" spans="1:4" ht="21" customHeight="1" hidden="1">
      <c r="A390" s="127" t="s">
        <v>42</v>
      </c>
      <c r="B390" s="64">
        <v>0</v>
      </c>
      <c r="C390" s="89"/>
      <c r="D390" s="125">
        <f t="shared" si="6"/>
      </c>
    </row>
    <row r="391" spans="1:4" ht="21" customHeight="1" hidden="1">
      <c r="A391" s="127" t="s">
        <v>271</v>
      </c>
      <c r="B391" s="64">
        <v>0</v>
      </c>
      <c r="C391" s="89"/>
      <c r="D391" s="125">
        <f t="shared" si="6"/>
      </c>
    </row>
    <row r="392" spans="1:4" ht="21" customHeight="1" hidden="1">
      <c r="A392" s="127" t="s">
        <v>272</v>
      </c>
      <c r="B392" s="64">
        <v>0</v>
      </c>
      <c r="C392" s="89"/>
      <c r="D392" s="125">
        <f t="shared" si="6"/>
      </c>
    </row>
    <row r="393" spans="1:4" ht="21" customHeight="1" hidden="1">
      <c r="A393" s="127" t="s">
        <v>49</v>
      </c>
      <c r="B393" s="64">
        <v>0</v>
      </c>
      <c r="C393" s="89"/>
      <c r="D393" s="125">
        <f t="shared" si="6"/>
      </c>
    </row>
    <row r="394" spans="1:4" ht="21" customHeight="1" hidden="1">
      <c r="A394" s="127" t="s">
        <v>273</v>
      </c>
      <c r="B394" s="64">
        <v>0</v>
      </c>
      <c r="C394" s="89"/>
      <c r="D394" s="125">
        <f aca="true" t="shared" si="7" ref="D394:D457">_xlfn.IFERROR(C394/B394*100,"")</f>
      </c>
    </row>
    <row r="395" spans="1:4" s="110" customFormat="1" ht="21" customHeight="1" hidden="1">
      <c r="A395" s="124" t="s">
        <v>274</v>
      </c>
      <c r="B395" s="89">
        <v>0</v>
      </c>
      <c r="C395" s="89"/>
      <c r="D395" s="125">
        <f t="shared" si="7"/>
      </c>
    </row>
    <row r="396" spans="1:4" ht="21" customHeight="1" hidden="1">
      <c r="A396" s="127" t="s">
        <v>40</v>
      </c>
      <c r="B396" s="64">
        <v>0</v>
      </c>
      <c r="C396" s="89"/>
      <c r="D396" s="125">
        <f t="shared" si="7"/>
      </c>
    </row>
    <row r="397" spans="1:4" ht="21" customHeight="1" hidden="1">
      <c r="A397" s="127" t="s">
        <v>41</v>
      </c>
      <c r="B397" s="64">
        <v>0</v>
      </c>
      <c r="C397" s="89"/>
      <c r="D397" s="125">
        <f t="shared" si="7"/>
      </c>
    </row>
    <row r="398" spans="1:4" ht="21" customHeight="1" hidden="1">
      <c r="A398" s="127" t="s">
        <v>81</v>
      </c>
      <c r="B398" s="64">
        <v>0</v>
      </c>
      <c r="C398" s="89"/>
      <c r="D398" s="125">
        <f t="shared" si="7"/>
      </c>
    </row>
    <row r="399" spans="1:4" ht="21" customHeight="1" hidden="1">
      <c r="A399" s="127" t="s">
        <v>275</v>
      </c>
      <c r="B399" s="64">
        <v>0</v>
      </c>
      <c r="C399" s="89"/>
      <c r="D399" s="125">
        <f t="shared" si="7"/>
      </c>
    </row>
    <row r="400" spans="1:4" ht="21" customHeight="1" hidden="1">
      <c r="A400" s="127" t="s">
        <v>276</v>
      </c>
      <c r="B400" s="64">
        <v>0</v>
      </c>
      <c r="C400" s="89"/>
      <c r="D400" s="125">
        <f t="shared" si="7"/>
      </c>
    </row>
    <row r="401" spans="1:4" s="110" customFormat="1" ht="21" customHeight="1">
      <c r="A401" s="124" t="s">
        <v>277</v>
      </c>
      <c r="B401" s="89">
        <v>27</v>
      </c>
      <c r="C401" s="89"/>
      <c r="D401" s="125">
        <f t="shared" si="7"/>
        <v>0</v>
      </c>
    </row>
    <row r="402" spans="1:4" s="110" customFormat="1" ht="21" customHeight="1">
      <c r="A402" s="127" t="s">
        <v>278</v>
      </c>
      <c r="B402" s="64">
        <v>0</v>
      </c>
      <c r="C402" s="89"/>
      <c r="D402" s="125">
        <f t="shared" si="7"/>
      </c>
    </row>
    <row r="403" spans="1:4" ht="21" customHeight="1">
      <c r="A403" s="127" t="s">
        <v>279</v>
      </c>
      <c r="B403" s="64">
        <v>27</v>
      </c>
      <c r="C403" s="89"/>
      <c r="D403" s="125">
        <f t="shared" si="7"/>
        <v>0</v>
      </c>
    </row>
    <row r="404" spans="1:4" s="110" customFormat="1" ht="21" customHeight="1">
      <c r="A404" s="124" t="s">
        <v>280</v>
      </c>
      <c r="B404" s="89">
        <f>B405+B410+B417+B423+B429+B433+B437+B441+B447+B454</f>
        <v>17001</v>
      </c>
      <c r="C404" s="89">
        <f>C405+C410+C417+C423+C429+C433+C437+C441+C447+C454</f>
        <v>15298</v>
      </c>
      <c r="D404" s="125">
        <f t="shared" si="7"/>
        <v>89.98294217987177</v>
      </c>
    </row>
    <row r="405" spans="1:4" s="110" customFormat="1" ht="21" customHeight="1">
      <c r="A405" s="124" t="s">
        <v>281</v>
      </c>
      <c r="B405" s="89">
        <v>1055</v>
      </c>
      <c r="C405" s="89">
        <f>SUM(C406:C409)</f>
        <v>1165</v>
      </c>
      <c r="D405" s="125">
        <f t="shared" si="7"/>
        <v>110.42654028436019</v>
      </c>
    </row>
    <row r="406" spans="1:4" ht="21" customHeight="1">
      <c r="A406" s="127" t="s">
        <v>40</v>
      </c>
      <c r="B406" s="64">
        <v>139</v>
      </c>
      <c r="C406" s="64">
        <v>132</v>
      </c>
      <c r="D406" s="128">
        <f t="shared" si="7"/>
        <v>94.96402877697841</v>
      </c>
    </row>
    <row r="407" spans="1:4" ht="21" customHeight="1">
      <c r="A407" s="127" t="s">
        <v>41</v>
      </c>
      <c r="B407" s="64">
        <v>0</v>
      </c>
      <c r="C407" s="64"/>
      <c r="D407" s="128">
        <f t="shared" si="7"/>
      </c>
    </row>
    <row r="408" spans="1:4" ht="21" customHeight="1">
      <c r="A408" s="127" t="s">
        <v>42</v>
      </c>
      <c r="B408" s="64">
        <v>0</v>
      </c>
      <c r="C408" s="64"/>
      <c r="D408" s="128">
        <f t="shared" si="7"/>
      </c>
    </row>
    <row r="409" spans="1:4" ht="21" customHeight="1">
      <c r="A409" s="127" t="s">
        <v>282</v>
      </c>
      <c r="B409" s="64">
        <v>916</v>
      </c>
      <c r="C409" s="64">
        <v>1033</v>
      </c>
      <c r="D409" s="128">
        <f t="shared" si="7"/>
        <v>112.77292576419214</v>
      </c>
    </row>
    <row r="410" spans="1:4" s="110" customFormat="1" ht="21" customHeight="1">
      <c r="A410" s="124" t="s">
        <v>283</v>
      </c>
      <c r="B410" s="89">
        <f>SUM(B411:B416)</f>
        <v>15768</v>
      </c>
      <c r="C410" s="89">
        <f>SUM(C411:C416)</f>
        <v>14133</v>
      </c>
      <c r="D410" s="125">
        <f t="shared" si="7"/>
        <v>89.63089802130898</v>
      </c>
    </row>
    <row r="411" spans="1:4" ht="21" customHeight="1">
      <c r="A411" s="127" t="s">
        <v>284</v>
      </c>
      <c r="B411" s="64">
        <v>522</v>
      </c>
      <c r="C411" s="64">
        <v>623</v>
      </c>
      <c r="D411" s="128">
        <f t="shared" si="7"/>
        <v>119.34865900383143</v>
      </c>
    </row>
    <row r="412" spans="1:4" ht="21" customHeight="1">
      <c r="A412" s="127" t="s">
        <v>285</v>
      </c>
      <c r="B412" s="64">
        <v>7728</v>
      </c>
      <c r="C412" s="64">
        <v>6870</v>
      </c>
      <c r="D412" s="128">
        <f t="shared" si="7"/>
        <v>88.8975155279503</v>
      </c>
    </row>
    <row r="413" spans="1:4" ht="21" customHeight="1">
      <c r="A413" s="127" t="s">
        <v>286</v>
      </c>
      <c r="B413" s="64">
        <v>5064</v>
      </c>
      <c r="C413" s="64">
        <v>4680</v>
      </c>
      <c r="D413" s="128">
        <f t="shared" si="7"/>
        <v>92.41706161137441</v>
      </c>
    </row>
    <row r="414" spans="1:4" ht="21" customHeight="1">
      <c r="A414" s="127" t="s">
        <v>287</v>
      </c>
      <c r="B414" s="64">
        <v>2441</v>
      </c>
      <c r="C414" s="64">
        <v>1960</v>
      </c>
      <c r="D414" s="128">
        <f t="shared" si="7"/>
        <v>80.29496108152397</v>
      </c>
    </row>
    <row r="415" spans="1:4" ht="21" customHeight="1">
      <c r="A415" s="127" t="s">
        <v>288</v>
      </c>
      <c r="B415" s="64">
        <v>0</v>
      </c>
      <c r="C415" s="64"/>
      <c r="D415" s="125">
        <f t="shared" si="7"/>
      </c>
    </row>
    <row r="416" spans="1:4" ht="21" customHeight="1">
      <c r="A416" s="127" t="s">
        <v>289</v>
      </c>
      <c r="B416" s="64">
        <v>13</v>
      </c>
      <c r="C416" s="89"/>
      <c r="D416" s="125">
        <f t="shared" si="7"/>
        <v>0</v>
      </c>
    </row>
    <row r="417" spans="1:4" s="110" customFormat="1" ht="21" customHeight="1" hidden="1">
      <c r="A417" s="124" t="s">
        <v>290</v>
      </c>
      <c r="B417" s="89">
        <v>0</v>
      </c>
      <c r="C417" s="89"/>
      <c r="D417" s="125">
        <f t="shared" si="7"/>
      </c>
    </row>
    <row r="418" spans="1:4" ht="21" customHeight="1" hidden="1">
      <c r="A418" s="127" t="s">
        <v>291</v>
      </c>
      <c r="B418" s="64">
        <v>0</v>
      </c>
      <c r="C418" s="89"/>
      <c r="D418" s="125">
        <f t="shared" si="7"/>
      </c>
    </row>
    <row r="419" spans="1:4" ht="21" customHeight="1" hidden="1">
      <c r="A419" s="127" t="s">
        <v>292</v>
      </c>
      <c r="B419" s="64">
        <v>0</v>
      </c>
      <c r="C419" s="89"/>
      <c r="D419" s="125">
        <f t="shared" si="7"/>
      </c>
    </row>
    <row r="420" spans="1:4" s="110" customFormat="1" ht="21" customHeight="1" hidden="1">
      <c r="A420" s="127" t="s">
        <v>293</v>
      </c>
      <c r="B420" s="64">
        <v>0</v>
      </c>
      <c r="C420" s="89"/>
      <c r="D420" s="125">
        <f t="shared" si="7"/>
      </c>
    </row>
    <row r="421" spans="1:4" ht="21" customHeight="1" hidden="1">
      <c r="A421" s="127" t="s">
        <v>294</v>
      </c>
      <c r="B421" s="64">
        <v>0</v>
      </c>
      <c r="C421" s="89"/>
      <c r="D421" s="125">
        <f t="shared" si="7"/>
      </c>
    </row>
    <row r="422" spans="1:4" ht="21" customHeight="1" hidden="1">
      <c r="A422" s="127" t="s">
        <v>295</v>
      </c>
      <c r="B422" s="64">
        <v>0</v>
      </c>
      <c r="C422" s="89"/>
      <c r="D422" s="125">
        <f t="shared" si="7"/>
      </c>
    </row>
    <row r="423" spans="1:4" s="110" customFormat="1" ht="21" customHeight="1" hidden="1">
      <c r="A423" s="124" t="s">
        <v>296</v>
      </c>
      <c r="B423" s="89">
        <v>0</v>
      </c>
      <c r="C423" s="89"/>
      <c r="D423" s="125">
        <f t="shared" si="7"/>
      </c>
    </row>
    <row r="424" spans="1:4" ht="21" customHeight="1" hidden="1">
      <c r="A424" s="127" t="s">
        <v>297</v>
      </c>
      <c r="B424" s="64">
        <v>0</v>
      </c>
      <c r="C424" s="89"/>
      <c r="D424" s="125">
        <f t="shared" si="7"/>
      </c>
    </row>
    <row r="425" spans="1:4" ht="21" customHeight="1" hidden="1">
      <c r="A425" s="127" t="s">
        <v>298</v>
      </c>
      <c r="B425" s="64">
        <v>0</v>
      </c>
      <c r="C425" s="89"/>
      <c r="D425" s="125">
        <f t="shared" si="7"/>
      </c>
    </row>
    <row r="426" spans="1:4" ht="21" customHeight="1" hidden="1">
      <c r="A426" s="127" t="s">
        <v>299</v>
      </c>
      <c r="B426" s="64">
        <v>0</v>
      </c>
      <c r="C426" s="89"/>
      <c r="D426" s="125">
        <f t="shared" si="7"/>
      </c>
    </row>
    <row r="427" spans="1:4" ht="21" customHeight="1" hidden="1">
      <c r="A427" s="127" t="s">
        <v>300</v>
      </c>
      <c r="B427" s="64">
        <v>0</v>
      </c>
      <c r="C427" s="89"/>
      <c r="D427" s="125">
        <f t="shared" si="7"/>
      </c>
    </row>
    <row r="428" spans="1:4" ht="21" customHeight="1" hidden="1">
      <c r="A428" s="127" t="s">
        <v>301</v>
      </c>
      <c r="B428" s="64">
        <v>0</v>
      </c>
      <c r="C428" s="89"/>
      <c r="D428" s="125">
        <f t="shared" si="7"/>
      </c>
    </row>
    <row r="429" spans="1:4" s="110" customFormat="1" ht="21" customHeight="1" hidden="1">
      <c r="A429" s="124" t="s">
        <v>302</v>
      </c>
      <c r="B429" s="89">
        <v>0</v>
      </c>
      <c r="C429" s="89"/>
      <c r="D429" s="125">
        <f t="shared" si="7"/>
      </c>
    </row>
    <row r="430" spans="1:4" ht="21" customHeight="1" hidden="1">
      <c r="A430" s="127" t="s">
        <v>303</v>
      </c>
      <c r="B430" s="64">
        <v>0</v>
      </c>
      <c r="C430" s="89"/>
      <c r="D430" s="125">
        <f t="shared" si="7"/>
      </c>
    </row>
    <row r="431" spans="1:4" ht="21" customHeight="1" hidden="1">
      <c r="A431" s="127" t="s">
        <v>304</v>
      </c>
      <c r="B431" s="64">
        <v>0</v>
      </c>
      <c r="C431" s="89"/>
      <c r="D431" s="125">
        <f t="shared" si="7"/>
      </c>
    </row>
    <row r="432" spans="1:4" ht="21" customHeight="1" hidden="1">
      <c r="A432" s="127" t="s">
        <v>305</v>
      </c>
      <c r="B432" s="64">
        <v>0</v>
      </c>
      <c r="C432" s="89"/>
      <c r="D432" s="125">
        <f t="shared" si="7"/>
      </c>
    </row>
    <row r="433" spans="1:4" s="110" customFormat="1" ht="21" customHeight="1" hidden="1">
      <c r="A433" s="124" t="s">
        <v>306</v>
      </c>
      <c r="B433" s="89">
        <v>0</v>
      </c>
      <c r="C433" s="89"/>
      <c r="D433" s="125">
        <f t="shared" si="7"/>
      </c>
    </row>
    <row r="434" spans="1:4" ht="21" customHeight="1" hidden="1">
      <c r="A434" s="127" t="s">
        <v>307</v>
      </c>
      <c r="B434" s="64">
        <v>0</v>
      </c>
      <c r="C434" s="89"/>
      <c r="D434" s="125">
        <f t="shared" si="7"/>
      </c>
    </row>
    <row r="435" spans="1:4" ht="21" customHeight="1" hidden="1">
      <c r="A435" s="127" t="s">
        <v>308</v>
      </c>
      <c r="B435" s="64">
        <v>0</v>
      </c>
      <c r="C435" s="89"/>
      <c r="D435" s="125">
        <f t="shared" si="7"/>
      </c>
    </row>
    <row r="436" spans="1:4" ht="21" customHeight="1" hidden="1">
      <c r="A436" s="127" t="s">
        <v>309</v>
      </c>
      <c r="B436" s="64">
        <v>0</v>
      </c>
      <c r="C436" s="89"/>
      <c r="D436" s="125">
        <f t="shared" si="7"/>
      </c>
    </row>
    <row r="437" spans="1:4" s="110" customFormat="1" ht="21" customHeight="1" hidden="1">
      <c r="A437" s="124" t="s">
        <v>310</v>
      </c>
      <c r="B437" s="89">
        <v>0</v>
      </c>
      <c r="C437" s="89"/>
      <c r="D437" s="125">
        <f t="shared" si="7"/>
      </c>
    </row>
    <row r="438" spans="1:4" ht="21" customHeight="1" hidden="1">
      <c r="A438" s="127" t="s">
        <v>311</v>
      </c>
      <c r="B438" s="64">
        <v>0</v>
      </c>
      <c r="C438" s="89"/>
      <c r="D438" s="125">
        <f t="shared" si="7"/>
      </c>
    </row>
    <row r="439" spans="1:4" ht="21" customHeight="1" hidden="1">
      <c r="A439" s="127" t="s">
        <v>312</v>
      </c>
      <c r="B439" s="64">
        <v>0</v>
      </c>
      <c r="C439" s="89"/>
      <c r="D439" s="125">
        <f t="shared" si="7"/>
      </c>
    </row>
    <row r="440" spans="1:4" ht="21" customHeight="1" hidden="1">
      <c r="A440" s="127" t="s">
        <v>313</v>
      </c>
      <c r="B440" s="64">
        <v>0</v>
      </c>
      <c r="C440" s="89"/>
      <c r="D440" s="125">
        <f t="shared" si="7"/>
      </c>
    </row>
    <row r="441" spans="1:4" s="110" customFormat="1" ht="21" customHeight="1" hidden="1">
      <c r="A441" s="124" t="s">
        <v>314</v>
      </c>
      <c r="B441" s="89">
        <v>0</v>
      </c>
      <c r="C441" s="89"/>
      <c r="D441" s="125">
        <f t="shared" si="7"/>
      </c>
    </row>
    <row r="442" spans="1:4" ht="21" customHeight="1" hidden="1">
      <c r="A442" s="127" t="s">
        <v>315</v>
      </c>
      <c r="B442" s="64">
        <v>0</v>
      </c>
      <c r="C442" s="89"/>
      <c r="D442" s="125">
        <f t="shared" si="7"/>
      </c>
    </row>
    <row r="443" spans="1:4" ht="21" customHeight="1" hidden="1">
      <c r="A443" s="127" t="s">
        <v>316</v>
      </c>
      <c r="B443" s="64">
        <v>0</v>
      </c>
      <c r="C443" s="89"/>
      <c r="D443" s="125">
        <f t="shared" si="7"/>
      </c>
    </row>
    <row r="444" spans="1:4" ht="21" customHeight="1" hidden="1">
      <c r="A444" s="127" t="s">
        <v>317</v>
      </c>
      <c r="B444" s="64">
        <v>0</v>
      </c>
      <c r="C444" s="89"/>
      <c r="D444" s="125">
        <f t="shared" si="7"/>
      </c>
    </row>
    <row r="445" spans="1:4" ht="21" customHeight="1" hidden="1">
      <c r="A445" s="127" t="s">
        <v>318</v>
      </c>
      <c r="B445" s="64">
        <v>0</v>
      </c>
      <c r="C445" s="89"/>
      <c r="D445" s="125">
        <f t="shared" si="7"/>
      </c>
    </row>
    <row r="446" spans="1:4" ht="21" customHeight="1" hidden="1">
      <c r="A446" s="127" t="s">
        <v>319</v>
      </c>
      <c r="B446" s="64">
        <v>0</v>
      </c>
      <c r="C446" s="89"/>
      <c r="D446" s="125">
        <f t="shared" si="7"/>
      </c>
    </row>
    <row r="447" spans="1:4" s="110" customFormat="1" ht="21" customHeight="1">
      <c r="A447" s="124" t="s">
        <v>320</v>
      </c>
      <c r="B447" s="89">
        <f>SUM(B448:B453)</f>
        <v>178</v>
      </c>
      <c r="C447" s="89"/>
      <c r="D447" s="125">
        <f t="shared" si="7"/>
        <v>0</v>
      </c>
    </row>
    <row r="448" spans="1:4" ht="21" customHeight="1">
      <c r="A448" s="127" t="s">
        <v>321</v>
      </c>
      <c r="B448" s="64">
        <v>84</v>
      </c>
      <c r="C448" s="89"/>
      <c r="D448" s="125">
        <f t="shared" si="7"/>
        <v>0</v>
      </c>
    </row>
    <row r="449" spans="1:4" ht="21" customHeight="1">
      <c r="A449" s="127" t="s">
        <v>322</v>
      </c>
      <c r="B449" s="64">
        <v>0</v>
      </c>
      <c r="C449" s="89"/>
      <c r="D449" s="125">
        <f t="shared" si="7"/>
      </c>
    </row>
    <row r="450" spans="1:4" ht="21" customHeight="1">
      <c r="A450" s="127" t="s">
        <v>323</v>
      </c>
      <c r="B450" s="64">
        <v>0</v>
      </c>
      <c r="C450" s="89"/>
      <c r="D450" s="125">
        <f t="shared" si="7"/>
      </c>
    </row>
    <row r="451" spans="1:4" ht="21" customHeight="1">
      <c r="A451" s="127" t="s">
        <v>324</v>
      </c>
      <c r="B451" s="64">
        <v>66</v>
      </c>
      <c r="C451" s="89"/>
      <c r="D451" s="125">
        <f t="shared" si="7"/>
        <v>0</v>
      </c>
    </row>
    <row r="452" spans="1:4" ht="21" customHeight="1">
      <c r="A452" s="127" t="s">
        <v>325</v>
      </c>
      <c r="B452" s="64">
        <v>0</v>
      </c>
      <c r="C452" s="89"/>
      <c r="D452" s="125">
        <f t="shared" si="7"/>
      </c>
    </row>
    <row r="453" spans="1:4" ht="21" customHeight="1">
      <c r="A453" s="127" t="s">
        <v>326</v>
      </c>
      <c r="B453" s="64">
        <v>28</v>
      </c>
      <c r="C453" s="89"/>
      <c r="D453" s="125">
        <f t="shared" si="7"/>
        <v>0</v>
      </c>
    </row>
    <row r="454" spans="1:4" s="110" customFormat="1" ht="21" customHeight="1">
      <c r="A454" s="124" t="s">
        <v>327</v>
      </c>
      <c r="B454" s="89">
        <v>0</v>
      </c>
      <c r="C454" s="89"/>
      <c r="D454" s="125">
        <f t="shared" si="7"/>
      </c>
    </row>
    <row r="455" spans="1:4" ht="21" customHeight="1">
      <c r="A455" s="127" t="s">
        <v>328</v>
      </c>
      <c r="B455" s="64">
        <v>0</v>
      </c>
      <c r="C455" s="89"/>
      <c r="D455" s="125">
        <f t="shared" si="7"/>
      </c>
    </row>
    <row r="456" spans="1:4" s="110" customFormat="1" ht="21" customHeight="1">
      <c r="A456" s="124" t="s">
        <v>329</v>
      </c>
      <c r="B456" s="89">
        <f>SUM(B457,B462,B470,B476,B480,B485,B490,B497,B501,B505)</f>
        <v>327</v>
      </c>
      <c r="C456" s="89">
        <f>SUM(C457,C462,C470,C476,C480,C485,C490,C497,C501,C505)</f>
        <v>172</v>
      </c>
      <c r="D456" s="125">
        <f t="shared" si="7"/>
        <v>52.59938837920489</v>
      </c>
    </row>
    <row r="457" spans="1:4" s="110" customFormat="1" ht="21" customHeight="1">
      <c r="A457" s="124" t="s">
        <v>330</v>
      </c>
      <c r="B457" s="89">
        <f>SUM(B458:B461)</f>
        <v>166</v>
      </c>
      <c r="C457" s="89">
        <f>SUM(C458:C461)</f>
        <v>170</v>
      </c>
      <c r="D457" s="125">
        <f t="shared" si="7"/>
        <v>102.40963855421687</v>
      </c>
    </row>
    <row r="458" spans="1:4" ht="21" customHeight="1">
      <c r="A458" s="127" t="s">
        <v>40</v>
      </c>
      <c r="B458" s="64">
        <v>131</v>
      </c>
      <c r="C458" s="64">
        <v>121</v>
      </c>
      <c r="D458" s="128">
        <f aca="true" t="shared" si="8" ref="D458:D521">_xlfn.IFERROR(C458/B458*100,"")</f>
        <v>92.36641221374046</v>
      </c>
    </row>
    <row r="459" spans="1:4" ht="21" customHeight="1">
      <c r="A459" s="127" t="s">
        <v>41</v>
      </c>
      <c r="B459" s="64">
        <v>0</v>
      </c>
      <c r="C459" s="64"/>
      <c r="D459" s="128">
        <f t="shared" si="8"/>
      </c>
    </row>
    <row r="460" spans="1:4" ht="21" customHeight="1">
      <c r="A460" s="127" t="s">
        <v>42</v>
      </c>
      <c r="B460" s="64">
        <v>0</v>
      </c>
      <c r="C460" s="64"/>
      <c r="D460" s="128">
        <f t="shared" si="8"/>
      </c>
    </row>
    <row r="461" spans="1:4" ht="21" customHeight="1">
      <c r="A461" s="127" t="s">
        <v>331</v>
      </c>
      <c r="B461" s="64">
        <v>35</v>
      </c>
      <c r="C461" s="64">
        <v>49</v>
      </c>
      <c r="D461" s="128">
        <f t="shared" si="8"/>
        <v>140</v>
      </c>
    </row>
    <row r="462" spans="1:4" s="110" customFormat="1" ht="21" customHeight="1" hidden="1">
      <c r="A462" s="124" t="s">
        <v>332</v>
      </c>
      <c r="B462" s="89">
        <v>0</v>
      </c>
      <c r="C462" s="89"/>
      <c r="D462" s="125">
        <f t="shared" si="8"/>
      </c>
    </row>
    <row r="463" spans="1:4" s="110" customFormat="1" ht="21" customHeight="1" hidden="1">
      <c r="A463" s="127" t="s">
        <v>333</v>
      </c>
      <c r="B463" s="64">
        <v>0</v>
      </c>
      <c r="C463" s="89"/>
      <c r="D463" s="125">
        <f t="shared" si="8"/>
      </c>
    </row>
    <row r="464" spans="1:4" ht="21" customHeight="1" hidden="1">
      <c r="A464" s="127" t="s">
        <v>334</v>
      </c>
      <c r="B464" s="64">
        <v>0</v>
      </c>
      <c r="C464" s="89"/>
      <c r="D464" s="125">
        <f t="shared" si="8"/>
      </c>
    </row>
    <row r="465" spans="1:4" ht="21" customHeight="1" hidden="1">
      <c r="A465" s="127" t="s">
        <v>1398</v>
      </c>
      <c r="B465" s="64">
        <v>0</v>
      </c>
      <c r="C465" s="89"/>
      <c r="D465" s="125">
        <f t="shared" si="8"/>
      </c>
    </row>
    <row r="466" spans="1:4" ht="21" customHeight="1" hidden="1">
      <c r="A466" s="127" t="s">
        <v>336</v>
      </c>
      <c r="B466" s="64">
        <v>0</v>
      </c>
      <c r="C466" s="89"/>
      <c r="D466" s="125">
        <f t="shared" si="8"/>
      </c>
    </row>
    <row r="467" spans="1:4" ht="21" customHeight="1" hidden="1">
      <c r="A467" s="127" t="s">
        <v>337</v>
      </c>
      <c r="B467" s="64">
        <v>0</v>
      </c>
      <c r="C467" s="89"/>
      <c r="D467" s="125">
        <f t="shared" si="8"/>
      </c>
    </row>
    <row r="468" spans="1:4" s="110" customFormat="1" ht="21" customHeight="1" hidden="1">
      <c r="A468" s="127" t="s">
        <v>338</v>
      </c>
      <c r="B468" s="64">
        <v>0</v>
      </c>
      <c r="C468" s="89"/>
      <c r="D468" s="125">
        <f t="shared" si="8"/>
      </c>
    </row>
    <row r="469" spans="1:4" s="110" customFormat="1" ht="21" customHeight="1" hidden="1">
      <c r="A469" s="127" t="s">
        <v>339</v>
      </c>
      <c r="B469" s="64">
        <v>0</v>
      </c>
      <c r="C469" s="89"/>
      <c r="D469" s="125">
        <f t="shared" si="8"/>
      </c>
    </row>
    <row r="470" spans="1:4" s="110" customFormat="1" ht="21" customHeight="1" hidden="1">
      <c r="A470" s="124" t="s">
        <v>340</v>
      </c>
      <c r="B470" s="89">
        <v>0</v>
      </c>
      <c r="C470" s="89"/>
      <c r="D470" s="125">
        <f t="shared" si="8"/>
      </c>
    </row>
    <row r="471" spans="1:4" ht="21" customHeight="1" hidden="1">
      <c r="A471" s="127" t="s">
        <v>333</v>
      </c>
      <c r="B471" s="64">
        <v>0</v>
      </c>
      <c r="C471" s="89"/>
      <c r="D471" s="125">
        <f t="shared" si="8"/>
      </c>
    </row>
    <row r="472" spans="1:4" ht="21" customHeight="1" hidden="1">
      <c r="A472" s="127" t="s">
        <v>341</v>
      </c>
      <c r="B472" s="64">
        <v>0</v>
      </c>
      <c r="C472" s="89"/>
      <c r="D472" s="125">
        <f t="shared" si="8"/>
      </c>
    </row>
    <row r="473" spans="1:4" ht="21" customHeight="1" hidden="1">
      <c r="A473" s="134" t="s">
        <v>342</v>
      </c>
      <c r="B473" s="135">
        <v>0</v>
      </c>
      <c r="C473" s="89"/>
      <c r="D473" s="125">
        <f t="shared" si="8"/>
      </c>
    </row>
    <row r="474" spans="1:4" ht="21" customHeight="1" hidden="1">
      <c r="A474" s="127" t="s">
        <v>343</v>
      </c>
      <c r="B474" s="64">
        <v>0</v>
      </c>
      <c r="C474" s="89"/>
      <c r="D474" s="125">
        <f t="shared" si="8"/>
      </c>
    </row>
    <row r="475" spans="1:4" ht="21" customHeight="1" hidden="1">
      <c r="A475" s="127" t="s">
        <v>344</v>
      </c>
      <c r="B475" s="64">
        <v>0</v>
      </c>
      <c r="C475" s="89"/>
      <c r="D475" s="125">
        <f t="shared" si="8"/>
      </c>
    </row>
    <row r="476" spans="1:4" s="110" customFormat="1" ht="21" customHeight="1">
      <c r="A476" s="124" t="s">
        <v>345</v>
      </c>
      <c r="B476" s="89">
        <f>SUM(B477:B479)</f>
        <v>119</v>
      </c>
      <c r="C476" s="89"/>
      <c r="D476" s="125">
        <f t="shared" si="8"/>
        <v>0</v>
      </c>
    </row>
    <row r="477" spans="1:4" ht="21" customHeight="1">
      <c r="A477" s="127" t="s">
        <v>333</v>
      </c>
      <c r="B477" s="64">
        <v>0</v>
      </c>
      <c r="C477" s="89"/>
      <c r="D477" s="125">
        <f t="shared" si="8"/>
      </c>
    </row>
    <row r="478" spans="1:4" ht="21" customHeight="1">
      <c r="A478" s="127" t="s">
        <v>346</v>
      </c>
      <c r="B478" s="64">
        <v>119</v>
      </c>
      <c r="C478" s="89"/>
      <c r="D478" s="125">
        <f t="shared" si="8"/>
        <v>0</v>
      </c>
    </row>
    <row r="479" spans="1:4" ht="21" customHeight="1">
      <c r="A479" s="127" t="s">
        <v>347</v>
      </c>
      <c r="B479" s="64">
        <v>0</v>
      </c>
      <c r="C479" s="89"/>
      <c r="D479" s="125">
        <f t="shared" si="8"/>
      </c>
    </row>
    <row r="480" spans="1:4" s="110" customFormat="1" ht="21" customHeight="1" hidden="1">
      <c r="A480" s="124" t="s">
        <v>348</v>
      </c>
      <c r="B480" s="89">
        <v>0</v>
      </c>
      <c r="C480" s="89"/>
      <c r="D480" s="125">
        <f t="shared" si="8"/>
      </c>
    </row>
    <row r="481" spans="1:4" ht="21" customHeight="1" hidden="1">
      <c r="A481" s="127" t="s">
        <v>333</v>
      </c>
      <c r="B481" s="64">
        <v>0</v>
      </c>
      <c r="C481" s="89"/>
      <c r="D481" s="125">
        <f t="shared" si="8"/>
      </c>
    </row>
    <row r="482" spans="1:4" ht="21" customHeight="1" hidden="1">
      <c r="A482" s="127" t="s">
        <v>349</v>
      </c>
      <c r="B482" s="64">
        <v>0</v>
      </c>
      <c r="C482" s="89"/>
      <c r="D482" s="125">
        <f t="shared" si="8"/>
      </c>
    </row>
    <row r="483" spans="1:4" ht="21" customHeight="1" hidden="1">
      <c r="A483" s="127" t="s">
        <v>350</v>
      </c>
      <c r="B483" s="64">
        <v>0</v>
      </c>
      <c r="C483" s="89"/>
      <c r="D483" s="125">
        <f t="shared" si="8"/>
      </c>
    </row>
    <row r="484" spans="1:4" ht="21" customHeight="1" hidden="1">
      <c r="A484" s="127" t="s">
        <v>351</v>
      </c>
      <c r="B484" s="64">
        <v>0</v>
      </c>
      <c r="C484" s="89"/>
      <c r="D484" s="125">
        <f t="shared" si="8"/>
      </c>
    </row>
    <row r="485" spans="1:4" s="110" customFormat="1" ht="21" customHeight="1" hidden="1">
      <c r="A485" s="124" t="s">
        <v>352</v>
      </c>
      <c r="B485" s="89">
        <v>0</v>
      </c>
      <c r="C485" s="89"/>
      <c r="D485" s="125">
        <f t="shared" si="8"/>
      </c>
    </row>
    <row r="486" spans="1:4" ht="21" customHeight="1" hidden="1">
      <c r="A486" s="127" t="s">
        <v>353</v>
      </c>
      <c r="B486" s="64">
        <v>0</v>
      </c>
      <c r="C486" s="89"/>
      <c r="D486" s="125">
        <f t="shared" si="8"/>
      </c>
    </row>
    <row r="487" spans="1:4" ht="21" customHeight="1" hidden="1">
      <c r="A487" s="127" t="s">
        <v>354</v>
      </c>
      <c r="B487" s="64">
        <v>0</v>
      </c>
      <c r="C487" s="89"/>
      <c r="D487" s="125">
        <f t="shared" si="8"/>
      </c>
    </row>
    <row r="488" spans="1:4" ht="21" customHeight="1" hidden="1">
      <c r="A488" s="127" t="s">
        <v>355</v>
      </c>
      <c r="B488" s="64">
        <v>0</v>
      </c>
      <c r="C488" s="89"/>
      <c r="D488" s="125">
        <f t="shared" si="8"/>
      </c>
    </row>
    <row r="489" spans="1:4" ht="21" customHeight="1" hidden="1">
      <c r="A489" s="127" t="s">
        <v>356</v>
      </c>
      <c r="B489" s="64">
        <v>0</v>
      </c>
      <c r="C489" s="89"/>
      <c r="D489" s="125">
        <f t="shared" si="8"/>
      </c>
    </row>
    <row r="490" spans="1:4" s="110" customFormat="1" ht="21" customHeight="1">
      <c r="A490" s="124" t="s">
        <v>357</v>
      </c>
      <c r="B490" s="89">
        <v>0</v>
      </c>
      <c r="C490" s="89">
        <f>SUM(C491:C496)</f>
        <v>2</v>
      </c>
      <c r="D490" s="125">
        <f t="shared" si="8"/>
      </c>
    </row>
    <row r="491" spans="1:4" ht="21" customHeight="1">
      <c r="A491" s="127" t="s">
        <v>333</v>
      </c>
      <c r="B491" s="64">
        <v>0</v>
      </c>
      <c r="C491" s="89"/>
      <c r="D491" s="125">
        <f t="shared" si="8"/>
      </c>
    </row>
    <row r="492" spans="1:4" ht="21" customHeight="1">
      <c r="A492" s="127" t="s">
        <v>358</v>
      </c>
      <c r="B492" s="64">
        <v>0</v>
      </c>
      <c r="C492" s="64">
        <v>1</v>
      </c>
      <c r="D492" s="125">
        <f t="shared" si="8"/>
      </c>
    </row>
    <row r="493" spans="1:4" ht="21" customHeight="1">
      <c r="A493" s="127" t="s">
        <v>359</v>
      </c>
      <c r="B493" s="64">
        <v>0</v>
      </c>
      <c r="C493" s="64"/>
      <c r="D493" s="125">
        <f t="shared" si="8"/>
      </c>
    </row>
    <row r="494" spans="1:4" ht="21" customHeight="1">
      <c r="A494" s="127" t="s">
        <v>360</v>
      </c>
      <c r="B494" s="64">
        <v>0</v>
      </c>
      <c r="C494" s="64"/>
      <c r="D494" s="125">
        <f t="shared" si="8"/>
      </c>
    </row>
    <row r="495" spans="1:4" ht="21" customHeight="1">
      <c r="A495" s="127" t="s">
        <v>361</v>
      </c>
      <c r="B495" s="64">
        <v>0</v>
      </c>
      <c r="C495" s="64"/>
      <c r="D495" s="125">
        <f t="shared" si="8"/>
      </c>
    </row>
    <row r="496" spans="1:4" ht="21" customHeight="1">
      <c r="A496" s="127" t="s">
        <v>362</v>
      </c>
      <c r="B496" s="64">
        <v>0</v>
      </c>
      <c r="C496" s="64">
        <v>1</v>
      </c>
      <c r="D496" s="125">
        <f t="shared" si="8"/>
      </c>
    </row>
    <row r="497" spans="1:4" s="110" customFormat="1" ht="21" customHeight="1" hidden="1">
      <c r="A497" s="124" t="s">
        <v>363</v>
      </c>
      <c r="B497" s="89">
        <v>0</v>
      </c>
      <c r="C497" s="89"/>
      <c r="D497" s="125">
        <f t="shared" si="8"/>
      </c>
    </row>
    <row r="498" spans="1:4" ht="21" customHeight="1" hidden="1">
      <c r="A498" s="127" t="s">
        <v>364</v>
      </c>
      <c r="B498" s="64">
        <v>0</v>
      </c>
      <c r="C498" s="89"/>
      <c r="D498" s="125">
        <f t="shared" si="8"/>
      </c>
    </row>
    <row r="499" spans="1:4" ht="21" customHeight="1" hidden="1">
      <c r="A499" s="127" t="s">
        <v>365</v>
      </c>
      <c r="B499" s="64">
        <v>0</v>
      </c>
      <c r="C499" s="89"/>
      <c r="D499" s="125">
        <f t="shared" si="8"/>
      </c>
    </row>
    <row r="500" spans="1:4" ht="21" customHeight="1" hidden="1">
      <c r="A500" s="127" t="s">
        <v>366</v>
      </c>
      <c r="B500" s="64">
        <v>0</v>
      </c>
      <c r="C500" s="89"/>
      <c r="D500" s="125">
        <f t="shared" si="8"/>
      </c>
    </row>
    <row r="501" spans="1:4" s="110" customFormat="1" ht="21" customHeight="1" hidden="1">
      <c r="A501" s="124" t="s">
        <v>367</v>
      </c>
      <c r="B501" s="89">
        <v>0</v>
      </c>
      <c r="C501" s="89"/>
      <c r="D501" s="125">
        <f t="shared" si="8"/>
      </c>
    </row>
    <row r="502" spans="1:4" ht="21" customHeight="1" hidden="1">
      <c r="A502" s="127" t="s">
        <v>368</v>
      </c>
      <c r="B502" s="64">
        <v>0</v>
      </c>
      <c r="C502" s="89"/>
      <c r="D502" s="125">
        <f t="shared" si="8"/>
      </c>
    </row>
    <row r="503" spans="1:4" ht="21" customHeight="1" hidden="1">
      <c r="A503" s="127" t="s">
        <v>369</v>
      </c>
      <c r="B503" s="64">
        <v>0</v>
      </c>
      <c r="C503" s="89"/>
      <c r="D503" s="125">
        <f t="shared" si="8"/>
      </c>
    </row>
    <row r="504" spans="1:4" ht="21" customHeight="1" hidden="1">
      <c r="A504" s="127" t="s">
        <v>370</v>
      </c>
      <c r="B504" s="64">
        <v>0</v>
      </c>
      <c r="C504" s="89"/>
      <c r="D504" s="125">
        <f t="shared" si="8"/>
      </c>
    </row>
    <row r="505" spans="1:4" s="110" customFormat="1" ht="21" customHeight="1">
      <c r="A505" s="124" t="s">
        <v>371</v>
      </c>
      <c r="B505" s="89">
        <f>SUM(B506:B509)</f>
        <v>42</v>
      </c>
      <c r="C505" s="89"/>
      <c r="D505" s="125">
        <f t="shared" si="8"/>
        <v>0</v>
      </c>
    </row>
    <row r="506" spans="1:4" ht="21" customHeight="1">
      <c r="A506" s="127" t="s">
        <v>372</v>
      </c>
      <c r="B506" s="64">
        <v>0</v>
      </c>
      <c r="C506" s="89"/>
      <c r="D506" s="125">
        <f t="shared" si="8"/>
      </c>
    </row>
    <row r="507" spans="1:4" ht="21" customHeight="1">
      <c r="A507" s="127" t="s">
        <v>373</v>
      </c>
      <c r="B507" s="64">
        <v>0</v>
      </c>
      <c r="C507" s="89"/>
      <c r="D507" s="125">
        <f t="shared" si="8"/>
      </c>
    </row>
    <row r="508" spans="1:4" ht="21" customHeight="1">
      <c r="A508" s="127" t="s">
        <v>374</v>
      </c>
      <c r="B508" s="64">
        <v>0</v>
      </c>
      <c r="C508" s="89"/>
      <c r="D508" s="125">
        <f t="shared" si="8"/>
      </c>
    </row>
    <row r="509" spans="1:4" ht="21" customHeight="1">
      <c r="A509" s="127" t="s">
        <v>375</v>
      </c>
      <c r="B509" s="64">
        <v>42</v>
      </c>
      <c r="C509" s="89"/>
      <c r="D509" s="125">
        <f t="shared" si="8"/>
        <v>0</v>
      </c>
    </row>
    <row r="510" spans="1:4" s="110" customFormat="1" ht="21" customHeight="1">
      <c r="A510" s="124" t="s">
        <v>376</v>
      </c>
      <c r="B510" s="89">
        <f>SUM(B511,B527,B535,B546,B555,B563)</f>
        <v>912</v>
      </c>
      <c r="C510" s="89">
        <f>SUM(C511,C527,C535,C546,C555,C563)</f>
        <v>544</v>
      </c>
      <c r="D510" s="125">
        <f t="shared" si="8"/>
        <v>59.64912280701754</v>
      </c>
    </row>
    <row r="511" spans="1:4" s="110" customFormat="1" ht="21" customHeight="1">
      <c r="A511" s="124" t="s">
        <v>377</v>
      </c>
      <c r="B511" s="89">
        <f>SUM(B512:B526)</f>
        <v>477</v>
      </c>
      <c r="C511" s="89">
        <f>SUM(C512:C526)</f>
        <v>544</v>
      </c>
      <c r="D511" s="125">
        <f t="shared" si="8"/>
        <v>114.04612159329139</v>
      </c>
    </row>
    <row r="512" spans="1:4" ht="21" customHeight="1">
      <c r="A512" s="127" t="s">
        <v>40</v>
      </c>
      <c r="B512" s="64">
        <v>157</v>
      </c>
      <c r="C512" s="64">
        <v>138</v>
      </c>
      <c r="D512" s="128">
        <f t="shared" si="8"/>
        <v>87.89808917197452</v>
      </c>
    </row>
    <row r="513" spans="1:4" ht="21" customHeight="1">
      <c r="A513" s="127" t="s">
        <v>41</v>
      </c>
      <c r="B513" s="64">
        <v>0</v>
      </c>
      <c r="C513" s="64"/>
      <c r="D513" s="128">
        <f t="shared" si="8"/>
      </c>
    </row>
    <row r="514" spans="1:4" ht="21" customHeight="1">
      <c r="A514" s="127" t="s">
        <v>42</v>
      </c>
      <c r="B514" s="64">
        <v>0</v>
      </c>
      <c r="C514" s="64"/>
      <c r="D514" s="128">
        <f t="shared" si="8"/>
      </c>
    </row>
    <row r="515" spans="1:4" ht="21" customHeight="1">
      <c r="A515" s="127" t="s">
        <v>378</v>
      </c>
      <c r="B515" s="64">
        <v>79</v>
      </c>
      <c r="C515" s="64">
        <v>77</v>
      </c>
      <c r="D515" s="128">
        <f t="shared" si="8"/>
        <v>97.46835443037975</v>
      </c>
    </row>
    <row r="516" spans="1:4" ht="21" customHeight="1">
      <c r="A516" s="127" t="s">
        <v>379</v>
      </c>
      <c r="B516" s="64">
        <v>0</v>
      </c>
      <c r="C516" s="64"/>
      <c r="D516" s="128">
        <f t="shared" si="8"/>
      </c>
    </row>
    <row r="517" spans="1:4" ht="21" customHeight="1">
      <c r="A517" s="127" t="s">
        <v>380</v>
      </c>
      <c r="B517" s="64">
        <v>0</v>
      </c>
      <c r="C517" s="64"/>
      <c r="D517" s="128">
        <f t="shared" si="8"/>
      </c>
    </row>
    <row r="518" spans="1:4" ht="21" customHeight="1">
      <c r="A518" s="127" t="s">
        <v>381</v>
      </c>
      <c r="B518" s="64">
        <v>0</v>
      </c>
      <c r="C518" s="64"/>
      <c r="D518" s="128">
        <f t="shared" si="8"/>
      </c>
    </row>
    <row r="519" spans="1:4" ht="21" customHeight="1">
      <c r="A519" s="127" t="s">
        <v>382</v>
      </c>
      <c r="B519" s="64">
        <v>0</v>
      </c>
      <c r="C519" s="64"/>
      <c r="D519" s="128">
        <f t="shared" si="8"/>
      </c>
    </row>
    <row r="520" spans="1:4" ht="21" customHeight="1">
      <c r="A520" s="127" t="s">
        <v>383</v>
      </c>
      <c r="B520" s="64">
        <v>106</v>
      </c>
      <c r="C520" s="64">
        <v>88</v>
      </c>
      <c r="D520" s="128">
        <f t="shared" si="8"/>
        <v>83.01886792452831</v>
      </c>
    </row>
    <row r="521" spans="1:4" s="110" customFormat="1" ht="21" customHeight="1">
      <c r="A521" s="127" t="s">
        <v>384</v>
      </c>
      <c r="B521" s="64">
        <v>0</v>
      </c>
      <c r="C521" s="64"/>
      <c r="D521" s="128">
        <f t="shared" si="8"/>
      </c>
    </row>
    <row r="522" spans="1:4" ht="21" customHeight="1">
      <c r="A522" s="127" t="s">
        <v>385</v>
      </c>
      <c r="B522" s="64">
        <v>0</v>
      </c>
      <c r="C522" s="64"/>
      <c r="D522" s="128">
        <f aca="true" t="shared" si="9" ref="D522:D580">_xlfn.IFERROR(C522/B522*100,"")</f>
      </c>
    </row>
    <row r="523" spans="1:4" ht="21" customHeight="1">
      <c r="A523" s="127" t="s">
        <v>386</v>
      </c>
      <c r="B523" s="64">
        <v>0</v>
      </c>
      <c r="C523" s="64"/>
      <c r="D523" s="128">
        <f t="shared" si="9"/>
      </c>
    </row>
    <row r="524" spans="1:4" ht="21" customHeight="1">
      <c r="A524" s="127" t="s">
        <v>387</v>
      </c>
      <c r="B524" s="64">
        <v>0</v>
      </c>
      <c r="C524" s="64"/>
      <c r="D524" s="128">
        <f t="shared" si="9"/>
      </c>
    </row>
    <row r="525" spans="1:4" s="110" customFormat="1" ht="21" customHeight="1">
      <c r="A525" s="127" t="s">
        <v>388</v>
      </c>
      <c r="B525" s="64">
        <v>0</v>
      </c>
      <c r="C525" s="64"/>
      <c r="D525" s="128">
        <f t="shared" si="9"/>
      </c>
    </row>
    <row r="526" spans="1:4" s="110" customFormat="1" ht="21" customHeight="1">
      <c r="A526" s="127" t="s">
        <v>389</v>
      </c>
      <c r="B526" s="64">
        <v>135</v>
      </c>
      <c r="C526" s="64">
        <v>241</v>
      </c>
      <c r="D526" s="128">
        <f t="shared" si="9"/>
        <v>178.51851851851853</v>
      </c>
    </row>
    <row r="527" spans="1:4" s="110" customFormat="1" ht="21" customHeight="1">
      <c r="A527" s="124" t="s">
        <v>390</v>
      </c>
      <c r="B527" s="89">
        <v>83</v>
      </c>
      <c r="C527" s="89"/>
      <c r="D527" s="125">
        <f t="shared" si="9"/>
        <v>0</v>
      </c>
    </row>
    <row r="528" spans="1:4" ht="21" customHeight="1">
      <c r="A528" s="127" t="s">
        <v>40</v>
      </c>
      <c r="B528" s="64">
        <v>0</v>
      </c>
      <c r="C528" s="89"/>
      <c r="D528" s="125">
        <f t="shared" si="9"/>
      </c>
    </row>
    <row r="529" spans="1:4" ht="21" customHeight="1">
      <c r="A529" s="127" t="s">
        <v>41</v>
      </c>
      <c r="B529" s="64">
        <v>0</v>
      </c>
      <c r="C529" s="89"/>
      <c r="D529" s="125">
        <f t="shared" si="9"/>
      </c>
    </row>
    <row r="530" spans="1:4" ht="21" customHeight="1">
      <c r="A530" s="127" t="s">
        <v>42</v>
      </c>
      <c r="B530" s="64">
        <v>0</v>
      </c>
      <c r="C530" s="89"/>
      <c r="D530" s="125">
        <f t="shared" si="9"/>
      </c>
    </row>
    <row r="531" spans="1:4" ht="21" customHeight="1">
      <c r="A531" s="127" t="s">
        <v>391</v>
      </c>
      <c r="B531" s="64">
        <v>0</v>
      </c>
      <c r="C531" s="89"/>
      <c r="D531" s="125">
        <f t="shared" si="9"/>
      </c>
    </row>
    <row r="532" spans="1:4" ht="21" customHeight="1">
      <c r="A532" s="127" t="s">
        <v>392</v>
      </c>
      <c r="B532" s="64">
        <v>83</v>
      </c>
      <c r="C532" s="89"/>
      <c r="D532" s="125">
        <f t="shared" si="9"/>
        <v>0</v>
      </c>
    </row>
    <row r="533" spans="1:4" ht="21" customHeight="1">
      <c r="A533" s="127" t="s">
        <v>393</v>
      </c>
      <c r="B533" s="64">
        <v>0</v>
      </c>
      <c r="C533" s="89"/>
      <c r="D533" s="125">
        <f t="shared" si="9"/>
      </c>
    </row>
    <row r="534" spans="1:4" ht="21" customHeight="1">
      <c r="A534" s="127" t="s">
        <v>394</v>
      </c>
      <c r="B534" s="64">
        <v>0</v>
      </c>
      <c r="C534" s="89"/>
      <c r="D534" s="125">
        <f t="shared" si="9"/>
      </c>
    </row>
    <row r="535" spans="1:4" s="110" customFormat="1" ht="21" customHeight="1" hidden="1">
      <c r="A535" s="124" t="s">
        <v>395</v>
      </c>
      <c r="B535" s="89">
        <v>0</v>
      </c>
      <c r="C535" s="89"/>
      <c r="D535" s="125">
        <f t="shared" si="9"/>
      </c>
    </row>
    <row r="536" spans="1:4" ht="21" customHeight="1" hidden="1">
      <c r="A536" s="127" t="s">
        <v>40</v>
      </c>
      <c r="B536" s="64">
        <v>0</v>
      </c>
      <c r="C536" s="89"/>
      <c r="D536" s="125">
        <f t="shared" si="9"/>
      </c>
    </row>
    <row r="537" spans="1:4" ht="21" customHeight="1" hidden="1">
      <c r="A537" s="127" t="s">
        <v>41</v>
      </c>
      <c r="B537" s="64">
        <v>0</v>
      </c>
      <c r="C537" s="89"/>
      <c r="D537" s="125">
        <f t="shared" si="9"/>
      </c>
    </row>
    <row r="538" spans="1:4" ht="21" customHeight="1" hidden="1">
      <c r="A538" s="127" t="s">
        <v>42</v>
      </c>
      <c r="B538" s="64">
        <v>0</v>
      </c>
      <c r="C538" s="89"/>
      <c r="D538" s="125">
        <f t="shared" si="9"/>
      </c>
    </row>
    <row r="539" spans="1:4" ht="21" customHeight="1" hidden="1">
      <c r="A539" s="127" t="s">
        <v>396</v>
      </c>
      <c r="B539" s="64">
        <v>0</v>
      </c>
      <c r="C539" s="89"/>
      <c r="D539" s="125">
        <f t="shared" si="9"/>
      </c>
    </row>
    <row r="540" spans="1:4" s="110" customFormat="1" ht="21" customHeight="1" hidden="1">
      <c r="A540" s="127" t="s">
        <v>397</v>
      </c>
      <c r="B540" s="64">
        <v>0</v>
      </c>
      <c r="C540" s="89"/>
      <c r="D540" s="125">
        <f t="shared" si="9"/>
      </c>
    </row>
    <row r="541" spans="1:4" ht="21" customHeight="1" hidden="1">
      <c r="A541" s="127" t="s">
        <v>398</v>
      </c>
      <c r="B541" s="64">
        <v>0</v>
      </c>
      <c r="C541" s="89"/>
      <c r="D541" s="125">
        <f t="shared" si="9"/>
      </c>
    </row>
    <row r="542" spans="1:4" ht="21" customHeight="1" hidden="1">
      <c r="A542" s="127" t="s">
        <v>399</v>
      </c>
      <c r="B542" s="64">
        <v>0</v>
      </c>
      <c r="C542" s="89"/>
      <c r="D542" s="125">
        <f t="shared" si="9"/>
      </c>
    </row>
    <row r="543" spans="1:4" ht="21" customHeight="1" hidden="1">
      <c r="A543" s="127" t="s">
        <v>400</v>
      </c>
      <c r="B543" s="64">
        <v>0</v>
      </c>
      <c r="C543" s="89"/>
      <c r="D543" s="125">
        <f t="shared" si="9"/>
      </c>
    </row>
    <row r="544" spans="1:4" ht="21" customHeight="1" hidden="1">
      <c r="A544" s="127" t="s">
        <v>401</v>
      </c>
      <c r="B544" s="64">
        <v>0</v>
      </c>
      <c r="C544" s="89"/>
      <c r="D544" s="125">
        <f t="shared" si="9"/>
      </c>
    </row>
    <row r="545" spans="1:4" ht="21" customHeight="1" hidden="1">
      <c r="A545" s="127" t="s">
        <v>402</v>
      </c>
      <c r="B545" s="64">
        <v>0</v>
      </c>
      <c r="C545" s="89"/>
      <c r="D545" s="125">
        <f t="shared" si="9"/>
      </c>
    </row>
    <row r="546" spans="1:4" s="110" customFormat="1" ht="21" customHeight="1" hidden="1">
      <c r="A546" s="124" t="s">
        <v>403</v>
      </c>
      <c r="B546" s="89">
        <v>0</v>
      </c>
      <c r="C546" s="89"/>
      <c r="D546" s="125">
        <f t="shared" si="9"/>
      </c>
    </row>
    <row r="547" spans="1:4" ht="21" customHeight="1" hidden="1">
      <c r="A547" s="127" t="s">
        <v>40</v>
      </c>
      <c r="B547" s="64">
        <v>0</v>
      </c>
      <c r="C547" s="89"/>
      <c r="D547" s="125">
        <f t="shared" si="9"/>
      </c>
    </row>
    <row r="548" spans="1:4" s="110" customFormat="1" ht="21" customHeight="1" hidden="1">
      <c r="A548" s="127" t="s">
        <v>41</v>
      </c>
      <c r="B548" s="64">
        <v>0</v>
      </c>
      <c r="C548" s="89"/>
      <c r="D548" s="125">
        <f t="shared" si="9"/>
      </c>
    </row>
    <row r="549" spans="1:4" ht="21" customHeight="1" hidden="1">
      <c r="A549" s="127" t="s">
        <v>42</v>
      </c>
      <c r="B549" s="64">
        <v>0</v>
      </c>
      <c r="C549" s="89"/>
      <c r="D549" s="125">
        <f t="shared" si="9"/>
      </c>
    </row>
    <row r="550" spans="1:4" s="110" customFormat="1" ht="21" customHeight="1" hidden="1">
      <c r="A550" s="127" t="s">
        <v>404</v>
      </c>
      <c r="B550" s="64">
        <v>0</v>
      </c>
      <c r="C550" s="89"/>
      <c r="D550" s="125">
        <f t="shared" si="9"/>
      </c>
    </row>
    <row r="551" spans="1:4" ht="21" customHeight="1" hidden="1">
      <c r="A551" s="127" t="s">
        <v>405</v>
      </c>
      <c r="B551" s="64">
        <v>0</v>
      </c>
      <c r="C551" s="89"/>
      <c r="D551" s="125">
        <f t="shared" si="9"/>
      </c>
    </row>
    <row r="552" spans="1:4" ht="21" customHeight="1" hidden="1">
      <c r="A552" s="127" t="s">
        <v>406</v>
      </c>
      <c r="B552" s="64">
        <v>0</v>
      </c>
      <c r="C552" s="89"/>
      <c r="D552" s="125">
        <f t="shared" si="9"/>
      </c>
    </row>
    <row r="553" spans="1:4" ht="21" customHeight="1" hidden="1">
      <c r="A553" s="127" t="s">
        <v>407</v>
      </c>
      <c r="B553" s="64">
        <v>0</v>
      </c>
      <c r="C553" s="89"/>
      <c r="D553" s="125">
        <f t="shared" si="9"/>
      </c>
    </row>
    <row r="554" spans="1:4" ht="21" customHeight="1" hidden="1">
      <c r="A554" s="127" t="s">
        <v>408</v>
      </c>
      <c r="B554" s="64">
        <v>0</v>
      </c>
      <c r="C554" s="89"/>
      <c r="D554" s="125">
        <f t="shared" si="9"/>
      </c>
    </row>
    <row r="555" spans="1:4" s="110" customFormat="1" ht="21" customHeight="1">
      <c r="A555" s="124" t="s">
        <v>409</v>
      </c>
      <c r="B555" s="89">
        <f>SUM(B557:B562)</f>
        <v>130</v>
      </c>
      <c r="C555" s="89"/>
      <c r="D555" s="125">
        <f t="shared" si="9"/>
        <v>0</v>
      </c>
    </row>
    <row r="556" spans="1:4" ht="21" customHeight="1">
      <c r="A556" s="127" t="s">
        <v>40</v>
      </c>
      <c r="B556" s="64">
        <v>0</v>
      </c>
      <c r="C556" s="89"/>
      <c r="D556" s="125">
        <f t="shared" si="9"/>
      </c>
    </row>
    <row r="557" spans="1:4" ht="21" customHeight="1" hidden="1">
      <c r="A557" s="127" t="s">
        <v>41</v>
      </c>
      <c r="B557" s="64">
        <v>0</v>
      </c>
      <c r="C557" s="89"/>
      <c r="D557" s="125">
        <f t="shared" si="9"/>
      </c>
    </row>
    <row r="558" spans="1:4" s="110" customFormat="1" ht="21" customHeight="1" hidden="1">
      <c r="A558" s="127" t="s">
        <v>42</v>
      </c>
      <c r="B558" s="64">
        <v>0</v>
      </c>
      <c r="C558" s="89"/>
      <c r="D558" s="125">
        <f t="shared" si="9"/>
      </c>
    </row>
    <row r="559" spans="1:4" ht="21" customHeight="1" hidden="1">
      <c r="A559" s="127" t="s">
        <v>410</v>
      </c>
      <c r="B559" s="64">
        <v>0</v>
      </c>
      <c r="C559" s="89"/>
      <c r="D559" s="125">
        <f t="shared" si="9"/>
      </c>
    </row>
    <row r="560" spans="1:4" ht="21" customHeight="1" hidden="1">
      <c r="A560" s="127" t="s">
        <v>411</v>
      </c>
      <c r="B560" s="64">
        <v>0</v>
      </c>
      <c r="C560" s="89"/>
      <c r="D560" s="125">
        <f t="shared" si="9"/>
      </c>
    </row>
    <row r="561" spans="1:4" ht="21" customHeight="1" hidden="1">
      <c r="A561" s="127" t="s">
        <v>412</v>
      </c>
      <c r="B561" s="64">
        <v>0</v>
      </c>
      <c r="C561" s="89"/>
      <c r="D561" s="125">
        <f t="shared" si="9"/>
      </c>
    </row>
    <row r="562" spans="1:4" s="110" customFormat="1" ht="21" customHeight="1">
      <c r="A562" s="127" t="s">
        <v>413</v>
      </c>
      <c r="B562" s="64">
        <v>130</v>
      </c>
      <c r="C562" s="89"/>
      <c r="D562" s="125">
        <f t="shared" si="9"/>
        <v>0</v>
      </c>
    </row>
    <row r="563" spans="1:4" s="110" customFormat="1" ht="21" customHeight="1">
      <c r="A563" s="124" t="s">
        <v>414</v>
      </c>
      <c r="B563" s="89">
        <f>SUM(B564:B566)</f>
        <v>222</v>
      </c>
      <c r="C563" s="89">
        <f>SUM(C564:C566)</f>
        <v>0</v>
      </c>
      <c r="D563" s="125">
        <f t="shared" si="9"/>
        <v>0</v>
      </c>
    </row>
    <row r="564" spans="1:4" ht="21" customHeight="1">
      <c r="A564" s="127" t="s">
        <v>415</v>
      </c>
      <c r="B564" s="64">
        <v>5</v>
      </c>
      <c r="C564" s="89"/>
      <c r="D564" s="125">
        <f t="shared" si="9"/>
        <v>0</v>
      </c>
    </row>
    <row r="565" spans="1:4" ht="21" customHeight="1">
      <c r="A565" s="127" t="s">
        <v>416</v>
      </c>
      <c r="B565" s="64">
        <v>0</v>
      </c>
      <c r="C565" s="89"/>
      <c r="D565" s="125">
        <f t="shared" si="9"/>
      </c>
    </row>
    <row r="566" spans="1:4" ht="21" customHeight="1">
      <c r="A566" s="127" t="s">
        <v>417</v>
      </c>
      <c r="B566" s="64">
        <v>217</v>
      </c>
      <c r="C566" s="64"/>
      <c r="D566" s="128">
        <f t="shared" si="9"/>
        <v>0</v>
      </c>
    </row>
    <row r="567" spans="1:4" s="110" customFormat="1" ht="21" customHeight="1">
      <c r="A567" s="124" t="s">
        <v>418</v>
      </c>
      <c r="B567" s="89">
        <f>B568+B584+B592+B594+B602+B606+B616+B624+B631+B639+B648+B653+B656+B659+B662+B665+B668+B672+B677+B685+B688</f>
        <v>14491</v>
      </c>
      <c r="C567" s="89">
        <f>C568+C584+C592+C594+C602+C606+C616+C624+C631+C639+C648+C653+C656+C659+C662+C665+C668+C672+C677+C685+C688</f>
        <v>12114</v>
      </c>
      <c r="D567" s="125">
        <f t="shared" si="9"/>
        <v>83.59671520253951</v>
      </c>
    </row>
    <row r="568" spans="1:4" s="110" customFormat="1" ht="21" customHeight="1">
      <c r="A568" s="124" t="s">
        <v>419</v>
      </c>
      <c r="B568" s="89">
        <f>SUM(B569:B583)</f>
        <v>1029</v>
      </c>
      <c r="C568" s="89">
        <f>SUM(C569:C583)</f>
        <v>1320</v>
      </c>
      <c r="D568" s="125">
        <f t="shared" si="9"/>
        <v>128.2798833819242</v>
      </c>
    </row>
    <row r="569" spans="1:4" ht="21" customHeight="1">
      <c r="A569" s="127" t="s">
        <v>40</v>
      </c>
      <c r="B569" s="64">
        <v>565</v>
      </c>
      <c r="C569" s="64">
        <v>1003</v>
      </c>
      <c r="D569" s="128">
        <f t="shared" si="9"/>
        <v>177.52212389380531</v>
      </c>
    </row>
    <row r="570" spans="1:4" ht="21" customHeight="1">
      <c r="A570" s="127" t="s">
        <v>41</v>
      </c>
      <c r="B570" s="64">
        <v>0</v>
      </c>
      <c r="C570" s="64"/>
      <c r="D570" s="128">
        <f t="shared" si="9"/>
      </c>
    </row>
    <row r="571" spans="1:4" ht="21" customHeight="1" hidden="1">
      <c r="A571" s="127" t="s">
        <v>42</v>
      </c>
      <c r="B571" s="64">
        <v>0</v>
      </c>
      <c r="C571" s="64"/>
      <c r="D571" s="128">
        <f t="shared" si="9"/>
      </c>
    </row>
    <row r="572" spans="1:4" s="110" customFormat="1" ht="21" customHeight="1" hidden="1">
      <c r="A572" s="127" t="s">
        <v>420</v>
      </c>
      <c r="B572" s="64">
        <v>0</v>
      </c>
      <c r="C572" s="64"/>
      <c r="D572" s="128">
        <f t="shared" si="9"/>
      </c>
    </row>
    <row r="573" spans="1:4" ht="21" customHeight="1" hidden="1">
      <c r="A573" s="127" t="s">
        <v>421</v>
      </c>
      <c r="B573" s="64">
        <v>0</v>
      </c>
      <c r="C573" s="64"/>
      <c r="D573" s="128">
        <f t="shared" si="9"/>
      </c>
    </row>
    <row r="574" spans="1:4" ht="21" customHeight="1" hidden="1">
      <c r="A574" s="127" t="s">
        <v>422</v>
      </c>
      <c r="B574" s="64">
        <v>0</v>
      </c>
      <c r="C574" s="64"/>
      <c r="D574" s="128">
        <f t="shared" si="9"/>
      </c>
    </row>
    <row r="575" spans="1:4" ht="21" customHeight="1" hidden="1">
      <c r="A575" s="127" t="s">
        <v>423</v>
      </c>
      <c r="B575" s="64">
        <v>0</v>
      </c>
      <c r="C575" s="64"/>
      <c r="D575" s="128">
        <f t="shared" si="9"/>
      </c>
    </row>
    <row r="576" spans="1:4" ht="21" customHeight="1">
      <c r="A576" s="127" t="s">
        <v>81</v>
      </c>
      <c r="B576" s="64">
        <v>0</v>
      </c>
      <c r="C576" s="64">
        <v>6</v>
      </c>
      <c r="D576" s="128">
        <f t="shared" si="9"/>
      </c>
    </row>
    <row r="577" spans="1:4" ht="21" customHeight="1">
      <c r="A577" s="127" t="s">
        <v>424</v>
      </c>
      <c r="B577" s="64">
        <v>68</v>
      </c>
      <c r="C577" s="64">
        <v>79</v>
      </c>
      <c r="D577" s="128">
        <f t="shared" si="9"/>
        <v>116.1764705882353</v>
      </c>
    </row>
    <row r="578" spans="1:4" ht="21" customHeight="1">
      <c r="A578" s="127" t="s">
        <v>425</v>
      </c>
      <c r="B578" s="64">
        <v>0</v>
      </c>
      <c r="C578" s="64">
        <v>1</v>
      </c>
      <c r="D578" s="128">
        <f t="shared" si="9"/>
      </c>
    </row>
    <row r="579" spans="1:4" ht="21" customHeight="1">
      <c r="A579" s="127" t="s">
        <v>426</v>
      </c>
      <c r="B579" s="64">
        <v>0</v>
      </c>
      <c r="C579" s="64"/>
      <c r="D579" s="128">
        <f t="shared" si="9"/>
      </c>
    </row>
    <row r="580" spans="1:4" s="110" customFormat="1" ht="21" customHeight="1">
      <c r="A580" s="127" t="s">
        <v>427</v>
      </c>
      <c r="B580" s="64">
        <v>0</v>
      </c>
      <c r="C580" s="64">
        <v>2</v>
      </c>
      <c r="D580" s="128">
        <f t="shared" si="9"/>
      </c>
    </row>
    <row r="581" spans="1:4" s="110" customFormat="1" ht="21" customHeight="1">
      <c r="A581" s="127" t="s">
        <v>107</v>
      </c>
      <c r="B581" s="64"/>
      <c r="C581" s="64">
        <v>20</v>
      </c>
      <c r="D581" s="128"/>
    </row>
    <row r="582" spans="1:4" s="110" customFormat="1" ht="21" customHeight="1">
      <c r="A582" s="127" t="s">
        <v>49</v>
      </c>
      <c r="B582" s="64">
        <v>243</v>
      </c>
      <c r="C582" s="64">
        <v>208</v>
      </c>
      <c r="D582" s="128">
        <f>_xlfn.IFERROR(C582/B582*100,"")</f>
        <v>85.59670781893004</v>
      </c>
    </row>
    <row r="583" spans="1:4" ht="21" customHeight="1">
      <c r="A583" s="127" t="s">
        <v>428</v>
      </c>
      <c r="B583" s="64">
        <v>153</v>
      </c>
      <c r="C583" s="64">
        <v>1</v>
      </c>
      <c r="D583" s="128">
        <f>_xlfn.IFERROR(C583/B583*100,"")</f>
        <v>0.6535947712418301</v>
      </c>
    </row>
    <row r="584" spans="1:4" s="110" customFormat="1" ht="21" customHeight="1">
      <c r="A584" s="124" t="s">
        <v>429</v>
      </c>
      <c r="B584" s="89">
        <f>SUM(B585:B591)</f>
        <v>847</v>
      </c>
      <c r="C584" s="89">
        <f>SUM(C585:C591)</f>
        <v>494</v>
      </c>
      <c r="D584" s="125">
        <f>_xlfn.IFERROR(C584/B584*100,"")</f>
        <v>58.32349468713105</v>
      </c>
    </row>
    <row r="585" spans="1:4" ht="21" customHeight="1">
      <c r="A585" s="127" t="s">
        <v>40</v>
      </c>
      <c r="B585" s="64">
        <v>199</v>
      </c>
      <c r="C585" s="64">
        <v>161</v>
      </c>
      <c r="D585" s="128">
        <f>_xlfn.IFERROR(C585/B585*100,"")</f>
        <v>80.90452261306532</v>
      </c>
    </row>
    <row r="586" spans="1:4" ht="21" customHeight="1">
      <c r="A586" s="127" t="s">
        <v>41</v>
      </c>
      <c r="B586" s="64">
        <v>0</v>
      </c>
      <c r="C586" s="64"/>
      <c r="D586" s="128">
        <f>_xlfn.IFERROR(C586/B586*100,"")</f>
      </c>
    </row>
    <row r="587" spans="1:4" ht="21" customHeight="1" hidden="1">
      <c r="A587" s="127" t="s">
        <v>42</v>
      </c>
      <c r="B587" s="64">
        <v>0</v>
      </c>
      <c r="C587" s="64"/>
      <c r="D587" s="128">
        <f aca="true" t="shared" si="10" ref="D587:D650">_xlfn.IFERROR(C587/B587*100,"")</f>
      </c>
    </row>
    <row r="588" spans="1:4" s="110" customFormat="1" ht="21" customHeight="1" hidden="1">
      <c r="A588" s="127" t="s">
        <v>430</v>
      </c>
      <c r="B588" s="64">
        <v>0</v>
      </c>
      <c r="C588" s="64"/>
      <c r="D588" s="128">
        <f t="shared" si="10"/>
      </c>
    </row>
    <row r="589" spans="1:4" ht="21" customHeight="1" hidden="1">
      <c r="A589" s="127" t="s">
        <v>431</v>
      </c>
      <c r="B589" s="64">
        <v>0</v>
      </c>
      <c r="C589" s="64"/>
      <c r="D589" s="128">
        <f t="shared" si="10"/>
      </c>
    </row>
    <row r="590" spans="1:4" ht="21" customHeight="1">
      <c r="A590" s="127" t="s">
        <v>432</v>
      </c>
      <c r="B590" s="64">
        <v>90</v>
      </c>
      <c r="C590" s="64"/>
      <c r="D590" s="128">
        <f t="shared" si="10"/>
        <v>0</v>
      </c>
    </row>
    <row r="591" spans="1:4" ht="21" customHeight="1">
      <c r="A591" s="127" t="s">
        <v>433</v>
      </c>
      <c r="B591" s="64">
        <v>558</v>
      </c>
      <c r="C591" s="64">
        <v>333</v>
      </c>
      <c r="D591" s="128">
        <f t="shared" si="10"/>
        <v>59.67741935483871</v>
      </c>
    </row>
    <row r="592" spans="1:4" s="110" customFormat="1" ht="21" customHeight="1">
      <c r="A592" s="124" t="s">
        <v>434</v>
      </c>
      <c r="B592" s="89">
        <v>0</v>
      </c>
      <c r="C592" s="89"/>
      <c r="D592" s="125">
        <f t="shared" si="10"/>
      </c>
    </row>
    <row r="593" spans="1:4" ht="21" customHeight="1">
      <c r="A593" s="127" t="s">
        <v>435</v>
      </c>
      <c r="B593" s="64">
        <v>0</v>
      </c>
      <c r="C593" s="89"/>
      <c r="D593" s="125">
        <f t="shared" si="10"/>
      </c>
    </row>
    <row r="594" spans="1:4" s="110" customFormat="1" ht="21" customHeight="1">
      <c r="A594" s="124" t="s">
        <v>436</v>
      </c>
      <c r="B594" s="89">
        <f>SUM(B595:B601)</f>
        <v>7517</v>
      </c>
      <c r="C594" s="89">
        <f>SUM(C595:C601)</f>
        <v>5846</v>
      </c>
      <c r="D594" s="125">
        <f t="shared" si="10"/>
        <v>77.77038712252228</v>
      </c>
    </row>
    <row r="595" spans="1:4" ht="21" customHeight="1">
      <c r="A595" s="127" t="s">
        <v>437</v>
      </c>
      <c r="B595" s="64">
        <v>439</v>
      </c>
      <c r="C595" s="64">
        <v>341</v>
      </c>
      <c r="D595" s="128">
        <f t="shared" si="10"/>
        <v>77.67653758542141</v>
      </c>
    </row>
    <row r="596" spans="1:4" s="110" customFormat="1" ht="21" customHeight="1">
      <c r="A596" s="127" t="s">
        <v>438</v>
      </c>
      <c r="B596" s="64">
        <v>1851</v>
      </c>
      <c r="C596" s="64">
        <v>1272</v>
      </c>
      <c r="D596" s="128">
        <f t="shared" si="10"/>
        <v>68.7196110210697</v>
      </c>
    </row>
    <row r="597" spans="1:4" ht="21" customHeight="1">
      <c r="A597" s="127" t="s">
        <v>439</v>
      </c>
      <c r="B597" s="64">
        <v>0</v>
      </c>
      <c r="C597" s="64"/>
      <c r="D597" s="128">
        <f t="shared" si="10"/>
      </c>
    </row>
    <row r="598" spans="1:4" ht="21" customHeight="1">
      <c r="A598" s="127" t="s">
        <v>440</v>
      </c>
      <c r="B598" s="64">
        <v>4378</v>
      </c>
      <c r="C598" s="64">
        <v>4178</v>
      </c>
      <c r="D598" s="128">
        <f t="shared" si="10"/>
        <v>95.43170397441754</v>
      </c>
    </row>
    <row r="599" spans="1:4" ht="21" customHeight="1">
      <c r="A599" s="127" t="s">
        <v>441</v>
      </c>
      <c r="B599" s="64">
        <v>794</v>
      </c>
      <c r="C599" s="64"/>
      <c r="D599" s="128">
        <f t="shared" si="10"/>
        <v>0</v>
      </c>
    </row>
    <row r="600" spans="1:4" ht="21" customHeight="1">
      <c r="A600" s="136" t="s">
        <v>442</v>
      </c>
      <c r="B600" s="64">
        <v>55</v>
      </c>
      <c r="C600" s="64">
        <v>55</v>
      </c>
      <c r="D600" s="128">
        <f t="shared" si="10"/>
        <v>100</v>
      </c>
    </row>
    <row r="601" spans="1:4" ht="21" customHeight="1">
      <c r="A601" s="127" t="s">
        <v>443</v>
      </c>
      <c r="B601" s="64">
        <v>0</v>
      </c>
      <c r="C601" s="89"/>
      <c r="D601" s="125">
        <f t="shared" si="10"/>
      </c>
    </row>
    <row r="602" spans="1:4" s="110" customFormat="1" ht="21" customHeight="1" hidden="1">
      <c r="A602" s="124" t="s">
        <v>444</v>
      </c>
      <c r="B602" s="89">
        <v>0</v>
      </c>
      <c r="C602" s="89"/>
      <c r="D602" s="125">
        <f t="shared" si="10"/>
      </c>
    </row>
    <row r="603" spans="1:4" ht="21" customHeight="1" hidden="1">
      <c r="A603" s="127" t="s">
        <v>445</v>
      </c>
      <c r="B603" s="64">
        <v>0</v>
      </c>
      <c r="C603" s="89"/>
      <c r="D603" s="125">
        <f t="shared" si="10"/>
      </c>
    </row>
    <row r="604" spans="1:4" ht="21" customHeight="1" hidden="1">
      <c r="A604" s="127" t="s">
        <v>446</v>
      </c>
      <c r="B604" s="64">
        <v>0</v>
      </c>
      <c r="C604" s="89"/>
      <c r="D604" s="125">
        <f t="shared" si="10"/>
      </c>
    </row>
    <row r="605" spans="1:4" s="110" customFormat="1" ht="21" customHeight="1" hidden="1">
      <c r="A605" s="127" t="s">
        <v>447</v>
      </c>
      <c r="B605" s="64">
        <v>0</v>
      </c>
      <c r="C605" s="89"/>
      <c r="D605" s="125">
        <f t="shared" si="10"/>
      </c>
    </row>
    <row r="606" spans="1:4" s="110" customFormat="1" ht="21" customHeight="1">
      <c r="A606" s="124" t="s">
        <v>448</v>
      </c>
      <c r="B606" s="89">
        <f>SUM(B607:B615)</f>
        <v>979</v>
      </c>
      <c r="C606" s="89">
        <f>SUM(C607:C615)</f>
        <v>123</v>
      </c>
      <c r="D606" s="125">
        <f t="shared" si="10"/>
        <v>12.563840653728295</v>
      </c>
    </row>
    <row r="607" spans="1:4" ht="21" customHeight="1">
      <c r="A607" s="127" t="s">
        <v>449</v>
      </c>
      <c r="B607" s="64">
        <v>0</v>
      </c>
      <c r="C607" s="89"/>
      <c r="D607" s="125">
        <f t="shared" si="10"/>
      </c>
    </row>
    <row r="608" spans="1:4" ht="21" customHeight="1" hidden="1">
      <c r="A608" s="127" t="s">
        <v>450</v>
      </c>
      <c r="B608" s="64">
        <v>0</v>
      </c>
      <c r="C608" s="89"/>
      <c r="D608" s="125">
        <f t="shared" si="10"/>
      </c>
    </row>
    <row r="609" spans="1:4" ht="21" customHeight="1" hidden="1">
      <c r="A609" s="127" t="s">
        <v>451</v>
      </c>
      <c r="B609" s="64">
        <v>0</v>
      </c>
      <c r="C609" s="89"/>
      <c r="D609" s="125">
        <f t="shared" si="10"/>
      </c>
    </row>
    <row r="610" spans="1:4" s="110" customFormat="1" ht="21" customHeight="1" hidden="1">
      <c r="A610" s="127" t="s">
        <v>452</v>
      </c>
      <c r="B610" s="64">
        <v>0</v>
      </c>
      <c r="C610" s="89"/>
      <c r="D610" s="125">
        <f t="shared" si="10"/>
      </c>
    </row>
    <row r="611" spans="1:4" ht="21" customHeight="1" hidden="1">
      <c r="A611" s="127" t="s">
        <v>453</v>
      </c>
      <c r="B611" s="64">
        <v>0</v>
      </c>
      <c r="C611" s="89"/>
      <c r="D611" s="125">
        <f t="shared" si="10"/>
      </c>
    </row>
    <row r="612" spans="1:4" ht="21" customHeight="1" hidden="1">
      <c r="A612" s="127" t="s">
        <v>454</v>
      </c>
      <c r="B612" s="64">
        <v>0</v>
      </c>
      <c r="C612" s="89"/>
      <c r="D612" s="125">
        <f t="shared" si="10"/>
      </c>
    </row>
    <row r="613" spans="1:4" s="110" customFormat="1" ht="21" customHeight="1" hidden="1">
      <c r="A613" s="127" t="s">
        <v>455</v>
      </c>
      <c r="B613" s="64">
        <v>0</v>
      </c>
      <c r="C613" s="89"/>
      <c r="D613" s="125">
        <f t="shared" si="10"/>
      </c>
    </row>
    <row r="614" spans="1:4" ht="21" customHeight="1">
      <c r="A614" s="136" t="s">
        <v>456</v>
      </c>
      <c r="B614" s="64">
        <v>0</v>
      </c>
      <c r="C614" s="89"/>
      <c r="D614" s="125">
        <f t="shared" si="10"/>
      </c>
    </row>
    <row r="615" spans="1:4" ht="21" customHeight="1">
      <c r="A615" s="127" t="s">
        <v>457</v>
      </c>
      <c r="B615" s="64">
        <v>979</v>
      </c>
      <c r="C615" s="64">
        <v>123</v>
      </c>
      <c r="D615" s="128">
        <f t="shared" si="10"/>
        <v>12.563840653728295</v>
      </c>
    </row>
    <row r="616" spans="1:4" s="110" customFormat="1" ht="21" customHeight="1">
      <c r="A616" s="124" t="s">
        <v>458</v>
      </c>
      <c r="B616" s="89">
        <f>SUM(B617:B623)</f>
        <v>1058</v>
      </c>
      <c r="C616" s="89">
        <f>SUM(C617:C623)</f>
        <v>620</v>
      </c>
      <c r="D616" s="125">
        <f t="shared" si="10"/>
        <v>58.60113421550095</v>
      </c>
    </row>
    <row r="617" spans="1:4" ht="21" customHeight="1">
      <c r="A617" s="127" t="s">
        <v>459</v>
      </c>
      <c r="B617" s="64">
        <v>493</v>
      </c>
      <c r="C617" s="89"/>
      <c r="D617" s="125">
        <f t="shared" si="10"/>
        <v>0</v>
      </c>
    </row>
    <row r="618" spans="1:4" ht="21" customHeight="1">
      <c r="A618" s="127" t="s">
        <v>460</v>
      </c>
      <c r="B618" s="64">
        <v>0</v>
      </c>
      <c r="C618" s="89"/>
      <c r="D618" s="125">
        <f t="shared" si="10"/>
      </c>
    </row>
    <row r="619" spans="1:4" s="110" customFormat="1" ht="21" customHeight="1">
      <c r="A619" s="127" t="s">
        <v>461</v>
      </c>
      <c r="B619" s="64">
        <v>0</v>
      </c>
      <c r="C619" s="89"/>
      <c r="D619" s="125">
        <f t="shared" si="10"/>
      </c>
    </row>
    <row r="620" spans="1:4" ht="21" customHeight="1">
      <c r="A620" s="127" t="s">
        <v>462</v>
      </c>
      <c r="B620" s="64"/>
      <c r="C620" s="89"/>
      <c r="D620" s="125">
        <f t="shared" si="10"/>
      </c>
    </row>
    <row r="621" spans="1:4" ht="21" customHeight="1">
      <c r="A621" s="127" t="s">
        <v>463</v>
      </c>
      <c r="B621" s="64">
        <v>129</v>
      </c>
      <c r="C621" s="64">
        <v>147</v>
      </c>
      <c r="D621" s="128">
        <f t="shared" si="10"/>
        <v>113.95348837209302</v>
      </c>
    </row>
    <row r="622" spans="1:4" s="110" customFormat="1" ht="21" customHeight="1">
      <c r="A622" s="127" t="s">
        <v>464</v>
      </c>
      <c r="B622" s="64">
        <v>0</v>
      </c>
      <c r="C622" s="64"/>
      <c r="D622" s="128">
        <f t="shared" si="10"/>
      </c>
    </row>
    <row r="623" spans="1:4" ht="21" customHeight="1">
      <c r="A623" s="127" t="s">
        <v>465</v>
      </c>
      <c r="B623" s="64">
        <v>436</v>
      </c>
      <c r="C623" s="64">
        <v>473</v>
      </c>
      <c r="D623" s="128">
        <f t="shared" si="10"/>
        <v>108.48623853211011</v>
      </c>
    </row>
    <row r="624" spans="1:4" s="110" customFormat="1" ht="21" customHeight="1">
      <c r="A624" s="124" t="s">
        <v>466</v>
      </c>
      <c r="B624" s="89">
        <f>SUM(B625:B630)</f>
        <v>129</v>
      </c>
      <c r="C624" s="89">
        <f>SUM(C625:C630)</f>
        <v>107</v>
      </c>
      <c r="D624" s="125">
        <f t="shared" si="10"/>
        <v>82.94573643410853</v>
      </c>
    </row>
    <row r="625" spans="1:4" s="110" customFormat="1" ht="21" customHeight="1">
      <c r="A625" s="127" t="s">
        <v>467</v>
      </c>
      <c r="B625" s="64">
        <v>87</v>
      </c>
      <c r="C625" s="64">
        <v>85</v>
      </c>
      <c r="D625" s="128">
        <f t="shared" si="10"/>
        <v>97.70114942528735</v>
      </c>
    </row>
    <row r="626" spans="1:4" ht="21" customHeight="1">
      <c r="A626" s="127" t="s">
        <v>468</v>
      </c>
      <c r="B626" s="64">
        <v>0</v>
      </c>
      <c r="C626" s="64"/>
      <c r="D626" s="128">
        <f t="shared" si="10"/>
      </c>
    </row>
    <row r="627" spans="1:4" ht="21" customHeight="1">
      <c r="A627" s="127" t="s">
        <v>469</v>
      </c>
      <c r="B627" s="64">
        <v>0</v>
      </c>
      <c r="C627" s="64"/>
      <c r="D627" s="128">
        <f t="shared" si="10"/>
      </c>
    </row>
    <row r="628" spans="1:4" ht="21" customHeight="1">
      <c r="A628" s="127" t="s">
        <v>470</v>
      </c>
      <c r="B628" s="64">
        <v>2</v>
      </c>
      <c r="C628" s="64"/>
      <c r="D628" s="128">
        <f t="shared" si="10"/>
        <v>0</v>
      </c>
    </row>
    <row r="629" spans="1:4" ht="21" customHeight="1">
      <c r="A629" s="127" t="s">
        <v>471</v>
      </c>
      <c r="B629" s="64">
        <v>9</v>
      </c>
      <c r="C629" s="64">
        <v>12</v>
      </c>
      <c r="D629" s="128">
        <f t="shared" si="10"/>
        <v>133.33333333333331</v>
      </c>
    </row>
    <row r="630" spans="1:4" ht="21" customHeight="1">
      <c r="A630" s="127" t="s">
        <v>472</v>
      </c>
      <c r="B630" s="64">
        <v>31</v>
      </c>
      <c r="C630" s="64">
        <v>10</v>
      </c>
      <c r="D630" s="128">
        <f t="shared" si="10"/>
        <v>32.25806451612903</v>
      </c>
    </row>
    <row r="631" spans="1:4" s="110" customFormat="1" ht="21" customHeight="1">
      <c r="A631" s="124" t="s">
        <v>473</v>
      </c>
      <c r="B631" s="89">
        <f>SUM(B632:B638)</f>
        <v>186</v>
      </c>
      <c r="C631" s="89">
        <f>SUM(C632:C638)</f>
        <v>473</v>
      </c>
      <c r="D631" s="125">
        <f t="shared" si="10"/>
        <v>254.30107526881721</v>
      </c>
    </row>
    <row r="632" spans="1:4" ht="21" customHeight="1">
      <c r="A632" s="127" t="s">
        <v>474</v>
      </c>
      <c r="B632" s="64">
        <v>6</v>
      </c>
      <c r="C632" s="64">
        <v>8</v>
      </c>
      <c r="D632" s="128">
        <f t="shared" si="10"/>
        <v>133.33333333333331</v>
      </c>
    </row>
    <row r="633" spans="1:4" ht="21" customHeight="1">
      <c r="A633" s="127" t="s">
        <v>475</v>
      </c>
      <c r="B633" s="64">
        <v>64</v>
      </c>
      <c r="C633" s="64">
        <v>430</v>
      </c>
      <c r="D633" s="128">
        <f t="shared" si="10"/>
        <v>671.875</v>
      </c>
    </row>
    <row r="634" spans="1:4" s="110" customFormat="1" ht="21" customHeight="1">
      <c r="A634" s="127" t="s">
        <v>476</v>
      </c>
      <c r="B634" s="64">
        <v>0</v>
      </c>
      <c r="C634" s="64"/>
      <c r="D634" s="128">
        <f t="shared" si="10"/>
      </c>
    </row>
    <row r="635" spans="1:4" ht="21" customHeight="1">
      <c r="A635" s="127" t="s">
        <v>477</v>
      </c>
      <c r="B635" s="64">
        <v>61</v>
      </c>
      <c r="C635" s="64">
        <v>35</v>
      </c>
      <c r="D635" s="128">
        <f t="shared" si="10"/>
        <v>57.377049180327866</v>
      </c>
    </row>
    <row r="636" spans="1:4" ht="21" customHeight="1">
      <c r="A636" s="127" t="s">
        <v>478</v>
      </c>
      <c r="B636" s="64">
        <v>0</v>
      </c>
      <c r="C636" s="89"/>
      <c r="D636" s="125">
        <f t="shared" si="10"/>
      </c>
    </row>
    <row r="637" spans="1:4" ht="21" customHeight="1">
      <c r="A637" s="127" t="s">
        <v>479</v>
      </c>
      <c r="B637" s="64">
        <v>55</v>
      </c>
      <c r="C637" s="89"/>
      <c r="D637" s="125">
        <f t="shared" si="10"/>
        <v>0</v>
      </c>
    </row>
    <row r="638" spans="1:4" ht="21" customHeight="1">
      <c r="A638" s="127" t="s">
        <v>480</v>
      </c>
      <c r="B638" s="64">
        <v>0</v>
      </c>
      <c r="C638" s="89"/>
      <c r="D638" s="125">
        <f t="shared" si="10"/>
      </c>
    </row>
    <row r="639" spans="1:4" s="110" customFormat="1" ht="21" customHeight="1">
      <c r="A639" s="124" t="s">
        <v>481</v>
      </c>
      <c r="B639" s="89">
        <f>SUM(B640:B647)</f>
        <v>520</v>
      </c>
      <c r="C639" s="89">
        <f>SUM(C640:C647)</f>
        <v>468</v>
      </c>
      <c r="D639" s="125">
        <f t="shared" si="10"/>
        <v>90</v>
      </c>
    </row>
    <row r="640" spans="1:4" ht="21" customHeight="1">
      <c r="A640" s="127" t="s">
        <v>40</v>
      </c>
      <c r="B640" s="64">
        <v>64</v>
      </c>
      <c r="C640" s="64">
        <v>44</v>
      </c>
      <c r="D640" s="128">
        <f t="shared" si="10"/>
        <v>68.75</v>
      </c>
    </row>
    <row r="641" spans="1:4" ht="21" customHeight="1">
      <c r="A641" s="127" t="s">
        <v>41</v>
      </c>
      <c r="B641" s="64">
        <v>0</v>
      </c>
      <c r="C641" s="64"/>
      <c r="D641" s="128">
        <f t="shared" si="10"/>
      </c>
    </row>
    <row r="642" spans="1:4" s="110" customFormat="1" ht="21" customHeight="1">
      <c r="A642" s="127" t="s">
        <v>42</v>
      </c>
      <c r="B642" s="64">
        <v>0</v>
      </c>
      <c r="C642" s="64"/>
      <c r="D642" s="128">
        <f t="shared" si="10"/>
      </c>
    </row>
    <row r="643" spans="1:4" ht="21" customHeight="1">
      <c r="A643" s="127" t="s">
        <v>482</v>
      </c>
      <c r="B643" s="64">
        <v>76</v>
      </c>
      <c r="C643" s="64">
        <v>44</v>
      </c>
      <c r="D643" s="128">
        <f t="shared" si="10"/>
        <v>57.89473684210527</v>
      </c>
    </row>
    <row r="644" spans="1:4" ht="21" customHeight="1">
      <c r="A644" s="127" t="s">
        <v>483</v>
      </c>
      <c r="B644" s="64">
        <v>18</v>
      </c>
      <c r="C644" s="64">
        <v>8</v>
      </c>
      <c r="D644" s="128">
        <f t="shared" si="10"/>
        <v>44.44444444444444</v>
      </c>
    </row>
    <row r="645" spans="1:4" s="110" customFormat="1" ht="21" customHeight="1">
      <c r="A645" s="127" t="s">
        <v>484</v>
      </c>
      <c r="B645" s="64">
        <v>0</v>
      </c>
      <c r="C645" s="89"/>
      <c r="D645" s="125">
        <f t="shared" si="10"/>
      </c>
    </row>
    <row r="646" spans="1:4" s="110" customFormat="1" ht="21" customHeight="1">
      <c r="A646" s="127" t="s">
        <v>485</v>
      </c>
      <c r="B646" s="64">
        <v>211</v>
      </c>
      <c r="C646" s="64">
        <v>225</v>
      </c>
      <c r="D646" s="128">
        <f t="shared" si="10"/>
        <v>106.63507109004739</v>
      </c>
    </row>
    <row r="647" spans="1:4" s="110" customFormat="1" ht="21" customHeight="1">
      <c r="A647" s="127" t="s">
        <v>486</v>
      </c>
      <c r="B647" s="64">
        <v>151</v>
      </c>
      <c r="C647" s="64">
        <v>147</v>
      </c>
      <c r="D647" s="128">
        <f t="shared" si="10"/>
        <v>97.35099337748345</v>
      </c>
    </row>
    <row r="648" spans="1:4" s="110" customFormat="1" ht="21" customHeight="1">
      <c r="A648" s="124" t="s">
        <v>487</v>
      </c>
      <c r="B648" s="89">
        <f>SUM(B649:B652)</f>
        <v>3</v>
      </c>
      <c r="C648" s="89">
        <f>SUM(C649:C652)</f>
        <v>4</v>
      </c>
      <c r="D648" s="125">
        <f t="shared" si="10"/>
        <v>133.33333333333331</v>
      </c>
    </row>
    <row r="649" spans="1:4" ht="21" customHeight="1">
      <c r="A649" s="127" t="s">
        <v>40</v>
      </c>
      <c r="B649" s="64">
        <v>0</v>
      </c>
      <c r="C649" s="89"/>
      <c r="D649" s="125">
        <f t="shared" si="10"/>
      </c>
    </row>
    <row r="650" spans="1:4" ht="21" customHeight="1">
      <c r="A650" s="127" t="s">
        <v>41</v>
      </c>
      <c r="B650" s="64">
        <v>0</v>
      </c>
      <c r="C650" s="89"/>
      <c r="D650" s="125">
        <f t="shared" si="10"/>
      </c>
    </row>
    <row r="651" spans="1:4" ht="21" customHeight="1">
      <c r="A651" s="127" t="s">
        <v>42</v>
      </c>
      <c r="B651" s="64">
        <v>0</v>
      </c>
      <c r="C651" s="89"/>
      <c r="D651" s="125">
        <f aca="true" t="shared" si="11" ref="D651:D714">_xlfn.IFERROR(C651/B651*100,"")</f>
      </c>
    </row>
    <row r="652" spans="1:4" s="110" customFormat="1" ht="21" customHeight="1">
      <c r="A652" s="127" t="s">
        <v>488</v>
      </c>
      <c r="B652" s="64">
        <v>3</v>
      </c>
      <c r="C652" s="64">
        <v>4</v>
      </c>
      <c r="D652" s="128">
        <f t="shared" si="11"/>
        <v>133.33333333333331</v>
      </c>
    </row>
    <row r="653" spans="1:4" s="110" customFormat="1" ht="21" customHeight="1" hidden="1">
      <c r="A653" s="124" t="s">
        <v>489</v>
      </c>
      <c r="B653" s="89">
        <v>0</v>
      </c>
      <c r="C653" s="89"/>
      <c r="D653" s="125">
        <f t="shared" si="11"/>
      </c>
    </row>
    <row r="654" spans="1:4" ht="21" customHeight="1" hidden="1">
      <c r="A654" s="127" t="s">
        <v>490</v>
      </c>
      <c r="B654" s="64">
        <v>0</v>
      </c>
      <c r="C654" s="89"/>
      <c r="D654" s="125">
        <f t="shared" si="11"/>
      </c>
    </row>
    <row r="655" spans="1:4" ht="21" customHeight="1" hidden="1">
      <c r="A655" s="127" t="s">
        <v>491</v>
      </c>
      <c r="B655" s="64">
        <v>0</v>
      </c>
      <c r="C655" s="89"/>
      <c r="D655" s="125">
        <f t="shared" si="11"/>
      </c>
    </row>
    <row r="656" spans="1:4" s="110" customFormat="1" ht="21" customHeight="1" hidden="1">
      <c r="A656" s="124" t="s">
        <v>492</v>
      </c>
      <c r="B656" s="89">
        <v>0</v>
      </c>
      <c r="C656" s="89"/>
      <c r="D656" s="125">
        <f t="shared" si="11"/>
      </c>
    </row>
    <row r="657" spans="1:4" ht="21" customHeight="1" hidden="1">
      <c r="A657" s="127" t="s">
        <v>493</v>
      </c>
      <c r="B657" s="64">
        <v>0</v>
      </c>
      <c r="C657" s="89"/>
      <c r="D657" s="125">
        <f t="shared" si="11"/>
      </c>
    </row>
    <row r="658" spans="1:4" ht="21" customHeight="1" hidden="1">
      <c r="A658" s="127" t="s">
        <v>494</v>
      </c>
      <c r="B658" s="64">
        <v>0</v>
      </c>
      <c r="C658" s="89"/>
      <c r="D658" s="125">
        <f t="shared" si="11"/>
      </c>
    </row>
    <row r="659" spans="1:4" s="110" customFormat="1" ht="21" customHeight="1" hidden="1">
      <c r="A659" s="124" t="s">
        <v>495</v>
      </c>
      <c r="B659" s="89">
        <v>0</v>
      </c>
      <c r="C659" s="89"/>
      <c r="D659" s="125">
        <f t="shared" si="11"/>
      </c>
    </row>
    <row r="660" spans="1:4" ht="21" customHeight="1" hidden="1">
      <c r="A660" s="127" t="s">
        <v>496</v>
      </c>
      <c r="B660" s="64">
        <v>0</v>
      </c>
      <c r="C660" s="89"/>
      <c r="D660" s="125">
        <f t="shared" si="11"/>
      </c>
    </row>
    <row r="661" spans="1:4" ht="21" customHeight="1" hidden="1">
      <c r="A661" s="127" t="s">
        <v>497</v>
      </c>
      <c r="B661" s="64">
        <v>0</v>
      </c>
      <c r="C661" s="89"/>
      <c r="D661" s="125">
        <f t="shared" si="11"/>
      </c>
    </row>
    <row r="662" spans="1:4" s="110" customFormat="1" ht="21" customHeight="1" hidden="1">
      <c r="A662" s="124" t="s">
        <v>498</v>
      </c>
      <c r="B662" s="89">
        <v>0</v>
      </c>
      <c r="C662" s="89"/>
      <c r="D662" s="125">
        <f t="shared" si="11"/>
      </c>
    </row>
    <row r="663" spans="1:4" ht="21" customHeight="1" hidden="1">
      <c r="A663" s="127" t="s">
        <v>499</v>
      </c>
      <c r="B663" s="64">
        <v>0</v>
      </c>
      <c r="C663" s="89"/>
      <c r="D663" s="125">
        <f t="shared" si="11"/>
      </c>
    </row>
    <row r="664" spans="1:4" ht="21" customHeight="1" hidden="1">
      <c r="A664" s="127" t="s">
        <v>500</v>
      </c>
      <c r="B664" s="64">
        <v>0</v>
      </c>
      <c r="C664" s="89"/>
      <c r="D664" s="125">
        <f t="shared" si="11"/>
      </c>
    </row>
    <row r="665" spans="1:4" s="110" customFormat="1" ht="21" customHeight="1" hidden="1">
      <c r="A665" s="124" t="s">
        <v>501</v>
      </c>
      <c r="B665" s="89">
        <v>0</v>
      </c>
      <c r="C665" s="89"/>
      <c r="D665" s="125">
        <f t="shared" si="11"/>
      </c>
    </row>
    <row r="666" spans="1:4" s="110" customFormat="1" ht="21" customHeight="1" hidden="1">
      <c r="A666" s="127" t="s">
        <v>502</v>
      </c>
      <c r="B666" s="64">
        <v>0</v>
      </c>
      <c r="C666" s="89"/>
      <c r="D666" s="125">
        <f t="shared" si="11"/>
      </c>
    </row>
    <row r="667" spans="1:4" ht="21" customHeight="1" hidden="1">
      <c r="A667" s="127" t="s">
        <v>503</v>
      </c>
      <c r="B667" s="64">
        <v>0</v>
      </c>
      <c r="C667" s="89"/>
      <c r="D667" s="125">
        <f t="shared" si="11"/>
      </c>
    </row>
    <row r="668" spans="1:4" s="110" customFormat="1" ht="21" customHeight="1" hidden="1">
      <c r="A668" s="124" t="s">
        <v>504</v>
      </c>
      <c r="B668" s="89">
        <v>0</v>
      </c>
      <c r="C668" s="89"/>
      <c r="D668" s="125">
        <f t="shared" si="11"/>
      </c>
    </row>
    <row r="669" spans="1:4" ht="34.5" customHeight="1" hidden="1">
      <c r="A669" s="127" t="s">
        <v>505</v>
      </c>
      <c r="B669" s="64">
        <v>0</v>
      </c>
      <c r="C669" s="89"/>
      <c r="D669" s="125">
        <f t="shared" si="11"/>
      </c>
    </row>
    <row r="670" spans="1:4" s="110" customFormat="1" ht="36.75" customHeight="1" hidden="1">
      <c r="A670" s="127" t="s">
        <v>506</v>
      </c>
      <c r="B670" s="64">
        <v>0</v>
      </c>
      <c r="C670" s="89"/>
      <c r="D670" s="125">
        <f t="shared" si="11"/>
      </c>
    </row>
    <row r="671" spans="1:4" ht="30" customHeight="1" hidden="1">
      <c r="A671" s="127" t="s">
        <v>507</v>
      </c>
      <c r="B671" s="64">
        <v>0</v>
      </c>
      <c r="C671" s="89"/>
      <c r="D671" s="125">
        <f t="shared" si="11"/>
      </c>
    </row>
    <row r="672" spans="1:4" s="110" customFormat="1" ht="21" customHeight="1" hidden="1">
      <c r="A672" s="124" t="s">
        <v>508</v>
      </c>
      <c r="B672" s="89">
        <v>0</v>
      </c>
      <c r="C672" s="89"/>
      <c r="D672" s="125">
        <f t="shared" si="11"/>
      </c>
    </row>
    <row r="673" spans="1:4" ht="21" customHeight="1" hidden="1">
      <c r="A673" s="127" t="s">
        <v>509</v>
      </c>
      <c r="B673" s="64">
        <v>0</v>
      </c>
      <c r="C673" s="89"/>
      <c r="D673" s="125">
        <f t="shared" si="11"/>
      </c>
    </row>
    <row r="674" spans="1:4" ht="21" customHeight="1" hidden="1">
      <c r="A674" s="127" t="s">
        <v>510</v>
      </c>
      <c r="B674" s="64">
        <v>0</v>
      </c>
      <c r="C674" s="89"/>
      <c r="D674" s="125">
        <f t="shared" si="11"/>
      </c>
    </row>
    <row r="675" spans="1:4" ht="21" customHeight="1" hidden="1">
      <c r="A675" s="127" t="s">
        <v>511</v>
      </c>
      <c r="B675" s="64"/>
      <c r="C675" s="89"/>
      <c r="D675" s="125">
        <f t="shared" si="11"/>
      </c>
    </row>
    <row r="676" spans="1:4" ht="21" customHeight="1" hidden="1">
      <c r="A676" s="127" t="s">
        <v>512</v>
      </c>
      <c r="B676" s="64">
        <v>0</v>
      </c>
      <c r="C676" s="89"/>
      <c r="D676" s="125">
        <f t="shared" si="11"/>
      </c>
    </row>
    <row r="677" spans="1:4" s="110" customFormat="1" ht="21" customHeight="1">
      <c r="A677" s="124" t="s">
        <v>513</v>
      </c>
      <c r="B677" s="89">
        <f>SUM(B678:B684)</f>
        <v>216</v>
      </c>
      <c r="C677" s="89">
        <f>SUM(C678:C684)</f>
        <v>218</v>
      </c>
      <c r="D677" s="125">
        <f t="shared" si="11"/>
        <v>100.92592592592592</v>
      </c>
    </row>
    <row r="678" spans="1:4" ht="21" customHeight="1">
      <c r="A678" s="127" t="s">
        <v>40</v>
      </c>
      <c r="B678" s="64">
        <v>64</v>
      </c>
      <c r="C678" s="64">
        <v>74</v>
      </c>
      <c r="D678" s="128">
        <f t="shared" si="11"/>
        <v>115.625</v>
      </c>
    </row>
    <row r="679" spans="1:4" ht="21" customHeight="1">
      <c r="A679" s="127" t="s">
        <v>41</v>
      </c>
      <c r="B679" s="64">
        <v>0</v>
      </c>
      <c r="C679" s="89"/>
      <c r="D679" s="125">
        <f t="shared" si="11"/>
      </c>
    </row>
    <row r="680" spans="1:4" ht="21" customHeight="1">
      <c r="A680" s="127" t="s">
        <v>42</v>
      </c>
      <c r="B680" s="64">
        <v>0</v>
      </c>
      <c r="C680" s="89"/>
      <c r="D680" s="125">
        <f t="shared" si="11"/>
      </c>
    </row>
    <row r="681" spans="1:4" ht="21" customHeight="1">
      <c r="A681" s="127" t="s">
        <v>514</v>
      </c>
      <c r="B681" s="64">
        <v>84</v>
      </c>
      <c r="C681" s="64">
        <v>92</v>
      </c>
      <c r="D681" s="128">
        <f t="shared" si="11"/>
        <v>109.52380952380953</v>
      </c>
    </row>
    <row r="682" spans="1:4" s="110" customFormat="1" ht="21" customHeight="1">
      <c r="A682" s="136" t="s">
        <v>515</v>
      </c>
      <c r="B682" s="64">
        <v>0</v>
      </c>
      <c r="C682" s="64"/>
      <c r="D682" s="128">
        <f t="shared" si="11"/>
      </c>
    </row>
    <row r="683" spans="1:4" ht="21" customHeight="1">
      <c r="A683" s="127" t="s">
        <v>49</v>
      </c>
      <c r="B683" s="64">
        <v>68</v>
      </c>
      <c r="C683" s="64">
        <v>51</v>
      </c>
      <c r="D683" s="128">
        <f t="shared" si="11"/>
        <v>75</v>
      </c>
    </row>
    <row r="684" spans="1:4" ht="21" customHeight="1">
      <c r="A684" s="127" t="s">
        <v>516</v>
      </c>
      <c r="B684" s="64">
        <v>0</v>
      </c>
      <c r="C684" s="64">
        <v>1</v>
      </c>
      <c r="D684" s="128">
        <f t="shared" si="11"/>
      </c>
    </row>
    <row r="685" spans="1:4" s="110" customFormat="1" ht="21" customHeight="1">
      <c r="A685" s="124" t="s">
        <v>517</v>
      </c>
      <c r="B685" s="89">
        <f>SUM(B686:B687)</f>
        <v>25</v>
      </c>
      <c r="C685" s="89"/>
      <c r="D685" s="125">
        <f t="shared" si="11"/>
        <v>0</v>
      </c>
    </row>
    <row r="686" spans="1:4" ht="21" customHeight="1">
      <c r="A686" s="127" t="s">
        <v>518</v>
      </c>
      <c r="B686" s="64">
        <v>25</v>
      </c>
      <c r="C686" s="89"/>
      <c r="D686" s="125">
        <f t="shared" si="11"/>
        <v>0</v>
      </c>
    </row>
    <row r="687" spans="1:4" ht="21" customHeight="1">
      <c r="A687" s="127" t="s">
        <v>519</v>
      </c>
      <c r="B687" s="64">
        <v>0</v>
      </c>
      <c r="C687" s="89"/>
      <c r="D687" s="125">
        <f t="shared" si="11"/>
      </c>
    </row>
    <row r="688" spans="1:4" s="110" customFormat="1" ht="21" customHeight="1">
      <c r="A688" s="124" t="s">
        <v>520</v>
      </c>
      <c r="B688" s="89">
        <f>B689</f>
        <v>1982</v>
      </c>
      <c r="C688" s="89">
        <f>C689</f>
        <v>2441</v>
      </c>
      <c r="D688" s="125">
        <f t="shared" si="11"/>
        <v>123.15842583249244</v>
      </c>
    </row>
    <row r="689" spans="1:4" s="110" customFormat="1" ht="21" customHeight="1">
      <c r="A689" s="127" t="s">
        <v>521</v>
      </c>
      <c r="B689" s="64">
        <v>1982</v>
      </c>
      <c r="C689" s="64">
        <v>2441</v>
      </c>
      <c r="D689" s="128">
        <f t="shared" si="11"/>
        <v>123.15842583249244</v>
      </c>
    </row>
    <row r="690" spans="1:4" s="110" customFormat="1" ht="21" customHeight="1">
      <c r="A690" s="124" t="s">
        <v>522</v>
      </c>
      <c r="B690" s="89">
        <f>B691+B696+B710+B714+B726+B729+B733+B738+B742+B746+B749+B758+B760</f>
        <v>10053</v>
      </c>
      <c r="C690" s="89">
        <f>C691+C696+C710+C714+C726+C729+C733+C738+C742+C746+C749+C758+C760</f>
        <v>8186</v>
      </c>
      <c r="D690" s="125">
        <f t="shared" si="11"/>
        <v>81.42842932457974</v>
      </c>
    </row>
    <row r="691" spans="1:4" s="110" customFormat="1" ht="21" customHeight="1">
      <c r="A691" s="124" t="s">
        <v>523</v>
      </c>
      <c r="B691" s="89">
        <f>SUM(B692:B695)</f>
        <v>563</v>
      </c>
      <c r="C691" s="89">
        <f>SUM(C692:C695)</f>
        <v>516</v>
      </c>
      <c r="D691" s="125">
        <f t="shared" si="11"/>
        <v>91.65186500888099</v>
      </c>
    </row>
    <row r="692" spans="1:4" ht="21" customHeight="1">
      <c r="A692" s="127" t="s">
        <v>40</v>
      </c>
      <c r="B692" s="64">
        <v>371</v>
      </c>
      <c r="C692" s="64">
        <v>326</v>
      </c>
      <c r="D692" s="128">
        <f t="shared" si="11"/>
        <v>87.87061994609164</v>
      </c>
    </row>
    <row r="693" spans="1:4" ht="21" customHeight="1">
      <c r="A693" s="127" t="s">
        <v>41</v>
      </c>
      <c r="B693" s="64">
        <v>0</v>
      </c>
      <c r="C693" s="64"/>
      <c r="D693" s="128">
        <f t="shared" si="11"/>
      </c>
    </row>
    <row r="694" spans="1:4" s="110" customFormat="1" ht="21" customHeight="1">
      <c r="A694" s="127" t="s">
        <v>42</v>
      </c>
      <c r="B694" s="64">
        <v>0</v>
      </c>
      <c r="C694" s="64"/>
      <c r="D694" s="128">
        <f t="shared" si="11"/>
      </c>
    </row>
    <row r="695" spans="1:4" ht="21" customHeight="1">
      <c r="A695" s="127" t="s">
        <v>524</v>
      </c>
      <c r="B695" s="64">
        <v>192</v>
      </c>
      <c r="C695" s="64">
        <v>190</v>
      </c>
      <c r="D695" s="128">
        <f t="shared" si="11"/>
        <v>98.95833333333334</v>
      </c>
    </row>
    <row r="696" spans="1:4" s="110" customFormat="1" ht="21" customHeight="1" hidden="1">
      <c r="A696" s="124" t="s">
        <v>525</v>
      </c>
      <c r="B696" s="89">
        <v>0</v>
      </c>
      <c r="C696" s="89"/>
      <c r="D696" s="125">
        <f t="shared" si="11"/>
      </c>
    </row>
    <row r="697" spans="1:4" ht="21" customHeight="1" hidden="1">
      <c r="A697" s="127" t="s">
        <v>526</v>
      </c>
      <c r="B697" s="64">
        <v>0</v>
      </c>
      <c r="C697" s="89"/>
      <c r="D697" s="125">
        <f t="shared" si="11"/>
      </c>
    </row>
    <row r="698" spans="1:4" s="110" customFormat="1" ht="21" customHeight="1" hidden="1">
      <c r="A698" s="127" t="s">
        <v>527</v>
      </c>
      <c r="B698" s="64">
        <v>0</v>
      </c>
      <c r="C698" s="89"/>
      <c r="D698" s="125">
        <f t="shared" si="11"/>
      </c>
    </row>
    <row r="699" spans="1:4" ht="21" customHeight="1" hidden="1">
      <c r="A699" s="127" t="s">
        <v>528</v>
      </c>
      <c r="B699" s="64">
        <v>0</v>
      </c>
      <c r="C699" s="89"/>
      <c r="D699" s="125">
        <f t="shared" si="11"/>
      </c>
    </row>
    <row r="700" spans="1:4" ht="21" customHeight="1" hidden="1">
      <c r="A700" s="127" t="s">
        <v>529</v>
      </c>
      <c r="B700" s="64">
        <v>0</v>
      </c>
      <c r="C700" s="89"/>
      <c r="D700" s="125">
        <f t="shared" si="11"/>
      </c>
    </row>
    <row r="701" spans="1:4" ht="21" customHeight="1" hidden="1">
      <c r="A701" s="127" t="s">
        <v>530</v>
      </c>
      <c r="B701" s="64">
        <v>0</v>
      </c>
      <c r="C701" s="89"/>
      <c r="D701" s="125">
        <f t="shared" si="11"/>
      </c>
    </row>
    <row r="702" spans="1:4" s="110" customFormat="1" ht="21" customHeight="1" hidden="1">
      <c r="A702" s="127" t="s">
        <v>531</v>
      </c>
      <c r="B702" s="64">
        <v>0</v>
      </c>
      <c r="C702" s="89"/>
      <c r="D702" s="125">
        <f t="shared" si="11"/>
      </c>
    </row>
    <row r="703" spans="1:4" ht="21" customHeight="1" hidden="1">
      <c r="A703" s="127" t="s">
        <v>532</v>
      </c>
      <c r="B703" s="64">
        <v>0</v>
      </c>
      <c r="C703" s="89"/>
      <c r="D703" s="125">
        <f t="shared" si="11"/>
      </c>
    </row>
    <row r="704" spans="1:4" ht="21" customHeight="1" hidden="1">
      <c r="A704" s="127" t="s">
        <v>533</v>
      </c>
      <c r="B704" s="64">
        <v>0</v>
      </c>
      <c r="C704" s="89"/>
      <c r="D704" s="125">
        <f t="shared" si="11"/>
      </c>
    </row>
    <row r="705" spans="1:4" s="110" customFormat="1" ht="21" customHeight="1" hidden="1">
      <c r="A705" s="127" t="s">
        <v>534</v>
      </c>
      <c r="B705" s="64">
        <v>0</v>
      </c>
      <c r="C705" s="89"/>
      <c r="D705" s="125">
        <f t="shared" si="11"/>
      </c>
    </row>
    <row r="706" spans="1:4" ht="21" customHeight="1" hidden="1">
      <c r="A706" s="127" t="s">
        <v>535</v>
      </c>
      <c r="B706" s="64">
        <v>0</v>
      </c>
      <c r="C706" s="89"/>
      <c r="D706" s="125">
        <f t="shared" si="11"/>
      </c>
    </row>
    <row r="707" spans="1:4" ht="21" customHeight="1" hidden="1">
      <c r="A707" s="127" t="s">
        <v>536</v>
      </c>
      <c r="B707" s="64">
        <v>0</v>
      </c>
      <c r="C707" s="89"/>
      <c r="D707" s="125">
        <f t="shared" si="11"/>
      </c>
    </row>
    <row r="708" spans="1:4" ht="21" customHeight="1" hidden="1">
      <c r="A708" s="127" t="s">
        <v>537</v>
      </c>
      <c r="B708" s="64">
        <v>0</v>
      </c>
      <c r="C708" s="89"/>
      <c r="D708" s="125">
        <f t="shared" si="11"/>
      </c>
    </row>
    <row r="709" spans="1:4" ht="21" customHeight="1" hidden="1">
      <c r="A709" s="127" t="s">
        <v>538</v>
      </c>
      <c r="B709" s="64">
        <v>0</v>
      </c>
      <c r="C709" s="89"/>
      <c r="D709" s="125">
        <f t="shared" si="11"/>
      </c>
    </row>
    <row r="710" spans="1:4" s="110" customFormat="1" ht="21" customHeight="1">
      <c r="A710" s="124" t="s">
        <v>539</v>
      </c>
      <c r="B710" s="89">
        <f>SUM(B711:B713)</f>
        <v>194</v>
      </c>
      <c r="C710" s="89">
        <f>SUM(C711:C713)</f>
        <v>74</v>
      </c>
      <c r="D710" s="125">
        <f t="shared" si="11"/>
        <v>38.144329896907216</v>
      </c>
    </row>
    <row r="711" spans="1:4" ht="21" customHeight="1">
      <c r="A711" s="127" t="s">
        <v>540</v>
      </c>
      <c r="B711" s="64">
        <v>0</v>
      </c>
      <c r="C711" s="89"/>
      <c r="D711" s="125">
        <f t="shared" si="11"/>
      </c>
    </row>
    <row r="712" spans="1:4" ht="21" customHeight="1">
      <c r="A712" s="127" t="s">
        <v>541</v>
      </c>
      <c r="B712" s="64">
        <v>0</v>
      </c>
      <c r="C712" s="89"/>
      <c r="D712" s="125">
        <f t="shared" si="11"/>
      </c>
    </row>
    <row r="713" spans="1:4" ht="21" customHeight="1">
      <c r="A713" s="127" t="s">
        <v>542</v>
      </c>
      <c r="B713" s="64">
        <v>194</v>
      </c>
      <c r="C713" s="64">
        <v>74</v>
      </c>
      <c r="D713" s="128">
        <f t="shared" si="11"/>
        <v>38.144329896907216</v>
      </c>
    </row>
    <row r="714" spans="1:4" s="110" customFormat="1" ht="21" customHeight="1">
      <c r="A714" s="124" t="s">
        <v>543</v>
      </c>
      <c r="B714" s="89">
        <f>SUM(B715:B725)</f>
        <v>3437</v>
      </c>
      <c r="C714" s="89">
        <f>SUM(C715:C725)</f>
        <v>4224</v>
      </c>
      <c r="D714" s="125">
        <f t="shared" si="11"/>
        <v>122.89787605469886</v>
      </c>
    </row>
    <row r="715" spans="1:4" ht="21" customHeight="1">
      <c r="A715" s="127" t="s">
        <v>544</v>
      </c>
      <c r="B715" s="64">
        <v>522</v>
      </c>
      <c r="C715" s="64">
        <v>439</v>
      </c>
      <c r="D715" s="128">
        <f aca="true" t="shared" si="12" ref="D715:D778">_xlfn.IFERROR(C715/B715*100,"")</f>
        <v>84.09961685823755</v>
      </c>
    </row>
    <row r="716" spans="1:4" s="110" customFormat="1" ht="21" customHeight="1">
      <c r="A716" s="127" t="s">
        <v>545</v>
      </c>
      <c r="B716" s="64">
        <v>4</v>
      </c>
      <c r="C716" s="64">
        <v>4</v>
      </c>
      <c r="D716" s="128">
        <f t="shared" si="12"/>
        <v>100</v>
      </c>
    </row>
    <row r="717" spans="1:4" ht="21" customHeight="1">
      <c r="A717" s="127" t="s">
        <v>546</v>
      </c>
      <c r="B717" s="64">
        <v>225</v>
      </c>
      <c r="C717" s="64">
        <v>182</v>
      </c>
      <c r="D717" s="128">
        <f t="shared" si="12"/>
        <v>80.88888888888889</v>
      </c>
    </row>
    <row r="718" spans="1:4" s="110" customFormat="1" ht="21" customHeight="1">
      <c r="A718" s="127" t="s">
        <v>547</v>
      </c>
      <c r="B718" s="64">
        <v>0</v>
      </c>
      <c r="C718" s="64"/>
      <c r="D718" s="128">
        <f t="shared" si="12"/>
      </c>
    </row>
    <row r="719" spans="1:4" s="110" customFormat="1" ht="21" customHeight="1">
      <c r="A719" s="127" t="s">
        <v>548</v>
      </c>
      <c r="B719" s="64">
        <v>0</v>
      </c>
      <c r="C719" s="64"/>
      <c r="D719" s="128">
        <f t="shared" si="12"/>
      </c>
    </row>
    <row r="720" spans="1:4" ht="21" customHeight="1">
      <c r="A720" s="127" t="s">
        <v>549</v>
      </c>
      <c r="B720" s="64">
        <v>0</v>
      </c>
      <c r="C720" s="64"/>
      <c r="D720" s="128">
        <f t="shared" si="12"/>
      </c>
    </row>
    <row r="721" spans="1:4" ht="21" customHeight="1">
      <c r="A721" s="127" t="s">
        <v>550</v>
      </c>
      <c r="B721" s="64">
        <v>1442</v>
      </c>
      <c r="C721" s="64">
        <v>1729</v>
      </c>
      <c r="D721" s="128">
        <f t="shared" si="12"/>
        <v>119.90291262135922</v>
      </c>
    </row>
    <row r="722" spans="1:4" ht="21" customHeight="1">
      <c r="A722" s="127" t="s">
        <v>551</v>
      </c>
      <c r="B722" s="64">
        <v>1101</v>
      </c>
      <c r="C722" s="64">
        <v>1215</v>
      </c>
      <c r="D722" s="128">
        <f t="shared" si="12"/>
        <v>110.35422343324251</v>
      </c>
    </row>
    <row r="723" spans="1:4" ht="21" customHeight="1">
      <c r="A723" s="127" t="s">
        <v>552</v>
      </c>
      <c r="B723" s="64">
        <v>131</v>
      </c>
      <c r="C723" s="64">
        <v>624</v>
      </c>
      <c r="D723" s="128">
        <f t="shared" si="12"/>
        <v>476.3358778625954</v>
      </c>
    </row>
    <row r="724" spans="1:4" ht="21" customHeight="1">
      <c r="A724" s="127" t="s">
        <v>553</v>
      </c>
      <c r="B724" s="64">
        <v>0</v>
      </c>
      <c r="C724" s="64"/>
      <c r="D724" s="128">
        <f t="shared" si="12"/>
      </c>
    </row>
    <row r="725" spans="1:4" ht="21" customHeight="1">
      <c r="A725" s="127" t="s">
        <v>554</v>
      </c>
      <c r="B725" s="64">
        <v>12</v>
      </c>
      <c r="C725" s="64">
        <v>31</v>
      </c>
      <c r="D725" s="128">
        <f t="shared" si="12"/>
        <v>258.33333333333337</v>
      </c>
    </row>
    <row r="726" spans="1:4" s="110" customFormat="1" ht="21" customHeight="1">
      <c r="A726" s="124" t="s">
        <v>555</v>
      </c>
      <c r="B726" s="89">
        <v>0</v>
      </c>
      <c r="C726" s="89"/>
      <c r="D726" s="125">
        <f t="shared" si="12"/>
      </c>
    </row>
    <row r="727" spans="1:4" ht="21" customHeight="1">
      <c r="A727" s="127" t="s">
        <v>556</v>
      </c>
      <c r="B727" s="64">
        <v>0</v>
      </c>
      <c r="C727" s="89"/>
      <c r="D727" s="125">
        <f t="shared" si="12"/>
      </c>
    </row>
    <row r="728" spans="1:4" ht="21" customHeight="1">
      <c r="A728" s="127" t="s">
        <v>557</v>
      </c>
      <c r="B728" s="64">
        <v>0</v>
      </c>
      <c r="C728" s="89"/>
      <c r="D728" s="125">
        <f t="shared" si="12"/>
      </c>
    </row>
    <row r="729" spans="1:4" s="110" customFormat="1" ht="21" customHeight="1">
      <c r="A729" s="124" t="s">
        <v>558</v>
      </c>
      <c r="B729" s="89">
        <f>SUM(B730:B732)</f>
        <v>761</v>
      </c>
      <c r="C729" s="89">
        <f>SUM(C730:C732)</f>
        <v>285</v>
      </c>
      <c r="D729" s="125">
        <f t="shared" si="12"/>
        <v>37.450722733245726</v>
      </c>
    </row>
    <row r="730" spans="1:4" ht="21" customHeight="1">
      <c r="A730" s="127" t="s">
        <v>559</v>
      </c>
      <c r="B730" s="64">
        <v>0</v>
      </c>
      <c r="C730" s="89"/>
      <c r="D730" s="125">
        <f t="shared" si="12"/>
      </c>
    </row>
    <row r="731" spans="1:4" ht="21" customHeight="1">
      <c r="A731" s="127" t="s">
        <v>560</v>
      </c>
      <c r="B731" s="64">
        <v>286</v>
      </c>
      <c r="C731" s="64">
        <v>285</v>
      </c>
      <c r="D731" s="128">
        <f t="shared" si="12"/>
        <v>99.65034965034964</v>
      </c>
    </row>
    <row r="732" spans="1:4" ht="21" customHeight="1">
      <c r="A732" s="127" t="s">
        <v>561</v>
      </c>
      <c r="B732" s="64">
        <v>475</v>
      </c>
      <c r="C732" s="89"/>
      <c r="D732" s="125">
        <f t="shared" si="12"/>
        <v>0</v>
      </c>
    </row>
    <row r="733" spans="1:4" s="110" customFormat="1" ht="21" customHeight="1">
      <c r="A733" s="124" t="s">
        <v>562</v>
      </c>
      <c r="B733" s="89">
        <f>SUM(B734:B737)</f>
        <v>4195</v>
      </c>
      <c r="C733" s="89">
        <f>SUM(C734:C737)</f>
        <v>2524</v>
      </c>
      <c r="D733" s="125">
        <f t="shared" si="12"/>
        <v>60.166865315852206</v>
      </c>
    </row>
    <row r="734" spans="1:4" ht="21" customHeight="1">
      <c r="A734" s="127" t="s">
        <v>563</v>
      </c>
      <c r="B734" s="64">
        <v>754</v>
      </c>
      <c r="C734" s="64">
        <v>654</v>
      </c>
      <c r="D734" s="128">
        <f t="shared" si="12"/>
        <v>86.73740053050398</v>
      </c>
    </row>
    <row r="735" spans="1:4" ht="21" customHeight="1">
      <c r="A735" s="127" t="s">
        <v>564</v>
      </c>
      <c r="B735" s="64">
        <v>1493</v>
      </c>
      <c r="C735" s="64">
        <v>1423</v>
      </c>
      <c r="D735" s="128">
        <f t="shared" si="12"/>
        <v>95.31145344943067</v>
      </c>
    </row>
    <row r="736" spans="1:4" ht="21" customHeight="1">
      <c r="A736" s="127" t="s">
        <v>565</v>
      </c>
      <c r="B736" s="64">
        <v>553</v>
      </c>
      <c r="C736" s="64">
        <v>114</v>
      </c>
      <c r="D736" s="128">
        <f t="shared" si="12"/>
        <v>20.61482820976492</v>
      </c>
    </row>
    <row r="737" spans="1:4" ht="21" customHeight="1">
      <c r="A737" s="127" t="s">
        <v>566</v>
      </c>
      <c r="B737" s="64">
        <v>1395</v>
      </c>
      <c r="C737" s="64">
        <v>333</v>
      </c>
      <c r="D737" s="128">
        <f t="shared" si="12"/>
        <v>23.870967741935484</v>
      </c>
    </row>
    <row r="738" spans="1:4" s="110" customFormat="1" ht="21" customHeight="1" hidden="1">
      <c r="A738" s="124" t="s">
        <v>567</v>
      </c>
      <c r="B738" s="89">
        <v>0</v>
      </c>
      <c r="C738" s="89"/>
      <c r="D738" s="125">
        <f t="shared" si="12"/>
      </c>
    </row>
    <row r="739" spans="1:4" ht="33.75" customHeight="1" hidden="1">
      <c r="A739" s="127" t="s">
        <v>568</v>
      </c>
      <c r="B739" s="64">
        <v>0</v>
      </c>
      <c r="C739" s="89"/>
      <c r="D739" s="125">
        <f t="shared" si="12"/>
      </c>
    </row>
    <row r="740" spans="1:4" ht="33" customHeight="1" hidden="1">
      <c r="A740" s="127" t="s">
        <v>569</v>
      </c>
      <c r="B740" s="64">
        <v>0</v>
      </c>
      <c r="C740" s="89"/>
      <c r="D740" s="125">
        <f t="shared" si="12"/>
      </c>
    </row>
    <row r="741" spans="1:4" ht="30.75" customHeight="1" hidden="1">
      <c r="A741" s="127" t="s">
        <v>570</v>
      </c>
      <c r="B741" s="64">
        <v>0</v>
      </c>
      <c r="C741" s="89"/>
      <c r="D741" s="125">
        <f t="shared" si="12"/>
      </c>
    </row>
    <row r="742" spans="1:4" s="110" customFormat="1" ht="21" customHeight="1">
      <c r="A742" s="124" t="s">
        <v>571</v>
      </c>
      <c r="B742" s="89">
        <f>SUM(B743:B745)</f>
        <v>238</v>
      </c>
      <c r="C742" s="89">
        <f>SUM(C743:C745)</f>
        <v>60</v>
      </c>
      <c r="D742" s="125">
        <f t="shared" si="12"/>
        <v>25.210084033613445</v>
      </c>
    </row>
    <row r="743" spans="1:4" ht="21" customHeight="1">
      <c r="A743" s="127" t="s">
        <v>572</v>
      </c>
      <c r="B743" s="64">
        <v>238</v>
      </c>
      <c r="C743" s="64">
        <v>60</v>
      </c>
      <c r="D743" s="128">
        <f t="shared" si="12"/>
        <v>25.210084033613445</v>
      </c>
    </row>
    <row r="744" spans="1:4" ht="21" customHeight="1">
      <c r="A744" s="127" t="s">
        <v>573</v>
      </c>
      <c r="B744" s="64">
        <v>0</v>
      </c>
      <c r="C744" s="89"/>
      <c r="D744" s="125">
        <f t="shared" si="12"/>
      </c>
    </row>
    <row r="745" spans="1:4" ht="21" customHeight="1">
      <c r="A745" s="127" t="s">
        <v>574</v>
      </c>
      <c r="B745" s="64">
        <v>0</v>
      </c>
      <c r="C745" s="89"/>
      <c r="D745" s="125">
        <f t="shared" si="12"/>
      </c>
    </row>
    <row r="746" spans="1:4" s="110" customFormat="1" ht="21" customHeight="1">
      <c r="A746" s="124" t="s">
        <v>575</v>
      </c>
      <c r="B746" s="89">
        <f>SUM(B747:B748)</f>
        <v>11</v>
      </c>
      <c r="C746" s="89">
        <f>SUM(C747:C748)</f>
        <v>1</v>
      </c>
      <c r="D746" s="125">
        <f t="shared" si="12"/>
        <v>9.090909090909092</v>
      </c>
    </row>
    <row r="747" spans="1:4" ht="21" customHeight="1">
      <c r="A747" s="127" t="s">
        <v>576</v>
      </c>
      <c r="B747" s="64">
        <v>11</v>
      </c>
      <c r="C747" s="64">
        <v>1</v>
      </c>
      <c r="D747" s="128">
        <f t="shared" si="12"/>
        <v>9.090909090909092</v>
      </c>
    </row>
    <row r="748" spans="1:4" ht="21" customHeight="1">
      <c r="A748" s="127" t="s">
        <v>577</v>
      </c>
      <c r="B748" s="64">
        <v>0</v>
      </c>
      <c r="C748" s="89"/>
      <c r="D748" s="125">
        <f t="shared" si="12"/>
      </c>
    </row>
    <row r="749" spans="1:4" s="110" customFormat="1" ht="21" customHeight="1">
      <c r="A749" s="124" t="s">
        <v>578</v>
      </c>
      <c r="B749" s="89">
        <f>SUM(B750:B757)</f>
        <v>492</v>
      </c>
      <c r="C749" s="89">
        <f>SUM(C750:C757)</f>
        <v>500</v>
      </c>
      <c r="D749" s="125">
        <f t="shared" si="12"/>
        <v>101.62601626016261</v>
      </c>
    </row>
    <row r="750" spans="1:4" ht="21" customHeight="1">
      <c r="A750" s="127" t="s">
        <v>40</v>
      </c>
      <c r="B750" s="64">
        <v>232</v>
      </c>
      <c r="C750" s="64">
        <v>241</v>
      </c>
      <c r="D750" s="128">
        <f t="shared" si="12"/>
        <v>103.87931034482759</v>
      </c>
    </row>
    <row r="751" spans="1:4" ht="21" customHeight="1">
      <c r="A751" s="127" t="s">
        <v>41</v>
      </c>
      <c r="B751" s="64">
        <v>0</v>
      </c>
      <c r="C751" s="64"/>
      <c r="D751" s="128">
        <f t="shared" si="12"/>
      </c>
    </row>
    <row r="752" spans="1:4" ht="21" customHeight="1" hidden="1">
      <c r="A752" s="127" t="s">
        <v>42</v>
      </c>
      <c r="B752" s="64">
        <v>0</v>
      </c>
      <c r="C752" s="64"/>
      <c r="D752" s="128">
        <f t="shared" si="12"/>
      </c>
    </row>
    <row r="753" spans="1:4" ht="21" customHeight="1" hidden="1">
      <c r="A753" s="127" t="s">
        <v>81</v>
      </c>
      <c r="B753" s="64">
        <v>0</v>
      </c>
      <c r="C753" s="64"/>
      <c r="D753" s="128">
        <f t="shared" si="12"/>
      </c>
    </row>
    <row r="754" spans="1:4" ht="21" customHeight="1" hidden="1">
      <c r="A754" s="127" t="s">
        <v>579</v>
      </c>
      <c r="B754" s="64">
        <v>0</v>
      </c>
      <c r="C754" s="64"/>
      <c r="D754" s="128">
        <f t="shared" si="12"/>
      </c>
    </row>
    <row r="755" spans="1:4" ht="21" customHeight="1" hidden="1">
      <c r="A755" s="127" t="s">
        <v>580</v>
      </c>
      <c r="B755" s="64">
        <v>0</v>
      </c>
      <c r="C755" s="64"/>
      <c r="D755" s="128">
        <f t="shared" si="12"/>
      </c>
    </row>
    <row r="756" spans="1:4" ht="21" customHeight="1">
      <c r="A756" s="127" t="s">
        <v>49</v>
      </c>
      <c r="B756" s="64">
        <v>41</v>
      </c>
      <c r="C756" s="64">
        <v>36</v>
      </c>
      <c r="D756" s="128">
        <f t="shared" si="12"/>
        <v>87.8048780487805</v>
      </c>
    </row>
    <row r="757" spans="1:4" ht="21" customHeight="1">
      <c r="A757" s="127" t="s">
        <v>581</v>
      </c>
      <c r="B757" s="64">
        <v>219</v>
      </c>
      <c r="C757" s="64">
        <v>223</v>
      </c>
      <c r="D757" s="128">
        <f t="shared" si="12"/>
        <v>101.82648401826484</v>
      </c>
    </row>
    <row r="758" spans="1:4" s="110" customFormat="1" ht="21" customHeight="1">
      <c r="A758" s="124" t="s">
        <v>582</v>
      </c>
      <c r="B758" s="89">
        <v>0</v>
      </c>
      <c r="C758" s="89"/>
      <c r="D758" s="125">
        <f t="shared" si="12"/>
      </c>
    </row>
    <row r="759" spans="1:4" ht="21" customHeight="1">
      <c r="A759" s="127" t="s">
        <v>583</v>
      </c>
      <c r="B759" s="64">
        <v>0</v>
      </c>
      <c r="C759" s="89"/>
      <c r="D759" s="125">
        <f t="shared" si="12"/>
      </c>
    </row>
    <row r="760" spans="1:4" s="110" customFormat="1" ht="21" customHeight="1">
      <c r="A760" s="124" t="s">
        <v>584</v>
      </c>
      <c r="B760" s="89">
        <f>B761</f>
        <v>162</v>
      </c>
      <c r="C760" s="89">
        <f>C761</f>
        <v>2</v>
      </c>
      <c r="D760" s="125">
        <f t="shared" si="12"/>
        <v>1.2345679012345678</v>
      </c>
    </row>
    <row r="761" spans="1:4" ht="21" customHeight="1">
      <c r="A761" s="127" t="s">
        <v>585</v>
      </c>
      <c r="B761" s="64">
        <v>162</v>
      </c>
      <c r="C761" s="64">
        <v>2</v>
      </c>
      <c r="D761" s="128">
        <f t="shared" si="12"/>
        <v>1.2345679012345678</v>
      </c>
    </row>
    <row r="762" spans="1:4" s="110" customFormat="1" ht="21" customHeight="1">
      <c r="A762" s="124" t="s">
        <v>586</v>
      </c>
      <c r="B762" s="89">
        <f>B763+B773+B777+B785+B790+B797+B803+B806+B809+B811+B813+B819+B821+B823+B838</f>
        <v>582</v>
      </c>
      <c r="C762" s="89">
        <f>C763+C773+C777+C785+C790+C797+C803+C806+C809+C811+C813+C819+C821+C823+C838</f>
        <v>181</v>
      </c>
      <c r="D762" s="125">
        <f t="shared" si="12"/>
        <v>31.099656357388316</v>
      </c>
    </row>
    <row r="763" spans="1:4" s="110" customFormat="1" ht="21" customHeight="1">
      <c r="A763" s="124" t="s">
        <v>587</v>
      </c>
      <c r="B763" s="89">
        <f>SUM(B764:B772)</f>
        <v>205</v>
      </c>
      <c r="C763" s="89">
        <f>SUM(C764:C772)</f>
        <v>181</v>
      </c>
      <c r="D763" s="125">
        <f t="shared" si="12"/>
        <v>88.29268292682927</v>
      </c>
    </row>
    <row r="764" spans="1:4" ht="21" customHeight="1">
      <c r="A764" s="127" t="s">
        <v>40</v>
      </c>
      <c r="B764" s="64">
        <v>111</v>
      </c>
      <c r="C764" s="64">
        <v>102</v>
      </c>
      <c r="D764" s="128">
        <f t="shared" si="12"/>
        <v>91.8918918918919</v>
      </c>
    </row>
    <row r="765" spans="1:4" ht="21" customHeight="1" hidden="1">
      <c r="A765" s="127" t="s">
        <v>41</v>
      </c>
      <c r="B765" s="64">
        <v>0</v>
      </c>
      <c r="C765" s="64"/>
      <c r="D765" s="128">
        <f t="shared" si="12"/>
      </c>
    </row>
    <row r="766" spans="1:4" ht="21" customHeight="1" hidden="1">
      <c r="A766" s="127" t="s">
        <v>42</v>
      </c>
      <c r="B766" s="64">
        <v>0</v>
      </c>
      <c r="C766" s="64"/>
      <c r="D766" s="128">
        <f t="shared" si="12"/>
      </c>
    </row>
    <row r="767" spans="1:4" ht="21" customHeight="1" hidden="1">
      <c r="A767" s="127" t="s">
        <v>588</v>
      </c>
      <c r="B767" s="64">
        <v>0</v>
      </c>
      <c r="C767" s="64"/>
      <c r="D767" s="128">
        <f t="shared" si="12"/>
      </c>
    </row>
    <row r="768" spans="1:4" ht="21" customHeight="1" hidden="1">
      <c r="A768" s="127" t="s">
        <v>589</v>
      </c>
      <c r="B768" s="64">
        <v>0</v>
      </c>
      <c r="C768" s="64"/>
      <c r="D768" s="128">
        <f t="shared" si="12"/>
      </c>
    </row>
    <row r="769" spans="1:4" ht="21" customHeight="1" hidden="1">
      <c r="A769" s="127" t="s">
        <v>590</v>
      </c>
      <c r="B769" s="64">
        <v>0</v>
      </c>
      <c r="C769" s="64"/>
      <c r="D769" s="128">
        <f t="shared" si="12"/>
      </c>
    </row>
    <row r="770" spans="1:4" ht="21" customHeight="1" hidden="1">
      <c r="A770" s="127" t="s">
        <v>591</v>
      </c>
      <c r="B770" s="64">
        <v>0</v>
      </c>
      <c r="C770" s="64"/>
      <c r="D770" s="128">
        <f t="shared" si="12"/>
      </c>
    </row>
    <row r="771" spans="1:4" ht="21" customHeight="1">
      <c r="A771" s="127" t="s">
        <v>592</v>
      </c>
      <c r="B771" s="64">
        <v>0</v>
      </c>
      <c r="C771" s="64"/>
      <c r="D771" s="128">
        <f t="shared" si="12"/>
      </c>
    </row>
    <row r="772" spans="1:4" ht="21" customHeight="1">
      <c r="A772" s="127" t="s">
        <v>593</v>
      </c>
      <c r="B772" s="64">
        <v>94</v>
      </c>
      <c r="C772" s="64">
        <v>79</v>
      </c>
      <c r="D772" s="128">
        <f t="shared" si="12"/>
        <v>84.04255319148936</v>
      </c>
    </row>
    <row r="773" spans="1:4" s="110" customFormat="1" ht="21" customHeight="1" hidden="1">
      <c r="A773" s="124" t="s">
        <v>594</v>
      </c>
      <c r="B773" s="89">
        <v>0</v>
      </c>
      <c r="C773" s="89"/>
      <c r="D773" s="125">
        <f t="shared" si="12"/>
      </c>
    </row>
    <row r="774" spans="1:4" ht="21" customHeight="1" hidden="1">
      <c r="A774" s="127" t="s">
        <v>595</v>
      </c>
      <c r="B774" s="64">
        <v>0</v>
      </c>
      <c r="C774" s="89"/>
      <c r="D774" s="125">
        <f t="shared" si="12"/>
      </c>
    </row>
    <row r="775" spans="1:4" ht="21" customHeight="1" hidden="1">
      <c r="A775" s="127" t="s">
        <v>596</v>
      </c>
      <c r="B775" s="64">
        <v>0</v>
      </c>
      <c r="C775" s="89"/>
      <c r="D775" s="125">
        <f t="shared" si="12"/>
      </c>
    </row>
    <row r="776" spans="1:4" ht="21" customHeight="1" hidden="1">
      <c r="A776" s="127" t="s">
        <v>597</v>
      </c>
      <c r="B776" s="64">
        <v>0</v>
      </c>
      <c r="C776" s="89"/>
      <c r="D776" s="125">
        <f t="shared" si="12"/>
      </c>
    </row>
    <row r="777" spans="1:4" s="110" customFormat="1" ht="21" customHeight="1">
      <c r="A777" s="124" t="s">
        <v>598</v>
      </c>
      <c r="B777" s="89">
        <f>SUM(B778:B784)</f>
        <v>124</v>
      </c>
      <c r="C777" s="89"/>
      <c r="D777" s="125">
        <f t="shared" si="12"/>
        <v>0</v>
      </c>
    </row>
    <row r="778" spans="1:4" ht="21" customHeight="1">
      <c r="A778" s="127" t="s">
        <v>599</v>
      </c>
      <c r="B778" s="64">
        <v>0</v>
      </c>
      <c r="C778" s="89"/>
      <c r="D778" s="125">
        <f t="shared" si="12"/>
      </c>
    </row>
    <row r="779" spans="1:4" ht="21" customHeight="1" hidden="1">
      <c r="A779" s="127" t="s">
        <v>600</v>
      </c>
      <c r="B779" s="64">
        <v>0</v>
      </c>
      <c r="C779" s="89"/>
      <c r="D779" s="125">
        <f aca="true" t="shared" si="13" ref="D779:D842">_xlfn.IFERROR(C779/B779*100,"")</f>
      </c>
    </row>
    <row r="780" spans="1:4" ht="21" customHeight="1" hidden="1">
      <c r="A780" s="127" t="s">
        <v>601</v>
      </c>
      <c r="B780" s="64">
        <v>0</v>
      </c>
      <c r="C780" s="89"/>
      <c r="D780" s="125">
        <f t="shared" si="13"/>
      </c>
    </row>
    <row r="781" spans="1:4" ht="21" customHeight="1" hidden="1">
      <c r="A781" s="127" t="s">
        <v>602</v>
      </c>
      <c r="B781" s="64">
        <v>0</v>
      </c>
      <c r="C781" s="89"/>
      <c r="D781" s="125">
        <f t="shared" si="13"/>
      </c>
    </row>
    <row r="782" spans="1:4" ht="21" customHeight="1" hidden="1">
      <c r="A782" s="127" t="s">
        <v>603</v>
      </c>
      <c r="B782" s="64">
        <v>0</v>
      </c>
      <c r="C782" s="89"/>
      <c r="D782" s="125">
        <f t="shared" si="13"/>
      </c>
    </row>
    <row r="783" spans="1:4" ht="21" customHeight="1">
      <c r="A783" s="127" t="s">
        <v>604</v>
      </c>
      <c r="B783" s="64">
        <v>0</v>
      </c>
      <c r="C783" s="89"/>
      <c r="D783" s="125">
        <f t="shared" si="13"/>
      </c>
    </row>
    <row r="784" spans="1:4" ht="21" customHeight="1">
      <c r="A784" s="127" t="s">
        <v>605</v>
      </c>
      <c r="B784" s="64">
        <v>124</v>
      </c>
      <c r="C784" s="89"/>
      <c r="D784" s="125">
        <f t="shared" si="13"/>
        <v>0</v>
      </c>
    </row>
    <row r="785" spans="1:4" s="110" customFormat="1" ht="21" customHeight="1" hidden="1">
      <c r="A785" s="124" t="s">
        <v>606</v>
      </c>
      <c r="B785" s="89">
        <v>0</v>
      </c>
      <c r="C785" s="89"/>
      <c r="D785" s="125">
        <f t="shared" si="13"/>
      </c>
    </row>
    <row r="786" spans="1:4" ht="21" customHeight="1" hidden="1">
      <c r="A786" s="127" t="s">
        <v>607</v>
      </c>
      <c r="B786" s="64">
        <v>0</v>
      </c>
      <c r="C786" s="89"/>
      <c r="D786" s="125">
        <f t="shared" si="13"/>
      </c>
    </row>
    <row r="787" spans="1:4" ht="21" customHeight="1" hidden="1">
      <c r="A787" s="127" t="s">
        <v>608</v>
      </c>
      <c r="B787" s="64">
        <v>0</v>
      </c>
      <c r="C787" s="89"/>
      <c r="D787" s="125">
        <f t="shared" si="13"/>
      </c>
    </row>
    <row r="788" spans="1:4" ht="21" customHeight="1" hidden="1">
      <c r="A788" s="127" t="s">
        <v>609</v>
      </c>
      <c r="B788" s="64">
        <v>0</v>
      </c>
      <c r="C788" s="89"/>
      <c r="D788" s="125">
        <f t="shared" si="13"/>
      </c>
    </row>
    <row r="789" spans="1:4" ht="21" customHeight="1" hidden="1">
      <c r="A789" s="127" t="s">
        <v>610</v>
      </c>
      <c r="B789" s="64">
        <v>0</v>
      </c>
      <c r="C789" s="89"/>
      <c r="D789" s="125">
        <f t="shared" si="13"/>
      </c>
    </row>
    <row r="790" spans="1:4" s="110" customFormat="1" ht="21" customHeight="1" hidden="1">
      <c r="A790" s="124" t="s">
        <v>611</v>
      </c>
      <c r="B790" s="89">
        <v>0</v>
      </c>
      <c r="C790" s="89"/>
      <c r="D790" s="125">
        <f t="shared" si="13"/>
      </c>
    </row>
    <row r="791" spans="1:4" s="110" customFormat="1" ht="21" customHeight="1" hidden="1">
      <c r="A791" s="127" t="s">
        <v>612</v>
      </c>
      <c r="B791" s="64">
        <v>0</v>
      </c>
      <c r="C791" s="89"/>
      <c r="D791" s="125">
        <f t="shared" si="13"/>
      </c>
    </row>
    <row r="792" spans="1:4" s="110" customFormat="1" ht="21" customHeight="1" hidden="1">
      <c r="A792" s="127" t="s">
        <v>613</v>
      </c>
      <c r="B792" s="64">
        <v>0</v>
      </c>
      <c r="C792" s="89"/>
      <c r="D792" s="125">
        <f t="shared" si="13"/>
      </c>
    </row>
    <row r="793" spans="1:4" ht="21" customHeight="1" hidden="1">
      <c r="A793" s="127" t="s">
        <v>614</v>
      </c>
      <c r="B793" s="64">
        <v>0</v>
      </c>
      <c r="C793" s="89"/>
      <c r="D793" s="125">
        <f t="shared" si="13"/>
      </c>
    </row>
    <row r="794" spans="1:4" ht="21" customHeight="1" hidden="1">
      <c r="A794" s="127" t="s">
        <v>615</v>
      </c>
      <c r="B794" s="64">
        <v>0</v>
      </c>
      <c r="C794" s="89"/>
      <c r="D794" s="125">
        <f t="shared" si="13"/>
      </c>
    </row>
    <row r="795" spans="1:4" ht="21" customHeight="1" hidden="1">
      <c r="A795" s="127" t="s">
        <v>616</v>
      </c>
      <c r="B795" s="64">
        <v>0</v>
      </c>
      <c r="C795" s="89"/>
      <c r="D795" s="125">
        <f t="shared" si="13"/>
      </c>
    </row>
    <row r="796" spans="1:4" ht="21" customHeight="1" hidden="1">
      <c r="A796" s="127" t="s">
        <v>617</v>
      </c>
      <c r="B796" s="64">
        <v>0</v>
      </c>
      <c r="C796" s="89"/>
      <c r="D796" s="125">
        <f t="shared" si="13"/>
      </c>
    </row>
    <row r="797" spans="1:4" s="110" customFormat="1" ht="21" customHeight="1" hidden="1">
      <c r="A797" s="124" t="s">
        <v>618</v>
      </c>
      <c r="B797" s="89">
        <v>0</v>
      </c>
      <c r="C797" s="89"/>
      <c r="D797" s="125">
        <f t="shared" si="13"/>
      </c>
    </row>
    <row r="798" spans="1:4" ht="21" customHeight="1" hidden="1">
      <c r="A798" s="127" t="s">
        <v>619</v>
      </c>
      <c r="B798" s="64">
        <v>0</v>
      </c>
      <c r="C798" s="89"/>
      <c r="D798" s="125">
        <f t="shared" si="13"/>
      </c>
    </row>
    <row r="799" spans="1:4" ht="21" customHeight="1" hidden="1">
      <c r="A799" s="127" t="s">
        <v>620</v>
      </c>
      <c r="B799" s="64">
        <v>0</v>
      </c>
      <c r="C799" s="89"/>
      <c r="D799" s="125">
        <f t="shared" si="13"/>
      </c>
    </row>
    <row r="800" spans="1:4" ht="21" customHeight="1" hidden="1">
      <c r="A800" s="127" t="s">
        <v>621</v>
      </c>
      <c r="B800" s="64">
        <v>0</v>
      </c>
      <c r="C800" s="89"/>
      <c r="D800" s="125">
        <f t="shared" si="13"/>
      </c>
    </row>
    <row r="801" spans="1:4" ht="21" customHeight="1" hidden="1">
      <c r="A801" s="127" t="s">
        <v>622</v>
      </c>
      <c r="B801" s="64">
        <v>0</v>
      </c>
      <c r="C801" s="89"/>
      <c r="D801" s="125">
        <f t="shared" si="13"/>
      </c>
    </row>
    <row r="802" spans="1:4" ht="21" customHeight="1" hidden="1">
      <c r="A802" s="127" t="s">
        <v>623</v>
      </c>
      <c r="B802" s="64">
        <v>0</v>
      </c>
      <c r="C802" s="89"/>
      <c r="D802" s="125">
        <f t="shared" si="13"/>
      </c>
    </row>
    <row r="803" spans="1:4" s="110" customFormat="1" ht="21" customHeight="1" hidden="1">
      <c r="A803" s="124" t="s">
        <v>624</v>
      </c>
      <c r="B803" s="89">
        <v>0</v>
      </c>
      <c r="C803" s="89"/>
      <c r="D803" s="125">
        <f t="shared" si="13"/>
      </c>
    </row>
    <row r="804" spans="1:4" s="110" customFormat="1" ht="21" customHeight="1" hidden="1">
      <c r="A804" s="127" t="s">
        <v>625</v>
      </c>
      <c r="B804" s="64">
        <v>0</v>
      </c>
      <c r="C804" s="89"/>
      <c r="D804" s="125">
        <f t="shared" si="13"/>
      </c>
    </row>
    <row r="805" spans="1:4" ht="21" customHeight="1" hidden="1">
      <c r="A805" s="127" t="s">
        <v>626</v>
      </c>
      <c r="B805" s="64">
        <v>0</v>
      </c>
      <c r="C805" s="89"/>
      <c r="D805" s="125">
        <f t="shared" si="13"/>
      </c>
    </row>
    <row r="806" spans="1:4" s="110" customFormat="1" ht="21" customHeight="1" hidden="1">
      <c r="A806" s="124" t="s">
        <v>627</v>
      </c>
      <c r="B806" s="89">
        <v>0</v>
      </c>
      <c r="C806" s="89"/>
      <c r="D806" s="125">
        <f t="shared" si="13"/>
      </c>
    </row>
    <row r="807" spans="1:4" s="110" customFormat="1" ht="21" customHeight="1" hidden="1">
      <c r="A807" s="127" t="s">
        <v>628</v>
      </c>
      <c r="B807" s="64">
        <v>0</v>
      </c>
      <c r="C807" s="89"/>
      <c r="D807" s="125">
        <f t="shared" si="13"/>
      </c>
    </row>
    <row r="808" spans="1:4" s="110" customFormat="1" ht="21" customHeight="1" hidden="1">
      <c r="A808" s="127" t="s">
        <v>629</v>
      </c>
      <c r="B808" s="64">
        <v>0</v>
      </c>
      <c r="C808" s="89"/>
      <c r="D808" s="125">
        <f t="shared" si="13"/>
      </c>
    </row>
    <row r="809" spans="1:4" s="110" customFormat="1" ht="21" customHeight="1" hidden="1">
      <c r="A809" s="124" t="s">
        <v>630</v>
      </c>
      <c r="B809" s="89">
        <v>0</v>
      </c>
      <c r="C809" s="89"/>
      <c r="D809" s="125">
        <f t="shared" si="13"/>
      </c>
    </row>
    <row r="810" spans="1:4" s="110" customFormat="1" ht="21" customHeight="1" hidden="1">
      <c r="A810" s="127" t="s">
        <v>631</v>
      </c>
      <c r="B810" s="64">
        <v>0</v>
      </c>
      <c r="C810" s="89"/>
      <c r="D810" s="125">
        <f t="shared" si="13"/>
      </c>
    </row>
    <row r="811" spans="1:4" s="110" customFormat="1" ht="21" customHeight="1" hidden="1">
      <c r="A811" s="124" t="s">
        <v>632</v>
      </c>
      <c r="B811" s="89">
        <v>0</v>
      </c>
      <c r="C811" s="89"/>
      <c r="D811" s="125">
        <f t="shared" si="13"/>
      </c>
    </row>
    <row r="812" spans="1:4" ht="21" customHeight="1" hidden="1">
      <c r="A812" s="127" t="s">
        <v>633</v>
      </c>
      <c r="B812" s="64">
        <v>0</v>
      </c>
      <c r="C812" s="89"/>
      <c r="D812" s="125">
        <f t="shared" si="13"/>
      </c>
    </row>
    <row r="813" spans="1:4" s="110" customFormat="1" ht="21" customHeight="1" hidden="1">
      <c r="A813" s="124" t="s">
        <v>634</v>
      </c>
      <c r="B813" s="89">
        <v>0</v>
      </c>
      <c r="C813" s="89"/>
      <c r="D813" s="125">
        <f t="shared" si="13"/>
      </c>
    </row>
    <row r="814" spans="1:4" ht="21" customHeight="1" hidden="1">
      <c r="A814" s="127" t="s">
        <v>635</v>
      </c>
      <c r="B814" s="64">
        <v>0</v>
      </c>
      <c r="C814" s="89"/>
      <c r="D814" s="125">
        <f t="shared" si="13"/>
      </c>
    </row>
    <row r="815" spans="1:4" ht="21" customHeight="1" hidden="1">
      <c r="A815" s="127" t="s">
        <v>636</v>
      </c>
      <c r="B815" s="64">
        <v>0</v>
      </c>
      <c r="C815" s="89"/>
      <c r="D815" s="125">
        <f t="shared" si="13"/>
      </c>
    </row>
    <row r="816" spans="1:4" ht="21" customHeight="1" hidden="1">
      <c r="A816" s="127" t="s">
        <v>637</v>
      </c>
      <c r="B816" s="64">
        <v>0</v>
      </c>
      <c r="C816" s="89"/>
      <c r="D816" s="125">
        <f t="shared" si="13"/>
      </c>
    </row>
    <row r="817" spans="1:4" ht="21" customHeight="1" hidden="1">
      <c r="A817" s="127" t="s">
        <v>638</v>
      </c>
      <c r="B817" s="64">
        <v>0</v>
      </c>
      <c r="C817" s="89"/>
      <c r="D817" s="125">
        <f t="shared" si="13"/>
      </c>
    </row>
    <row r="818" spans="1:4" ht="21" customHeight="1" hidden="1">
      <c r="A818" s="127" t="s">
        <v>639</v>
      </c>
      <c r="B818" s="64">
        <v>0</v>
      </c>
      <c r="C818" s="89"/>
      <c r="D818" s="125">
        <f t="shared" si="13"/>
      </c>
    </row>
    <row r="819" spans="1:4" s="110" customFormat="1" ht="21" customHeight="1" hidden="1">
      <c r="A819" s="124" t="s">
        <v>640</v>
      </c>
      <c r="B819" s="89">
        <v>0</v>
      </c>
      <c r="C819" s="89"/>
      <c r="D819" s="125">
        <f t="shared" si="13"/>
      </c>
    </row>
    <row r="820" spans="1:4" ht="21" customHeight="1" hidden="1">
      <c r="A820" s="127" t="s">
        <v>641</v>
      </c>
      <c r="B820" s="64">
        <v>0</v>
      </c>
      <c r="C820" s="89"/>
      <c r="D820" s="125">
        <f t="shared" si="13"/>
      </c>
    </row>
    <row r="821" spans="1:4" s="110" customFormat="1" ht="21" customHeight="1" hidden="1">
      <c r="A821" s="124" t="s">
        <v>642</v>
      </c>
      <c r="B821" s="89">
        <v>0</v>
      </c>
      <c r="C821" s="89"/>
      <c r="D821" s="125">
        <f t="shared" si="13"/>
      </c>
    </row>
    <row r="822" spans="1:4" ht="21" customHeight="1" hidden="1">
      <c r="A822" s="127" t="s">
        <v>643</v>
      </c>
      <c r="B822" s="64">
        <v>0</v>
      </c>
      <c r="C822" s="89"/>
      <c r="D822" s="125">
        <f t="shared" si="13"/>
      </c>
    </row>
    <row r="823" spans="1:4" s="110" customFormat="1" ht="21" customHeight="1" hidden="1">
      <c r="A823" s="124" t="s">
        <v>644</v>
      </c>
      <c r="B823" s="89">
        <v>0</v>
      </c>
      <c r="C823" s="89"/>
      <c r="D823" s="125">
        <f t="shared" si="13"/>
      </c>
    </row>
    <row r="824" spans="1:4" ht="21" customHeight="1" hidden="1">
      <c r="A824" s="127" t="s">
        <v>40</v>
      </c>
      <c r="B824" s="64">
        <v>0</v>
      </c>
      <c r="C824" s="89"/>
      <c r="D824" s="125">
        <f t="shared" si="13"/>
      </c>
    </row>
    <row r="825" spans="1:4" ht="21" customHeight="1" hidden="1">
      <c r="A825" s="127" t="s">
        <v>41</v>
      </c>
      <c r="B825" s="64">
        <v>0</v>
      </c>
      <c r="C825" s="89"/>
      <c r="D825" s="125">
        <f t="shared" si="13"/>
      </c>
    </row>
    <row r="826" spans="1:4" ht="21" customHeight="1" hidden="1">
      <c r="A826" s="127" t="s">
        <v>42</v>
      </c>
      <c r="B826" s="64">
        <v>0</v>
      </c>
      <c r="C826" s="89"/>
      <c r="D826" s="125">
        <f t="shared" si="13"/>
      </c>
    </row>
    <row r="827" spans="1:4" ht="21" customHeight="1" hidden="1">
      <c r="A827" s="127" t="s">
        <v>1399</v>
      </c>
      <c r="B827" s="64"/>
      <c r="C827" s="89"/>
      <c r="D827" s="125">
        <f t="shared" si="13"/>
      </c>
    </row>
    <row r="828" spans="1:4" ht="21" customHeight="1" hidden="1">
      <c r="A828" s="127" t="s">
        <v>1400</v>
      </c>
      <c r="B828" s="64"/>
      <c r="C828" s="89"/>
      <c r="D828" s="125">
        <f t="shared" si="13"/>
      </c>
    </row>
    <row r="829" spans="1:4" ht="21" customHeight="1" hidden="1">
      <c r="A829" s="127" t="s">
        <v>645</v>
      </c>
      <c r="B829" s="64">
        <v>0</v>
      </c>
      <c r="C829" s="89"/>
      <c r="D829" s="125">
        <f t="shared" si="13"/>
      </c>
    </row>
    <row r="830" spans="1:4" ht="21" customHeight="1" hidden="1">
      <c r="A830" s="127" t="s">
        <v>646</v>
      </c>
      <c r="B830" s="64">
        <v>0</v>
      </c>
      <c r="C830" s="89"/>
      <c r="D830" s="125">
        <f t="shared" si="13"/>
      </c>
    </row>
    <row r="831" spans="1:4" ht="21" customHeight="1" hidden="1">
      <c r="A831" s="127" t="s">
        <v>647</v>
      </c>
      <c r="B831" s="64">
        <v>0</v>
      </c>
      <c r="C831" s="89"/>
      <c r="D831" s="125">
        <f t="shared" si="13"/>
      </c>
    </row>
    <row r="832" spans="1:4" ht="21" customHeight="1" hidden="1">
      <c r="A832" s="127" t="s">
        <v>1401</v>
      </c>
      <c r="B832" s="64"/>
      <c r="C832" s="89"/>
      <c r="D832" s="125">
        <f t="shared" si="13"/>
      </c>
    </row>
    <row r="833" spans="1:4" ht="21" customHeight="1" hidden="1">
      <c r="A833" s="127" t="s">
        <v>1402</v>
      </c>
      <c r="B833" s="64"/>
      <c r="C833" s="89"/>
      <c r="D833" s="125">
        <f t="shared" si="13"/>
      </c>
    </row>
    <row r="834" spans="1:4" ht="21" customHeight="1" hidden="1">
      <c r="A834" s="127" t="s">
        <v>81</v>
      </c>
      <c r="B834" s="64">
        <v>0</v>
      </c>
      <c r="C834" s="89"/>
      <c r="D834" s="125">
        <f t="shared" si="13"/>
      </c>
    </row>
    <row r="835" spans="1:4" ht="21" customHeight="1" hidden="1">
      <c r="A835" s="127" t="s">
        <v>648</v>
      </c>
      <c r="B835" s="64">
        <v>0</v>
      </c>
      <c r="C835" s="89"/>
      <c r="D835" s="125">
        <f t="shared" si="13"/>
      </c>
    </row>
    <row r="836" spans="1:4" ht="21" customHeight="1" hidden="1">
      <c r="A836" s="127" t="s">
        <v>49</v>
      </c>
      <c r="B836" s="64">
        <v>0</v>
      </c>
      <c r="C836" s="89"/>
      <c r="D836" s="125">
        <f t="shared" si="13"/>
      </c>
    </row>
    <row r="837" spans="1:4" s="110" customFormat="1" ht="21" customHeight="1" hidden="1">
      <c r="A837" s="127" t="s">
        <v>649</v>
      </c>
      <c r="B837" s="64">
        <v>0</v>
      </c>
      <c r="C837" s="89"/>
      <c r="D837" s="125">
        <f t="shared" si="13"/>
      </c>
    </row>
    <row r="838" spans="1:4" s="110" customFormat="1" ht="21" customHeight="1">
      <c r="A838" s="124" t="s">
        <v>650</v>
      </c>
      <c r="B838" s="89">
        <f>SUM(B839)</f>
        <v>253</v>
      </c>
      <c r="C838" s="89"/>
      <c r="D838" s="125">
        <f t="shared" si="13"/>
        <v>0</v>
      </c>
    </row>
    <row r="839" spans="1:4" ht="21" customHeight="1">
      <c r="A839" s="127" t="s">
        <v>651</v>
      </c>
      <c r="B839" s="64">
        <v>253</v>
      </c>
      <c r="C839" s="89"/>
      <c r="D839" s="125">
        <f t="shared" si="13"/>
        <v>0</v>
      </c>
    </row>
    <row r="840" spans="1:4" s="110" customFormat="1" ht="21" customHeight="1">
      <c r="A840" s="124" t="s">
        <v>652</v>
      </c>
      <c r="B840" s="89">
        <f>B841+B852+B854+B857+B859+B861</f>
        <v>13503</v>
      </c>
      <c r="C840" s="89">
        <f>C841+C852+C854+C857+C859+C861</f>
        <v>3472</v>
      </c>
      <c r="D840" s="125">
        <f t="shared" si="13"/>
        <v>25.7128045619492</v>
      </c>
    </row>
    <row r="841" spans="1:4" s="110" customFormat="1" ht="21" customHeight="1">
      <c r="A841" s="124" t="s">
        <v>653</v>
      </c>
      <c r="B841" s="89">
        <f>SUM(B842:B851)</f>
        <v>2487</v>
      </c>
      <c r="C841" s="89">
        <f>SUM(C842:C851)</f>
        <v>3394</v>
      </c>
      <c r="D841" s="125">
        <f t="shared" si="13"/>
        <v>136.46964213912344</v>
      </c>
    </row>
    <row r="842" spans="1:4" ht="21" customHeight="1">
      <c r="A842" s="127" t="s">
        <v>40</v>
      </c>
      <c r="B842" s="64">
        <v>1068</v>
      </c>
      <c r="C842" s="64">
        <v>1033</v>
      </c>
      <c r="D842" s="128">
        <f t="shared" si="13"/>
        <v>96.72284644194757</v>
      </c>
    </row>
    <row r="843" spans="1:4" ht="21" customHeight="1">
      <c r="A843" s="127" t="s">
        <v>41</v>
      </c>
      <c r="B843" s="64">
        <v>0</v>
      </c>
      <c r="C843" s="64"/>
      <c r="D843" s="128">
        <f aca="true" t="shared" si="14" ref="D843:D906">_xlfn.IFERROR(C843/B843*100,"")</f>
      </c>
    </row>
    <row r="844" spans="1:4" ht="21" customHeight="1">
      <c r="A844" s="127" t="s">
        <v>42</v>
      </c>
      <c r="B844" s="64">
        <v>0</v>
      </c>
      <c r="C844" s="64"/>
      <c r="D844" s="128">
        <f t="shared" si="14"/>
      </c>
    </row>
    <row r="845" spans="1:4" ht="21" customHeight="1">
      <c r="A845" s="127" t="s">
        <v>654</v>
      </c>
      <c r="B845" s="64">
        <v>0</v>
      </c>
      <c r="C845" s="64">
        <v>8</v>
      </c>
      <c r="D845" s="128">
        <f t="shared" si="14"/>
      </c>
    </row>
    <row r="846" spans="1:4" ht="21" customHeight="1" hidden="1">
      <c r="A846" s="127" t="s">
        <v>655</v>
      </c>
      <c r="B846" s="64">
        <v>0</v>
      </c>
      <c r="C846" s="64"/>
      <c r="D846" s="128">
        <f t="shared" si="14"/>
      </c>
    </row>
    <row r="847" spans="1:4" ht="21" customHeight="1" hidden="1">
      <c r="A847" s="127" t="s">
        <v>656</v>
      </c>
      <c r="B847" s="64">
        <v>0</v>
      </c>
      <c r="C847" s="64"/>
      <c r="D847" s="128">
        <f t="shared" si="14"/>
      </c>
    </row>
    <row r="848" spans="1:4" ht="21" customHeight="1" hidden="1">
      <c r="A848" s="127" t="s">
        <v>657</v>
      </c>
      <c r="B848" s="64">
        <v>0</v>
      </c>
      <c r="C848" s="64"/>
      <c r="D848" s="128">
        <f t="shared" si="14"/>
      </c>
    </row>
    <row r="849" spans="1:4" ht="21" customHeight="1" hidden="1">
      <c r="A849" s="127" t="s">
        <v>658</v>
      </c>
      <c r="B849" s="64">
        <v>0</v>
      </c>
      <c r="C849" s="64"/>
      <c r="D849" s="128">
        <f t="shared" si="14"/>
      </c>
    </row>
    <row r="850" spans="1:4" ht="21" customHeight="1" hidden="1">
      <c r="A850" s="127" t="s">
        <v>659</v>
      </c>
      <c r="B850" s="64">
        <v>0</v>
      </c>
      <c r="C850" s="64"/>
      <c r="D850" s="128">
        <f t="shared" si="14"/>
      </c>
    </row>
    <row r="851" spans="1:4" ht="21" customHeight="1">
      <c r="A851" s="127" t="s">
        <v>660</v>
      </c>
      <c r="B851" s="64">
        <v>1419</v>
      </c>
      <c r="C851" s="64">
        <v>2353</v>
      </c>
      <c r="D851" s="128">
        <f t="shared" si="14"/>
        <v>165.82100070472163</v>
      </c>
    </row>
    <row r="852" spans="1:4" s="110" customFormat="1" ht="21" customHeight="1">
      <c r="A852" s="124" t="s">
        <v>661</v>
      </c>
      <c r="B852" s="89">
        <v>0</v>
      </c>
      <c r="C852" s="89"/>
      <c r="D852" s="125">
        <f t="shared" si="14"/>
      </c>
    </row>
    <row r="853" spans="1:4" ht="21" customHeight="1">
      <c r="A853" s="127" t="s">
        <v>662</v>
      </c>
      <c r="B853" s="64">
        <v>0</v>
      </c>
      <c r="C853" s="89"/>
      <c r="D853" s="125">
        <f t="shared" si="14"/>
      </c>
    </row>
    <row r="854" spans="1:4" s="110" customFormat="1" ht="21" customHeight="1">
      <c r="A854" s="124" t="s">
        <v>663</v>
      </c>
      <c r="B854" s="89">
        <f>SUM(B855:B856)</f>
        <v>8198</v>
      </c>
      <c r="C854" s="89">
        <f>SUM(C855:C856)</f>
        <v>76</v>
      </c>
      <c r="D854" s="125">
        <f t="shared" si="14"/>
        <v>0.9270553793608197</v>
      </c>
    </row>
    <row r="855" spans="1:4" ht="21" customHeight="1">
      <c r="A855" s="127" t="s">
        <v>664</v>
      </c>
      <c r="B855" s="64">
        <v>0</v>
      </c>
      <c r="C855" s="89"/>
      <c r="D855" s="125">
        <f t="shared" si="14"/>
      </c>
    </row>
    <row r="856" spans="1:4" ht="21" customHeight="1">
      <c r="A856" s="127" t="s">
        <v>665</v>
      </c>
      <c r="B856" s="64">
        <v>8198</v>
      </c>
      <c r="C856" s="64">
        <v>76</v>
      </c>
      <c r="D856" s="128">
        <f t="shared" si="14"/>
        <v>0.9270553793608197</v>
      </c>
    </row>
    <row r="857" spans="1:4" s="110" customFormat="1" ht="21" customHeight="1" hidden="1">
      <c r="A857" s="124" t="s">
        <v>666</v>
      </c>
      <c r="B857" s="89">
        <v>0</v>
      </c>
      <c r="C857" s="89"/>
      <c r="D857" s="125">
        <f t="shared" si="14"/>
      </c>
    </row>
    <row r="858" spans="1:4" ht="21" customHeight="1" hidden="1">
      <c r="A858" s="127" t="s">
        <v>667</v>
      </c>
      <c r="B858" s="64">
        <v>0</v>
      </c>
      <c r="C858" s="89"/>
      <c r="D858" s="125">
        <f t="shared" si="14"/>
      </c>
    </row>
    <row r="859" spans="1:4" s="110" customFormat="1" ht="21" customHeight="1" hidden="1">
      <c r="A859" s="124" t="s">
        <v>668</v>
      </c>
      <c r="B859" s="89">
        <v>0</v>
      </c>
      <c r="C859" s="89"/>
      <c r="D859" s="125">
        <f t="shared" si="14"/>
      </c>
    </row>
    <row r="860" spans="1:4" ht="21" customHeight="1" hidden="1">
      <c r="A860" s="127" t="s">
        <v>669</v>
      </c>
      <c r="B860" s="64">
        <v>0</v>
      </c>
      <c r="C860" s="89"/>
      <c r="D860" s="125">
        <f t="shared" si="14"/>
      </c>
    </row>
    <row r="861" spans="1:4" s="110" customFormat="1" ht="21" customHeight="1">
      <c r="A861" s="124" t="s">
        <v>670</v>
      </c>
      <c r="B861" s="89">
        <f>B862</f>
        <v>2818</v>
      </c>
      <c r="C861" s="89">
        <f>C862</f>
        <v>2</v>
      </c>
      <c r="D861" s="125">
        <f t="shared" si="14"/>
        <v>0.07097232079488999</v>
      </c>
    </row>
    <row r="862" spans="1:4" s="110" customFormat="1" ht="21" customHeight="1">
      <c r="A862" s="127" t="s">
        <v>671</v>
      </c>
      <c r="B862" s="64">
        <v>2818</v>
      </c>
      <c r="C862" s="64">
        <v>2</v>
      </c>
      <c r="D862" s="128">
        <f t="shared" si="14"/>
        <v>0.07097232079488999</v>
      </c>
    </row>
    <row r="863" spans="1:4" s="110" customFormat="1" ht="21" customHeight="1">
      <c r="A863" s="124" t="s">
        <v>672</v>
      </c>
      <c r="B863" s="89">
        <f>B864+B890+B913+B941+B952+B959+B965+B968</f>
        <v>5532</v>
      </c>
      <c r="C863" s="89">
        <f>C864+C890+C913+C941+C952+C959+C965+C968</f>
        <v>1367</v>
      </c>
      <c r="D863" s="125">
        <f t="shared" si="14"/>
        <v>24.710773680404916</v>
      </c>
    </row>
    <row r="864" spans="1:4" s="110" customFormat="1" ht="21" customHeight="1">
      <c r="A864" s="124" t="s">
        <v>673</v>
      </c>
      <c r="B864" s="89">
        <f>SUM(B865:B889)</f>
        <v>2476</v>
      </c>
      <c r="C864" s="89">
        <f>SUM(C865:C889)</f>
        <v>532</v>
      </c>
      <c r="D864" s="125">
        <f t="shared" si="14"/>
        <v>21.486268174474958</v>
      </c>
    </row>
    <row r="865" spans="1:4" ht="21" customHeight="1">
      <c r="A865" s="127" t="s">
        <v>40</v>
      </c>
      <c r="B865" s="64">
        <v>353</v>
      </c>
      <c r="C865" s="64">
        <v>337</v>
      </c>
      <c r="D865" s="128">
        <f t="shared" si="14"/>
        <v>95.46742209631728</v>
      </c>
    </row>
    <row r="866" spans="1:4" ht="21" customHeight="1">
      <c r="A866" s="127" t="s">
        <v>41</v>
      </c>
      <c r="B866" s="64">
        <v>0</v>
      </c>
      <c r="C866" s="64"/>
      <c r="D866" s="128">
        <f t="shared" si="14"/>
      </c>
    </row>
    <row r="867" spans="1:4" ht="21" customHeight="1">
      <c r="A867" s="127" t="s">
        <v>42</v>
      </c>
      <c r="B867" s="64">
        <v>0</v>
      </c>
      <c r="C867" s="64"/>
      <c r="D867" s="128">
        <f t="shared" si="14"/>
      </c>
    </row>
    <row r="868" spans="1:4" ht="21" customHeight="1">
      <c r="A868" s="127" t="s">
        <v>49</v>
      </c>
      <c r="B868" s="64">
        <v>207</v>
      </c>
      <c r="C868" s="64">
        <v>181</v>
      </c>
      <c r="D868" s="128">
        <f t="shared" si="14"/>
        <v>87.43961352657004</v>
      </c>
    </row>
    <row r="869" spans="1:4" ht="21" customHeight="1">
      <c r="A869" s="127" t="s">
        <v>674</v>
      </c>
      <c r="B869" s="64">
        <v>0</v>
      </c>
      <c r="C869" s="64"/>
      <c r="D869" s="128">
        <f t="shared" si="14"/>
      </c>
    </row>
    <row r="870" spans="1:4" ht="21" customHeight="1">
      <c r="A870" s="127" t="s">
        <v>675</v>
      </c>
      <c r="B870" s="64">
        <v>0</v>
      </c>
      <c r="C870" s="89"/>
      <c r="D870" s="125">
        <f t="shared" si="14"/>
      </c>
    </row>
    <row r="871" spans="1:4" ht="21" customHeight="1">
      <c r="A871" s="127" t="s">
        <v>676</v>
      </c>
      <c r="B871" s="64">
        <v>6</v>
      </c>
      <c r="C871" s="64">
        <v>9</v>
      </c>
      <c r="D871" s="128">
        <f t="shared" si="14"/>
        <v>150</v>
      </c>
    </row>
    <row r="872" spans="1:4" ht="21" customHeight="1">
      <c r="A872" s="127" t="s">
        <v>677</v>
      </c>
      <c r="B872" s="64">
        <v>5</v>
      </c>
      <c r="C872" s="64">
        <v>5</v>
      </c>
      <c r="D872" s="128">
        <f t="shared" si="14"/>
        <v>100</v>
      </c>
    </row>
    <row r="873" spans="1:4" ht="21" customHeight="1" hidden="1">
      <c r="A873" s="127" t="s">
        <v>678</v>
      </c>
      <c r="B873" s="64">
        <v>0</v>
      </c>
      <c r="C873" s="89"/>
      <c r="D873" s="125">
        <f t="shared" si="14"/>
      </c>
    </row>
    <row r="874" spans="1:4" ht="21" customHeight="1" hidden="1">
      <c r="A874" s="127" t="s">
        <v>679</v>
      </c>
      <c r="B874" s="64">
        <v>0</v>
      </c>
      <c r="C874" s="89"/>
      <c r="D874" s="125">
        <f t="shared" si="14"/>
      </c>
    </row>
    <row r="875" spans="1:4" ht="21" customHeight="1" hidden="1">
      <c r="A875" s="127" t="s">
        <v>680</v>
      </c>
      <c r="B875" s="64">
        <v>0</v>
      </c>
      <c r="C875" s="89"/>
      <c r="D875" s="125">
        <f t="shared" si="14"/>
      </c>
    </row>
    <row r="876" spans="1:4" ht="21" customHeight="1">
      <c r="A876" s="127" t="s">
        <v>681</v>
      </c>
      <c r="B876" s="64">
        <v>0</v>
      </c>
      <c r="C876" s="89"/>
      <c r="D876" s="125">
        <f t="shared" si="14"/>
      </c>
    </row>
    <row r="877" spans="1:4" ht="21" customHeight="1">
      <c r="A877" s="127" t="s">
        <v>682</v>
      </c>
      <c r="B877" s="64">
        <v>31</v>
      </c>
      <c r="C877" s="64"/>
      <c r="D877" s="128">
        <f t="shared" si="14"/>
        <v>0</v>
      </c>
    </row>
    <row r="878" spans="1:4" ht="21" customHeight="1">
      <c r="A878" s="127" t="s">
        <v>683</v>
      </c>
      <c r="B878" s="64">
        <v>0</v>
      </c>
      <c r="C878" s="64"/>
      <c r="D878" s="128">
        <f t="shared" si="14"/>
      </c>
    </row>
    <row r="879" spans="1:4" ht="21" customHeight="1">
      <c r="A879" s="127" t="s">
        <v>684</v>
      </c>
      <c r="B879" s="64">
        <v>0</v>
      </c>
      <c r="C879" s="64"/>
      <c r="D879" s="128">
        <f t="shared" si="14"/>
      </c>
    </row>
    <row r="880" spans="1:4" ht="21" customHeight="1">
      <c r="A880" s="127" t="s">
        <v>685</v>
      </c>
      <c r="B880" s="64">
        <v>134</v>
      </c>
      <c r="C880" s="64"/>
      <c r="D880" s="128">
        <f t="shared" si="14"/>
        <v>0</v>
      </c>
    </row>
    <row r="881" spans="1:4" ht="21" customHeight="1">
      <c r="A881" s="127" t="s">
        <v>686</v>
      </c>
      <c r="B881" s="64">
        <v>0</v>
      </c>
      <c r="C881" s="89"/>
      <c r="D881" s="125">
        <f t="shared" si="14"/>
      </c>
    </row>
    <row r="882" spans="1:4" ht="21" customHeight="1">
      <c r="A882" s="127" t="s">
        <v>687</v>
      </c>
      <c r="B882" s="64">
        <v>0</v>
      </c>
      <c r="C882" s="89"/>
      <c r="D882" s="125">
        <f t="shared" si="14"/>
      </c>
    </row>
    <row r="883" spans="1:4" ht="21" customHeight="1">
      <c r="A883" s="127" t="s">
        <v>688</v>
      </c>
      <c r="B883" s="64">
        <v>1099</v>
      </c>
      <c r="C883" s="64"/>
      <c r="D883" s="128">
        <f t="shared" si="14"/>
        <v>0</v>
      </c>
    </row>
    <row r="884" spans="1:4" ht="21" customHeight="1" hidden="1">
      <c r="A884" s="127" t="s">
        <v>689</v>
      </c>
      <c r="B884" s="64">
        <v>0</v>
      </c>
      <c r="C884" s="89"/>
      <c r="D884" s="125">
        <f t="shared" si="14"/>
      </c>
    </row>
    <row r="885" spans="1:4" ht="21" customHeight="1" hidden="1">
      <c r="A885" s="127" t="s">
        <v>690</v>
      </c>
      <c r="B885" s="64">
        <v>0</v>
      </c>
      <c r="C885" s="89"/>
      <c r="D885" s="125">
        <f t="shared" si="14"/>
      </c>
    </row>
    <row r="886" spans="1:4" ht="21" customHeight="1" hidden="1">
      <c r="A886" s="127" t="s">
        <v>691</v>
      </c>
      <c r="B886" s="64">
        <v>0</v>
      </c>
      <c r="C886" s="89"/>
      <c r="D886" s="125">
        <f t="shared" si="14"/>
      </c>
    </row>
    <row r="887" spans="1:4" ht="21" customHeight="1">
      <c r="A887" s="127" t="s">
        <v>692</v>
      </c>
      <c r="B887" s="64">
        <v>5</v>
      </c>
      <c r="C887" s="89"/>
      <c r="D887" s="125">
        <f t="shared" si="14"/>
        <v>0</v>
      </c>
    </row>
    <row r="888" spans="1:4" ht="21" customHeight="1">
      <c r="A888" s="127" t="s">
        <v>693</v>
      </c>
      <c r="B888" s="64">
        <v>0</v>
      </c>
      <c r="C888" s="89"/>
      <c r="D888" s="125">
        <f t="shared" si="14"/>
      </c>
    </row>
    <row r="889" spans="1:4" ht="21" customHeight="1">
      <c r="A889" s="127" t="s">
        <v>694</v>
      </c>
      <c r="B889" s="64">
        <v>636</v>
      </c>
      <c r="C889" s="89"/>
      <c r="D889" s="125">
        <f t="shared" si="14"/>
        <v>0</v>
      </c>
    </row>
    <row r="890" spans="1:4" s="110" customFormat="1" ht="21" customHeight="1">
      <c r="A890" s="124" t="s">
        <v>695</v>
      </c>
      <c r="B890" s="89">
        <f>SUM(B891:B912)</f>
        <v>520</v>
      </c>
      <c r="C890" s="89">
        <f>SUM(C891:C912)</f>
        <v>356</v>
      </c>
      <c r="D890" s="125">
        <f t="shared" si="14"/>
        <v>68.46153846153847</v>
      </c>
    </row>
    <row r="891" spans="1:4" ht="21" customHeight="1">
      <c r="A891" s="127" t="s">
        <v>40</v>
      </c>
      <c r="B891" s="64">
        <v>187</v>
      </c>
      <c r="C891" s="64">
        <v>191</v>
      </c>
      <c r="D891" s="128">
        <f t="shared" si="14"/>
        <v>102.1390374331551</v>
      </c>
    </row>
    <row r="892" spans="1:4" ht="21" customHeight="1">
      <c r="A892" s="127" t="s">
        <v>41</v>
      </c>
      <c r="B892" s="64">
        <v>0</v>
      </c>
      <c r="C892" s="64"/>
      <c r="D892" s="128">
        <f t="shared" si="14"/>
      </c>
    </row>
    <row r="893" spans="1:4" ht="21" customHeight="1">
      <c r="A893" s="127" t="s">
        <v>42</v>
      </c>
      <c r="B893" s="64">
        <v>0</v>
      </c>
      <c r="C893" s="64"/>
      <c r="D893" s="128">
        <f t="shared" si="14"/>
      </c>
    </row>
    <row r="894" spans="1:4" ht="21" customHeight="1">
      <c r="A894" s="127" t="s">
        <v>696</v>
      </c>
      <c r="B894" s="64">
        <v>152</v>
      </c>
      <c r="C894" s="64">
        <v>135</v>
      </c>
      <c r="D894" s="128">
        <f t="shared" si="14"/>
        <v>88.81578947368422</v>
      </c>
    </row>
    <row r="895" spans="1:4" ht="21" customHeight="1">
      <c r="A895" s="127" t="s">
        <v>697</v>
      </c>
      <c r="B895" s="64">
        <v>1</v>
      </c>
      <c r="C895" s="64">
        <v>5</v>
      </c>
      <c r="D895" s="128">
        <f t="shared" si="14"/>
        <v>500</v>
      </c>
    </row>
    <row r="896" spans="1:4" ht="21" customHeight="1">
      <c r="A896" s="127" t="s">
        <v>698</v>
      </c>
      <c r="B896" s="64">
        <v>0</v>
      </c>
      <c r="C896" s="89"/>
      <c r="D896" s="125">
        <f t="shared" si="14"/>
      </c>
    </row>
    <row r="897" spans="1:4" ht="21" customHeight="1">
      <c r="A897" s="127" t="s">
        <v>699</v>
      </c>
      <c r="B897" s="64">
        <v>0</v>
      </c>
      <c r="C897" s="89"/>
      <c r="D897" s="125">
        <f t="shared" si="14"/>
      </c>
    </row>
    <row r="898" spans="1:4" ht="21" customHeight="1">
      <c r="A898" s="127" t="s">
        <v>700</v>
      </c>
      <c r="B898" s="64">
        <v>9</v>
      </c>
      <c r="C898" s="89"/>
      <c r="D898" s="125">
        <f t="shared" si="14"/>
        <v>0</v>
      </c>
    </row>
    <row r="899" spans="1:4" ht="21" customHeight="1" hidden="1">
      <c r="A899" s="127" t="s">
        <v>1403</v>
      </c>
      <c r="B899" s="64"/>
      <c r="C899" s="89"/>
      <c r="D899" s="125">
        <f t="shared" si="14"/>
      </c>
    </row>
    <row r="900" spans="1:4" ht="21" customHeight="1" hidden="1">
      <c r="A900" s="127" t="s">
        <v>701</v>
      </c>
      <c r="B900" s="64">
        <v>0</v>
      </c>
      <c r="C900" s="89"/>
      <c r="D900" s="125">
        <f t="shared" si="14"/>
      </c>
    </row>
    <row r="901" spans="1:4" ht="21" customHeight="1" hidden="1">
      <c r="A901" s="127" t="s">
        <v>702</v>
      </c>
      <c r="B901" s="64">
        <v>0</v>
      </c>
      <c r="C901" s="89"/>
      <c r="D901" s="125">
        <f t="shared" si="14"/>
      </c>
    </row>
    <row r="902" spans="1:4" ht="21" customHeight="1" hidden="1">
      <c r="A902" s="127" t="s">
        <v>703</v>
      </c>
      <c r="B902" s="64">
        <v>0</v>
      </c>
      <c r="C902" s="89"/>
      <c r="D902" s="125">
        <f t="shared" si="14"/>
      </c>
    </row>
    <row r="903" spans="1:4" ht="21" customHeight="1" hidden="1">
      <c r="A903" s="127" t="s">
        <v>704</v>
      </c>
      <c r="B903" s="64">
        <v>0</v>
      </c>
      <c r="C903" s="89"/>
      <c r="D903" s="125">
        <f t="shared" si="14"/>
      </c>
    </row>
    <row r="904" spans="1:4" ht="21" customHeight="1" hidden="1">
      <c r="A904" s="127" t="s">
        <v>705</v>
      </c>
      <c r="B904" s="64">
        <v>0</v>
      </c>
      <c r="C904" s="89"/>
      <c r="D904" s="125">
        <f t="shared" si="14"/>
      </c>
    </row>
    <row r="905" spans="1:4" ht="21" customHeight="1" hidden="1">
      <c r="A905" s="127" t="s">
        <v>706</v>
      </c>
      <c r="B905" s="64">
        <v>0</v>
      </c>
      <c r="C905" s="89"/>
      <c r="D905" s="125">
        <f t="shared" si="14"/>
      </c>
    </row>
    <row r="906" spans="1:4" ht="21" customHeight="1" hidden="1">
      <c r="A906" s="127" t="s">
        <v>707</v>
      </c>
      <c r="B906" s="64">
        <v>0</v>
      </c>
      <c r="C906" s="89"/>
      <c r="D906" s="125">
        <f t="shared" si="14"/>
      </c>
    </row>
    <row r="907" spans="1:4" ht="21" customHeight="1" hidden="1">
      <c r="A907" s="127" t="s">
        <v>708</v>
      </c>
      <c r="B907" s="64">
        <v>0</v>
      </c>
      <c r="C907" s="89"/>
      <c r="D907" s="125">
        <f>_xlfn.IFERROR(C907/B907*100,"")</f>
      </c>
    </row>
    <row r="908" spans="1:4" ht="21" customHeight="1">
      <c r="A908" s="127" t="s">
        <v>709</v>
      </c>
      <c r="B908" s="64">
        <v>0</v>
      </c>
      <c r="C908" s="89"/>
      <c r="D908" s="125">
        <f>_xlfn.IFERROR(C908/B908*100,"")</f>
      </c>
    </row>
    <row r="909" spans="1:4" ht="21" customHeight="1">
      <c r="A909" s="127" t="s">
        <v>710</v>
      </c>
      <c r="B909" s="64">
        <v>35</v>
      </c>
      <c r="C909" s="64">
        <v>3</v>
      </c>
      <c r="D909" s="128">
        <f>_xlfn.IFERROR(C909/B909*100,"")</f>
        <v>8.571428571428571</v>
      </c>
    </row>
    <row r="910" spans="1:4" ht="21" customHeight="1">
      <c r="A910" s="127" t="s">
        <v>711</v>
      </c>
      <c r="B910" s="64">
        <v>0</v>
      </c>
      <c r="C910" s="89"/>
      <c r="D910" s="125">
        <f aca="true" t="shared" si="15" ref="D910:D967">_xlfn.IFERROR(C910/B910*100,"")</f>
      </c>
    </row>
    <row r="911" spans="1:4" ht="21" customHeight="1">
      <c r="A911" s="127" t="s">
        <v>680</v>
      </c>
      <c r="B911" s="64">
        <v>0</v>
      </c>
      <c r="C911" s="89"/>
      <c r="D911" s="125">
        <f t="shared" si="15"/>
      </c>
    </row>
    <row r="912" spans="1:4" ht="21" customHeight="1">
      <c r="A912" s="127" t="s">
        <v>712</v>
      </c>
      <c r="B912" s="64">
        <v>136</v>
      </c>
      <c r="C912" s="64">
        <v>22</v>
      </c>
      <c r="D912" s="128">
        <f t="shared" si="15"/>
        <v>16.176470588235293</v>
      </c>
    </row>
    <row r="913" spans="1:4" ht="21" customHeight="1">
      <c r="A913" s="124" t="s">
        <v>713</v>
      </c>
      <c r="B913" s="89">
        <f>SUM(B914:B940)</f>
        <v>1256</v>
      </c>
      <c r="C913" s="89">
        <f>SUM(C914:C940)</f>
        <v>459</v>
      </c>
      <c r="D913" s="125">
        <f t="shared" si="15"/>
        <v>36.544585987261144</v>
      </c>
    </row>
    <row r="914" spans="1:4" ht="21" customHeight="1">
      <c r="A914" s="127" t="s">
        <v>40</v>
      </c>
      <c r="B914" s="64">
        <v>97</v>
      </c>
      <c r="C914" s="64">
        <v>93</v>
      </c>
      <c r="D914" s="128">
        <f t="shared" si="15"/>
        <v>95.87628865979381</v>
      </c>
    </row>
    <row r="915" spans="1:4" s="110" customFormat="1" ht="21" customHeight="1" hidden="1">
      <c r="A915" s="127" t="s">
        <v>41</v>
      </c>
      <c r="B915" s="64">
        <v>0</v>
      </c>
      <c r="C915" s="64"/>
      <c r="D915" s="128">
        <f t="shared" si="15"/>
      </c>
    </row>
    <row r="916" spans="1:4" ht="21" customHeight="1" hidden="1">
      <c r="A916" s="127" t="s">
        <v>42</v>
      </c>
      <c r="B916" s="64">
        <v>0</v>
      </c>
      <c r="C916" s="64"/>
      <c r="D916" s="128">
        <f t="shared" si="15"/>
      </c>
    </row>
    <row r="917" spans="1:4" ht="21" customHeight="1" hidden="1">
      <c r="A917" s="127" t="s">
        <v>714</v>
      </c>
      <c r="B917" s="64">
        <v>0</v>
      </c>
      <c r="C917" s="64"/>
      <c r="D917" s="128">
        <f t="shared" si="15"/>
      </c>
    </row>
    <row r="918" spans="1:4" ht="21" customHeight="1" hidden="1">
      <c r="A918" s="127" t="s">
        <v>715</v>
      </c>
      <c r="B918" s="64">
        <v>0</v>
      </c>
      <c r="C918" s="64"/>
      <c r="D918" s="128">
        <f t="shared" si="15"/>
      </c>
    </row>
    <row r="919" spans="1:4" ht="21" customHeight="1" hidden="1">
      <c r="A919" s="127" t="s">
        <v>716</v>
      </c>
      <c r="B919" s="64">
        <v>0</v>
      </c>
      <c r="C919" s="64"/>
      <c r="D919" s="128">
        <f t="shared" si="15"/>
      </c>
    </row>
    <row r="920" spans="1:4" ht="21" customHeight="1" hidden="1">
      <c r="A920" s="127" t="s">
        <v>717</v>
      </c>
      <c r="B920" s="64">
        <v>0</v>
      </c>
      <c r="C920" s="64"/>
      <c r="D920" s="128">
        <f t="shared" si="15"/>
      </c>
    </row>
    <row r="921" spans="1:4" s="110" customFormat="1" ht="21" customHeight="1" hidden="1">
      <c r="A921" s="127" t="s">
        <v>718</v>
      </c>
      <c r="B921" s="64">
        <v>0</v>
      </c>
      <c r="C921" s="64"/>
      <c r="D921" s="128">
        <f t="shared" si="15"/>
      </c>
    </row>
    <row r="922" spans="1:4" ht="21" customHeight="1" hidden="1">
      <c r="A922" s="127" t="s">
        <v>719</v>
      </c>
      <c r="B922" s="64">
        <v>0</v>
      </c>
      <c r="C922" s="64"/>
      <c r="D922" s="128">
        <f t="shared" si="15"/>
      </c>
    </row>
    <row r="923" spans="1:4" ht="21" customHeight="1">
      <c r="A923" s="127" t="s">
        <v>720</v>
      </c>
      <c r="B923" s="64">
        <v>0</v>
      </c>
      <c r="C923" s="64"/>
      <c r="D923" s="128">
        <f t="shared" si="15"/>
      </c>
    </row>
    <row r="924" spans="1:4" ht="21" customHeight="1">
      <c r="A924" s="127" t="s">
        <v>721</v>
      </c>
      <c r="B924" s="64">
        <v>349</v>
      </c>
      <c r="C924" s="64">
        <v>3</v>
      </c>
      <c r="D924" s="128">
        <f t="shared" si="15"/>
        <v>0.8595988538681949</v>
      </c>
    </row>
    <row r="925" spans="1:4" ht="21" customHeight="1">
      <c r="A925" s="127" t="s">
        <v>722</v>
      </c>
      <c r="B925" s="64">
        <v>0</v>
      </c>
      <c r="C925" s="64"/>
      <c r="D925" s="128">
        <f t="shared" si="15"/>
      </c>
    </row>
    <row r="926" spans="1:4" ht="21" customHeight="1">
      <c r="A926" s="127" t="s">
        <v>723</v>
      </c>
      <c r="B926" s="64">
        <v>0</v>
      </c>
      <c r="C926" s="89"/>
      <c r="D926" s="125">
        <f t="shared" si="15"/>
      </c>
    </row>
    <row r="927" spans="1:4" ht="21" customHeight="1">
      <c r="A927" s="127" t="s">
        <v>724</v>
      </c>
      <c r="B927" s="64">
        <v>23</v>
      </c>
      <c r="C927" s="64">
        <v>12</v>
      </c>
      <c r="D927" s="128">
        <f t="shared" si="15"/>
        <v>52.17391304347826</v>
      </c>
    </row>
    <row r="928" spans="1:4" ht="21" customHeight="1">
      <c r="A928" s="127" t="s">
        <v>725</v>
      </c>
      <c r="B928" s="64">
        <v>115</v>
      </c>
      <c r="C928" s="64"/>
      <c r="D928" s="128">
        <f t="shared" si="15"/>
        <v>0</v>
      </c>
    </row>
    <row r="929" spans="1:4" ht="21" customHeight="1" hidden="1">
      <c r="A929" s="127" t="s">
        <v>726</v>
      </c>
      <c r="B929" s="64">
        <v>0</v>
      </c>
      <c r="C929" s="64"/>
      <c r="D929" s="128">
        <f t="shared" si="15"/>
      </c>
    </row>
    <row r="930" spans="1:4" ht="21" customHeight="1" hidden="1">
      <c r="A930" s="127" t="s">
        <v>727</v>
      </c>
      <c r="B930" s="64">
        <v>0</v>
      </c>
      <c r="C930" s="64"/>
      <c r="D930" s="128">
        <f t="shared" si="15"/>
      </c>
    </row>
    <row r="931" spans="1:4" ht="21" customHeight="1" hidden="1">
      <c r="A931" s="127" t="s">
        <v>728</v>
      </c>
      <c r="B931" s="64">
        <v>0</v>
      </c>
      <c r="C931" s="64"/>
      <c r="D931" s="128">
        <f t="shared" si="15"/>
      </c>
    </row>
    <row r="932" spans="1:4" ht="21" customHeight="1" hidden="1">
      <c r="A932" s="127" t="s">
        <v>729</v>
      </c>
      <c r="B932" s="64">
        <v>0</v>
      </c>
      <c r="C932" s="64"/>
      <c r="D932" s="128">
        <f t="shared" si="15"/>
      </c>
    </row>
    <row r="933" spans="1:4" ht="21" customHeight="1" hidden="1">
      <c r="A933" s="127" t="s">
        <v>730</v>
      </c>
      <c r="B933" s="64">
        <v>0</v>
      </c>
      <c r="C933" s="64"/>
      <c r="D933" s="128">
        <f t="shared" si="15"/>
      </c>
    </row>
    <row r="934" spans="1:4" ht="21" customHeight="1" hidden="1">
      <c r="A934" s="127" t="s">
        <v>731</v>
      </c>
      <c r="B934" s="64">
        <v>0</v>
      </c>
      <c r="C934" s="64"/>
      <c r="D934" s="128">
        <f t="shared" si="15"/>
      </c>
    </row>
    <row r="935" spans="1:4" ht="21" customHeight="1" hidden="1">
      <c r="A935" s="127" t="s">
        <v>707</v>
      </c>
      <c r="B935" s="64">
        <v>0</v>
      </c>
      <c r="C935" s="64"/>
      <c r="D935" s="128">
        <f t="shared" si="15"/>
      </c>
    </row>
    <row r="936" spans="1:4" ht="21" customHeight="1" hidden="1">
      <c r="A936" s="127" t="s">
        <v>732</v>
      </c>
      <c r="B936" s="64">
        <v>0</v>
      </c>
      <c r="C936" s="64"/>
      <c r="D936" s="128">
        <f t="shared" si="15"/>
      </c>
    </row>
    <row r="937" spans="1:4" ht="21" customHeight="1" hidden="1">
      <c r="A937" s="136" t="s">
        <v>733</v>
      </c>
      <c r="B937" s="64">
        <v>0</v>
      </c>
      <c r="C937" s="64"/>
      <c r="D937" s="128">
        <f t="shared" si="15"/>
      </c>
    </row>
    <row r="938" spans="1:4" ht="21" customHeight="1" hidden="1">
      <c r="A938" s="127" t="s">
        <v>734</v>
      </c>
      <c r="B938" s="64">
        <v>0</v>
      </c>
      <c r="C938" s="64"/>
      <c r="D938" s="128">
        <f t="shared" si="15"/>
      </c>
    </row>
    <row r="939" spans="1:4" ht="21" customHeight="1">
      <c r="A939" s="127" t="s">
        <v>735</v>
      </c>
      <c r="B939" s="64">
        <v>0</v>
      </c>
      <c r="C939" s="64"/>
      <c r="D939" s="128">
        <f t="shared" si="15"/>
      </c>
    </row>
    <row r="940" spans="1:4" ht="21" customHeight="1">
      <c r="A940" s="127" t="s">
        <v>736</v>
      </c>
      <c r="B940" s="64">
        <v>672</v>
      </c>
      <c r="C940" s="64">
        <v>351</v>
      </c>
      <c r="D940" s="128">
        <f t="shared" si="15"/>
        <v>52.23214285714286</v>
      </c>
    </row>
    <row r="941" spans="1:4" ht="21" customHeight="1">
      <c r="A941" s="137" t="s">
        <v>737</v>
      </c>
      <c r="B941" s="89">
        <f>SUM(B942:B951)</f>
        <v>70</v>
      </c>
      <c r="C941" s="89"/>
      <c r="D941" s="125">
        <f t="shared" si="15"/>
        <v>0</v>
      </c>
    </row>
    <row r="942" spans="1:4" ht="21" customHeight="1">
      <c r="A942" s="127" t="s">
        <v>40</v>
      </c>
      <c r="B942" s="64">
        <v>0</v>
      </c>
      <c r="C942" s="89"/>
      <c r="D942" s="125">
        <f t="shared" si="15"/>
      </c>
    </row>
    <row r="943" spans="1:4" s="110" customFormat="1" ht="21" customHeight="1" hidden="1">
      <c r="A943" s="127" t="s">
        <v>41</v>
      </c>
      <c r="B943" s="64">
        <v>0</v>
      </c>
      <c r="C943" s="89"/>
      <c r="D943" s="125">
        <f t="shared" si="15"/>
      </c>
    </row>
    <row r="944" spans="1:4" ht="21" customHeight="1" hidden="1">
      <c r="A944" s="127" t="s">
        <v>42</v>
      </c>
      <c r="B944" s="64">
        <v>0</v>
      </c>
      <c r="C944" s="89"/>
      <c r="D944" s="125">
        <f t="shared" si="15"/>
      </c>
    </row>
    <row r="945" spans="1:4" ht="21" customHeight="1" hidden="1">
      <c r="A945" s="127" t="s">
        <v>738</v>
      </c>
      <c r="B945" s="64">
        <v>0</v>
      </c>
      <c r="C945" s="89"/>
      <c r="D945" s="125">
        <f t="shared" si="15"/>
      </c>
    </row>
    <row r="946" spans="1:4" ht="21" customHeight="1" hidden="1">
      <c r="A946" s="127" t="s">
        <v>739</v>
      </c>
      <c r="B946" s="64">
        <v>0</v>
      </c>
      <c r="C946" s="89"/>
      <c r="D946" s="125">
        <f t="shared" si="15"/>
      </c>
    </row>
    <row r="947" spans="1:4" ht="21" customHeight="1" hidden="1">
      <c r="A947" s="127" t="s">
        <v>740</v>
      </c>
      <c r="B947" s="64">
        <v>0</v>
      </c>
      <c r="C947" s="89"/>
      <c r="D947" s="125">
        <f t="shared" si="15"/>
      </c>
    </row>
    <row r="948" spans="1:4" ht="21" customHeight="1" hidden="1">
      <c r="A948" s="127" t="s">
        <v>741</v>
      </c>
      <c r="B948" s="64">
        <v>0</v>
      </c>
      <c r="C948" s="89"/>
      <c r="D948" s="125">
        <f t="shared" si="15"/>
      </c>
    </row>
    <row r="949" spans="1:4" ht="21" customHeight="1" hidden="1">
      <c r="A949" s="127" t="s">
        <v>742</v>
      </c>
      <c r="B949" s="64">
        <v>0</v>
      </c>
      <c r="C949" s="89"/>
      <c r="D949" s="125">
        <f t="shared" si="15"/>
      </c>
    </row>
    <row r="950" spans="1:4" ht="21" customHeight="1">
      <c r="A950" s="127" t="s">
        <v>49</v>
      </c>
      <c r="B950" s="64">
        <v>0</v>
      </c>
      <c r="C950" s="89"/>
      <c r="D950" s="125">
        <f t="shared" si="15"/>
      </c>
    </row>
    <row r="951" spans="1:4" ht="21" customHeight="1">
      <c r="A951" s="127" t="s">
        <v>743</v>
      </c>
      <c r="B951" s="64">
        <v>70</v>
      </c>
      <c r="C951" s="89"/>
      <c r="D951" s="125">
        <f t="shared" si="15"/>
        <v>0</v>
      </c>
    </row>
    <row r="952" spans="1:4" ht="21" customHeight="1">
      <c r="A952" s="124" t="s">
        <v>744</v>
      </c>
      <c r="B952" s="89">
        <f>SUM(B953:B958)</f>
        <v>709</v>
      </c>
      <c r="C952" s="89"/>
      <c r="D952" s="125">
        <f t="shared" si="15"/>
        <v>0</v>
      </c>
    </row>
    <row r="953" spans="1:4" ht="21" customHeight="1">
      <c r="A953" s="127" t="s">
        <v>1404</v>
      </c>
      <c r="B953" s="64">
        <v>10</v>
      </c>
      <c r="C953" s="89"/>
      <c r="D953" s="125">
        <f t="shared" si="15"/>
        <v>0</v>
      </c>
    </row>
    <row r="954" spans="1:4" s="110" customFormat="1" ht="21" customHeight="1">
      <c r="A954" s="127" t="s">
        <v>746</v>
      </c>
      <c r="B954" s="64">
        <v>0</v>
      </c>
      <c r="C954" s="89"/>
      <c r="D954" s="125">
        <f t="shared" si="15"/>
      </c>
    </row>
    <row r="955" spans="1:4" ht="21" customHeight="1">
      <c r="A955" s="127" t="s">
        <v>747</v>
      </c>
      <c r="B955" s="64">
        <v>74</v>
      </c>
      <c r="C955" s="89"/>
      <c r="D955" s="125">
        <f t="shared" si="15"/>
        <v>0</v>
      </c>
    </row>
    <row r="956" spans="1:4" ht="21" customHeight="1">
      <c r="A956" s="127" t="s">
        <v>748</v>
      </c>
      <c r="B956" s="64">
        <v>88</v>
      </c>
      <c r="C956" s="89"/>
      <c r="D956" s="125">
        <f t="shared" si="15"/>
        <v>0</v>
      </c>
    </row>
    <row r="957" spans="1:4" ht="21" customHeight="1">
      <c r="A957" s="127" t="s">
        <v>749</v>
      </c>
      <c r="B957" s="64">
        <v>0</v>
      </c>
      <c r="C957" s="89"/>
      <c r="D957" s="125">
        <f t="shared" si="15"/>
      </c>
    </row>
    <row r="958" spans="1:4" ht="21" customHeight="1">
      <c r="A958" s="127" t="s">
        <v>750</v>
      </c>
      <c r="B958" s="64">
        <v>537</v>
      </c>
      <c r="C958" s="89"/>
      <c r="D958" s="125">
        <f t="shared" si="15"/>
        <v>0</v>
      </c>
    </row>
    <row r="959" spans="1:4" ht="21" customHeight="1">
      <c r="A959" s="124" t="s">
        <v>751</v>
      </c>
      <c r="B959" s="89">
        <v>0</v>
      </c>
      <c r="C959" s="89">
        <f>SUM(C960:C964)</f>
        <v>20</v>
      </c>
      <c r="D959" s="125">
        <f t="shared" si="15"/>
      </c>
    </row>
    <row r="960" spans="1:4" ht="21" customHeight="1">
      <c r="A960" s="127" t="s">
        <v>752</v>
      </c>
      <c r="B960" s="64">
        <v>0</v>
      </c>
      <c r="C960" s="89"/>
      <c r="D960" s="125">
        <f t="shared" si="15"/>
      </c>
    </row>
    <row r="961" spans="1:4" s="110" customFormat="1" ht="21" customHeight="1">
      <c r="A961" s="127" t="s">
        <v>753</v>
      </c>
      <c r="B961" s="64">
        <v>0</v>
      </c>
      <c r="C961" s="64">
        <v>20</v>
      </c>
      <c r="D961" s="125">
        <f t="shared" si="15"/>
      </c>
    </row>
    <row r="962" spans="1:4" ht="21" customHeight="1">
      <c r="A962" s="127" t="s">
        <v>754</v>
      </c>
      <c r="B962" s="64">
        <v>0</v>
      </c>
      <c r="C962" s="89"/>
      <c r="D962" s="125">
        <f t="shared" si="15"/>
      </c>
    </row>
    <row r="963" spans="1:4" ht="21" customHeight="1">
      <c r="A963" s="127" t="s">
        <v>755</v>
      </c>
      <c r="B963" s="64">
        <v>0</v>
      </c>
      <c r="C963" s="89"/>
      <c r="D963" s="125">
        <f t="shared" si="15"/>
      </c>
    </row>
    <row r="964" spans="1:4" ht="21" customHeight="1">
      <c r="A964" s="127" t="s">
        <v>756</v>
      </c>
      <c r="B964" s="64">
        <v>0</v>
      </c>
      <c r="C964" s="89"/>
      <c r="D964" s="125">
        <f t="shared" si="15"/>
      </c>
    </row>
    <row r="965" spans="1:4" ht="21" customHeight="1">
      <c r="A965" s="124" t="s">
        <v>757</v>
      </c>
      <c r="B965" s="89">
        <f>SUM(B966:B967)</f>
        <v>1</v>
      </c>
      <c r="C965" s="89"/>
      <c r="D965" s="125">
        <f t="shared" si="15"/>
        <v>0</v>
      </c>
    </row>
    <row r="966" spans="1:4" ht="21" customHeight="1">
      <c r="A966" s="127" t="s">
        <v>758</v>
      </c>
      <c r="B966" s="64">
        <v>0</v>
      </c>
      <c r="C966" s="89"/>
      <c r="D966" s="125">
        <f t="shared" si="15"/>
      </c>
    </row>
    <row r="967" spans="1:4" ht="21" customHeight="1">
      <c r="A967" s="127" t="s">
        <v>759</v>
      </c>
      <c r="B967" s="64">
        <v>1</v>
      </c>
      <c r="C967" s="89"/>
      <c r="D967" s="125">
        <f t="shared" si="15"/>
        <v>0</v>
      </c>
    </row>
    <row r="968" spans="1:4" s="110" customFormat="1" ht="21" customHeight="1">
      <c r="A968" s="124" t="s">
        <v>760</v>
      </c>
      <c r="B968" s="89">
        <f>SUM(B969:B970)</f>
        <v>500</v>
      </c>
      <c r="C968" s="89"/>
      <c r="D968" s="125">
        <f aca="true" t="shared" si="16" ref="D968:D1026">_xlfn.IFERROR(C968/B968*100,"")</f>
        <v>0</v>
      </c>
    </row>
    <row r="969" spans="1:4" ht="21" customHeight="1">
      <c r="A969" s="127" t="s">
        <v>761</v>
      </c>
      <c r="B969" s="64">
        <v>363</v>
      </c>
      <c r="C969" s="89"/>
      <c r="D969" s="125">
        <f t="shared" si="16"/>
        <v>0</v>
      </c>
    </row>
    <row r="970" spans="1:4" ht="21" customHeight="1">
      <c r="A970" s="127" t="s">
        <v>762</v>
      </c>
      <c r="B970" s="64">
        <v>137</v>
      </c>
      <c r="C970" s="89"/>
      <c r="D970" s="125">
        <f t="shared" si="16"/>
        <v>0</v>
      </c>
    </row>
    <row r="971" spans="1:4" s="110" customFormat="1" ht="21" customHeight="1">
      <c r="A971" s="124" t="s">
        <v>763</v>
      </c>
      <c r="B971" s="89">
        <f>B972+B995+B1005+B1015+B1022+B1027</f>
        <v>501</v>
      </c>
      <c r="C971" s="89">
        <f>C972+C995+C1005+C1015+C1022+C1027</f>
        <v>67</v>
      </c>
      <c r="D971" s="125">
        <f t="shared" si="16"/>
        <v>13.373253493013973</v>
      </c>
    </row>
    <row r="972" spans="1:4" ht="21" customHeight="1">
      <c r="A972" s="124" t="s">
        <v>764</v>
      </c>
      <c r="B972" s="89">
        <f>SUM(B973:B994)</f>
        <v>231</v>
      </c>
      <c r="C972" s="89">
        <f>SUM(C973:C994)</f>
        <v>59</v>
      </c>
      <c r="D972" s="125">
        <f t="shared" si="16"/>
        <v>25.541125541125542</v>
      </c>
    </row>
    <row r="973" spans="1:4" ht="21" customHeight="1">
      <c r="A973" s="127" t="s">
        <v>40</v>
      </c>
      <c r="B973" s="64">
        <v>0</v>
      </c>
      <c r="C973" s="89"/>
      <c r="D973" s="125">
        <f t="shared" si="16"/>
      </c>
    </row>
    <row r="974" spans="1:4" s="110" customFormat="1" ht="21" customHeight="1" hidden="1">
      <c r="A974" s="127" t="s">
        <v>41</v>
      </c>
      <c r="B974" s="64">
        <v>0</v>
      </c>
      <c r="C974" s="89"/>
      <c r="D974" s="125">
        <f t="shared" si="16"/>
      </c>
    </row>
    <row r="975" spans="1:4" s="110" customFormat="1" ht="21" customHeight="1" hidden="1">
      <c r="A975" s="127" t="s">
        <v>42</v>
      </c>
      <c r="B975" s="64">
        <v>0</v>
      </c>
      <c r="C975" s="89"/>
      <c r="D975" s="125">
        <f t="shared" si="16"/>
      </c>
    </row>
    <row r="976" spans="1:4" ht="21" customHeight="1" hidden="1">
      <c r="A976" s="127" t="s">
        <v>765</v>
      </c>
      <c r="B976" s="64">
        <v>0</v>
      </c>
      <c r="C976" s="89"/>
      <c r="D976" s="125">
        <f t="shared" si="16"/>
      </c>
    </row>
    <row r="977" spans="1:4" ht="21" customHeight="1" hidden="1">
      <c r="A977" s="127" t="s">
        <v>766</v>
      </c>
      <c r="B977" s="64">
        <v>0</v>
      </c>
      <c r="C977" s="89"/>
      <c r="D977" s="125">
        <f t="shared" si="16"/>
      </c>
    </row>
    <row r="978" spans="1:4" ht="21" customHeight="1" hidden="1">
      <c r="A978" s="127" t="s">
        <v>767</v>
      </c>
      <c r="B978" s="64">
        <v>0</v>
      </c>
      <c r="C978" s="89"/>
      <c r="D978" s="125">
        <f t="shared" si="16"/>
      </c>
    </row>
    <row r="979" spans="1:4" ht="21" customHeight="1" hidden="1">
      <c r="A979" s="127" t="s">
        <v>768</v>
      </c>
      <c r="B979" s="64">
        <v>0</v>
      </c>
      <c r="C979" s="89"/>
      <c r="D979" s="125">
        <f t="shared" si="16"/>
      </c>
    </row>
    <row r="980" spans="1:4" ht="21" customHeight="1" hidden="1">
      <c r="A980" s="127" t="s">
        <v>769</v>
      </c>
      <c r="B980" s="64">
        <v>0</v>
      </c>
      <c r="C980" s="89"/>
      <c r="D980" s="125">
        <f t="shared" si="16"/>
      </c>
    </row>
    <row r="981" spans="1:4" ht="21" customHeight="1" hidden="1">
      <c r="A981" s="127" t="s">
        <v>770</v>
      </c>
      <c r="B981" s="64">
        <v>0</v>
      </c>
      <c r="C981" s="89"/>
      <c r="D981" s="125">
        <f t="shared" si="16"/>
      </c>
    </row>
    <row r="982" spans="1:4" ht="21" customHeight="1" hidden="1">
      <c r="A982" s="127" t="s">
        <v>771</v>
      </c>
      <c r="B982" s="64">
        <v>0</v>
      </c>
      <c r="C982" s="89"/>
      <c r="D982" s="125">
        <f t="shared" si="16"/>
      </c>
    </row>
    <row r="983" spans="1:4" ht="21" customHeight="1" hidden="1">
      <c r="A983" s="127" t="s">
        <v>772</v>
      </c>
      <c r="B983" s="64">
        <v>0</v>
      </c>
      <c r="C983" s="89"/>
      <c r="D983" s="125">
        <f t="shared" si="16"/>
      </c>
    </row>
    <row r="984" spans="1:4" ht="21" customHeight="1" hidden="1">
      <c r="A984" s="127" t="s">
        <v>773</v>
      </c>
      <c r="B984" s="64">
        <v>0</v>
      </c>
      <c r="C984" s="89"/>
      <c r="D984" s="125">
        <f t="shared" si="16"/>
      </c>
    </row>
    <row r="985" spans="1:4" s="110" customFormat="1" ht="21" customHeight="1">
      <c r="A985" s="127" t="s">
        <v>774</v>
      </c>
      <c r="B985" s="64">
        <v>0</v>
      </c>
      <c r="C985" s="89"/>
      <c r="D985" s="125">
        <f t="shared" si="16"/>
      </c>
    </row>
    <row r="986" spans="1:4" ht="21" customHeight="1">
      <c r="A986" s="127" t="s">
        <v>775</v>
      </c>
      <c r="B986" s="64">
        <v>1</v>
      </c>
      <c r="C986" s="64">
        <v>3</v>
      </c>
      <c r="D986" s="128">
        <f t="shared" si="16"/>
        <v>300</v>
      </c>
    </row>
    <row r="987" spans="1:4" ht="21" customHeight="1">
      <c r="A987" s="127" t="s">
        <v>776</v>
      </c>
      <c r="B987" s="64">
        <v>0</v>
      </c>
      <c r="C987" s="89"/>
      <c r="D987" s="125">
        <f t="shared" si="16"/>
      </c>
    </row>
    <row r="988" spans="1:4" ht="21" customHeight="1" hidden="1">
      <c r="A988" s="127" t="s">
        <v>777</v>
      </c>
      <c r="B988" s="64">
        <v>0</v>
      </c>
      <c r="C988" s="89"/>
      <c r="D988" s="125">
        <f t="shared" si="16"/>
      </c>
    </row>
    <row r="989" spans="1:4" ht="21" customHeight="1" hidden="1">
      <c r="A989" s="127" t="s">
        <v>778</v>
      </c>
      <c r="B989" s="64">
        <v>0</v>
      </c>
      <c r="C989" s="89"/>
      <c r="D989" s="125">
        <f t="shared" si="16"/>
      </c>
    </row>
    <row r="990" spans="1:4" ht="21" customHeight="1" hidden="1">
      <c r="A990" s="127" t="s">
        <v>779</v>
      </c>
      <c r="B990" s="64">
        <v>0</v>
      </c>
      <c r="C990" s="89"/>
      <c r="D990" s="125">
        <f t="shared" si="16"/>
      </c>
    </row>
    <row r="991" spans="1:4" ht="21" customHeight="1" hidden="1">
      <c r="A991" s="127" t="s">
        <v>780</v>
      </c>
      <c r="B991" s="64">
        <v>0</v>
      </c>
      <c r="C991" s="89"/>
      <c r="D991" s="125">
        <f t="shared" si="16"/>
      </c>
    </row>
    <row r="992" spans="1:4" ht="21" customHeight="1" hidden="1">
      <c r="A992" s="127" t="s">
        <v>781</v>
      </c>
      <c r="B992" s="64">
        <v>0</v>
      </c>
      <c r="C992" s="89"/>
      <c r="D992" s="125">
        <f t="shared" si="16"/>
      </c>
    </row>
    <row r="993" spans="1:4" ht="21" customHeight="1">
      <c r="A993" s="127" t="s">
        <v>782</v>
      </c>
      <c r="B993" s="64"/>
      <c r="C993" s="89"/>
      <c r="D993" s="125">
        <f t="shared" si="16"/>
      </c>
    </row>
    <row r="994" spans="1:4" ht="21" customHeight="1">
      <c r="A994" s="127" t="s">
        <v>783</v>
      </c>
      <c r="B994" s="64">
        <v>230</v>
      </c>
      <c r="C994" s="64">
        <v>56</v>
      </c>
      <c r="D994" s="128">
        <f t="shared" si="16"/>
        <v>24.347826086956523</v>
      </c>
    </row>
    <row r="995" spans="1:4" ht="21" customHeight="1" hidden="1">
      <c r="A995" s="124" t="s">
        <v>784</v>
      </c>
      <c r="B995" s="89">
        <v>0</v>
      </c>
      <c r="C995" s="89"/>
      <c r="D995" s="125">
        <f t="shared" si="16"/>
      </c>
    </row>
    <row r="996" spans="1:4" ht="33" customHeight="1" hidden="1">
      <c r="A996" s="127" t="s">
        <v>40</v>
      </c>
      <c r="B996" s="64">
        <v>0</v>
      </c>
      <c r="C996" s="89"/>
      <c r="D996" s="125">
        <f t="shared" si="16"/>
      </c>
    </row>
    <row r="997" spans="1:4" ht="21" customHeight="1" hidden="1">
      <c r="A997" s="127" t="s">
        <v>41</v>
      </c>
      <c r="B997" s="64">
        <v>0</v>
      </c>
      <c r="C997" s="89"/>
      <c r="D997" s="125">
        <f t="shared" si="16"/>
      </c>
    </row>
    <row r="998" spans="1:4" s="110" customFormat="1" ht="21" customHeight="1" hidden="1">
      <c r="A998" s="127" t="s">
        <v>42</v>
      </c>
      <c r="B998" s="64">
        <v>0</v>
      </c>
      <c r="C998" s="89"/>
      <c r="D998" s="125">
        <f t="shared" si="16"/>
      </c>
    </row>
    <row r="999" spans="1:4" ht="21" customHeight="1" hidden="1">
      <c r="A999" s="127" t="s">
        <v>785</v>
      </c>
      <c r="B999" s="64">
        <v>0</v>
      </c>
      <c r="C999" s="89"/>
      <c r="D999" s="125">
        <f t="shared" si="16"/>
      </c>
    </row>
    <row r="1000" spans="1:4" ht="21" customHeight="1" hidden="1">
      <c r="A1000" s="127" t="s">
        <v>786</v>
      </c>
      <c r="B1000" s="64">
        <v>0</v>
      </c>
      <c r="C1000" s="89"/>
      <c r="D1000" s="125">
        <f t="shared" si="16"/>
      </c>
    </row>
    <row r="1001" spans="1:4" ht="21" customHeight="1" hidden="1">
      <c r="A1001" s="127" t="s">
        <v>787</v>
      </c>
      <c r="B1001" s="64">
        <v>0</v>
      </c>
      <c r="C1001" s="89"/>
      <c r="D1001" s="125">
        <f t="shared" si="16"/>
      </c>
    </row>
    <row r="1002" spans="1:4" ht="21" customHeight="1" hidden="1">
      <c r="A1002" s="127" t="s">
        <v>788</v>
      </c>
      <c r="B1002" s="64">
        <v>0</v>
      </c>
      <c r="C1002" s="89"/>
      <c r="D1002" s="125">
        <f t="shared" si="16"/>
      </c>
    </row>
    <row r="1003" spans="1:4" ht="21" customHeight="1" hidden="1">
      <c r="A1003" s="127" t="s">
        <v>789</v>
      </c>
      <c r="B1003" s="64">
        <v>0</v>
      </c>
      <c r="C1003" s="89"/>
      <c r="D1003" s="125">
        <f t="shared" si="16"/>
      </c>
    </row>
    <row r="1004" spans="1:4" ht="21" customHeight="1" hidden="1">
      <c r="A1004" s="127" t="s">
        <v>790</v>
      </c>
      <c r="B1004" s="64">
        <v>0</v>
      </c>
      <c r="C1004" s="89"/>
      <c r="D1004" s="125">
        <f t="shared" si="16"/>
      </c>
    </row>
    <row r="1005" spans="1:4" ht="21" customHeight="1" hidden="1">
      <c r="A1005" s="124" t="s">
        <v>791</v>
      </c>
      <c r="B1005" s="89">
        <v>0</v>
      </c>
      <c r="C1005" s="89"/>
      <c r="D1005" s="125">
        <f t="shared" si="16"/>
      </c>
    </row>
    <row r="1006" spans="1:4" ht="21" customHeight="1" hidden="1">
      <c r="A1006" s="127" t="s">
        <v>40</v>
      </c>
      <c r="B1006" s="64">
        <v>0</v>
      </c>
      <c r="C1006" s="89"/>
      <c r="D1006" s="125">
        <f t="shared" si="16"/>
      </c>
    </row>
    <row r="1007" spans="1:4" ht="21" customHeight="1" hidden="1">
      <c r="A1007" s="127" t="s">
        <v>41</v>
      </c>
      <c r="B1007" s="64">
        <v>0</v>
      </c>
      <c r="C1007" s="89"/>
      <c r="D1007" s="125">
        <f t="shared" si="16"/>
      </c>
    </row>
    <row r="1008" spans="1:4" s="110" customFormat="1" ht="21" customHeight="1" hidden="1">
      <c r="A1008" s="127" t="s">
        <v>42</v>
      </c>
      <c r="B1008" s="64">
        <v>0</v>
      </c>
      <c r="C1008" s="89"/>
      <c r="D1008" s="125">
        <f t="shared" si="16"/>
      </c>
    </row>
    <row r="1009" spans="1:4" ht="21" customHeight="1" hidden="1">
      <c r="A1009" s="127" t="s">
        <v>792</v>
      </c>
      <c r="B1009" s="64">
        <v>0</v>
      </c>
      <c r="C1009" s="89"/>
      <c r="D1009" s="125">
        <f t="shared" si="16"/>
      </c>
    </row>
    <row r="1010" spans="1:4" ht="21" customHeight="1" hidden="1">
      <c r="A1010" s="127" t="s">
        <v>793</v>
      </c>
      <c r="B1010" s="64">
        <v>0</v>
      </c>
      <c r="C1010" s="89"/>
      <c r="D1010" s="125">
        <f t="shared" si="16"/>
      </c>
    </row>
    <row r="1011" spans="1:4" ht="21" customHeight="1" hidden="1">
      <c r="A1011" s="127" t="s">
        <v>794</v>
      </c>
      <c r="B1011" s="64">
        <v>0</v>
      </c>
      <c r="C1011" s="89"/>
      <c r="D1011" s="125">
        <f t="shared" si="16"/>
      </c>
    </row>
    <row r="1012" spans="1:4" ht="21" customHeight="1" hidden="1">
      <c r="A1012" s="127" t="s">
        <v>795</v>
      </c>
      <c r="B1012" s="64">
        <v>0</v>
      </c>
      <c r="C1012" s="89"/>
      <c r="D1012" s="125">
        <f t="shared" si="16"/>
      </c>
    </row>
    <row r="1013" spans="1:4" ht="21" customHeight="1" hidden="1">
      <c r="A1013" s="127" t="s">
        <v>796</v>
      </c>
      <c r="B1013" s="64">
        <v>0</v>
      </c>
      <c r="C1013" s="89"/>
      <c r="D1013" s="125">
        <f t="shared" si="16"/>
      </c>
    </row>
    <row r="1014" spans="1:4" ht="21" customHeight="1" hidden="1">
      <c r="A1014" s="127" t="s">
        <v>797</v>
      </c>
      <c r="B1014" s="64">
        <v>0</v>
      </c>
      <c r="C1014" s="89"/>
      <c r="D1014" s="125">
        <f t="shared" si="16"/>
      </c>
    </row>
    <row r="1015" spans="1:4" ht="21" customHeight="1" hidden="1">
      <c r="A1015" s="124" t="s">
        <v>798</v>
      </c>
      <c r="B1015" s="89">
        <v>0</v>
      </c>
      <c r="C1015" s="89"/>
      <c r="D1015" s="125">
        <f t="shared" si="16"/>
      </c>
    </row>
    <row r="1016" spans="1:4" ht="21" customHeight="1" hidden="1">
      <c r="A1016" s="127" t="s">
        <v>40</v>
      </c>
      <c r="B1016" s="64">
        <v>0</v>
      </c>
      <c r="C1016" s="89"/>
      <c r="D1016" s="125">
        <f t="shared" si="16"/>
      </c>
    </row>
    <row r="1017" spans="1:4" s="110" customFormat="1" ht="21" customHeight="1" hidden="1">
      <c r="A1017" s="127" t="s">
        <v>41</v>
      </c>
      <c r="B1017" s="64">
        <v>0</v>
      </c>
      <c r="C1017" s="89"/>
      <c r="D1017" s="125">
        <f t="shared" si="16"/>
      </c>
    </row>
    <row r="1018" spans="1:4" s="110" customFormat="1" ht="21" customHeight="1" hidden="1">
      <c r="A1018" s="127" t="s">
        <v>42</v>
      </c>
      <c r="B1018" s="64">
        <v>0</v>
      </c>
      <c r="C1018" s="89"/>
      <c r="D1018" s="125">
        <f t="shared" si="16"/>
      </c>
    </row>
    <row r="1019" spans="1:4" ht="21" customHeight="1" hidden="1">
      <c r="A1019" s="127" t="s">
        <v>789</v>
      </c>
      <c r="B1019" s="64">
        <v>0</v>
      </c>
      <c r="C1019" s="89"/>
      <c r="D1019" s="125">
        <f t="shared" si="16"/>
      </c>
    </row>
    <row r="1020" spans="1:4" ht="21" customHeight="1" hidden="1">
      <c r="A1020" s="127" t="s">
        <v>799</v>
      </c>
      <c r="B1020" s="64">
        <v>0</v>
      </c>
      <c r="C1020" s="89"/>
      <c r="D1020" s="125">
        <f t="shared" si="16"/>
      </c>
    </row>
    <row r="1021" spans="1:4" ht="21" customHeight="1" hidden="1">
      <c r="A1021" s="127" t="s">
        <v>800</v>
      </c>
      <c r="B1021" s="64">
        <v>0</v>
      </c>
      <c r="C1021" s="89"/>
      <c r="D1021" s="125">
        <f t="shared" si="16"/>
      </c>
    </row>
    <row r="1022" spans="1:4" ht="21" customHeight="1">
      <c r="A1022" s="124" t="s">
        <v>801</v>
      </c>
      <c r="B1022" s="89">
        <v>3</v>
      </c>
      <c r="C1022" s="89"/>
      <c r="D1022" s="125">
        <f t="shared" si="16"/>
        <v>0</v>
      </c>
    </row>
    <row r="1023" spans="1:4" s="110" customFormat="1" ht="21" customHeight="1">
      <c r="A1023" s="127" t="s">
        <v>802</v>
      </c>
      <c r="B1023" s="64">
        <v>0</v>
      </c>
      <c r="C1023" s="89"/>
      <c r="D1023" s="125">
        <f t="shared" si="16"/>
      </c>
    </row>
    <row r="1024" spans="1:4" ht="21" customHeight="1">
      <c r="A1024" s="127" t="s">
        <v>803</v>
      </c>
      <c r="B1024" s="64">
        <v>3</v>
      </c>
      <c r="C1024" s="89"/>
      <c r="D1024" s="125">
        <f t="shared" si="16"/>
        <v>0</v>
      </c>
    </row>
    <row r="1025" spans="1:4" ht="21" customHeight="1">
      <c r="A1025" s="127" t="s">
        <v>804</v>
      </c>
      <c r="B1025" s="64">
        <v>0</v>
      </c>
      <c r="C1025" s="89"/>
      <c r="D1025" s="125">
        <f t="shared" si="16"/>
      </c>
    </row>
    <row r="1026" spans="1:4" ht="21" customHeight="1">
      <c r="A1026" s="127" t="s">
        <v>805</v>
      </c>
      <c r="B1026" s="64">
        <v>0</v>
      </c>
      <c r="C1026" s="89"/>
      <c r="D1026" s="125">
        <f t="shared" si="16"/>
      </c>
    </row>
    <row r="1027" spans="1:4" ht="21" customHeight="1">
      <c r="A1027" s="124" t="s">
        <v>806</v>
      </c>
      <c r="B1027" s="89">
        <f>SUM(B1028:B1029)</f>
        <v>267</v>
      </c>
      <c r="C1027" s="89">
        <f>SUM(C1028:C1029)</f>
        <v>8</v>
      </c>
      <c r="D1027" s="125">
        <f aca="true" t="shared" si="17" ref="D1027:D1066">_xlfn.IFERROR(C1027/B1027*100,"")</f>
        <v>2.9962546816479403</v>
      </c>
    </row>
    <row r="1028" spans="1:4" ht="21" customHeight="1">
      <c r="A1028" s="127" t="s">
        <v>807</v>
      </c>
      <c r="B1028" s="64">
        <v>0</v>
      </c>
      <c r="C1028" s="89"/>
      <c r="D1028" s="125">
        <f t="shared" si="17"/>
      </c>
    </row>
    <row r="1029" spans="1:4" ht="21" customHeight="1">
      <c r="A1029" s="127" t="s">
        <v>808</v>
      </c>
      <c r="B1029" s="64">
        <v>267</v>
      </c>
      <c r="C1029" s="64">
        <v>8</v>
      </c>
      <c r="D1029" s="128">
        <f t="shared" si="17"/>
        <v>2.9962546816479403</v>
      </c>
    </row>
    <row r="1030" spans="1:4" s="110" customFormat="1" ht="21" customHeight="1">
      <c r="A1030" s="124" t="s">
        <v>809</v>
      </c>
      <c r="B1030" s="89">
        <f>B1031+B1041+B1057+B1062+B1073+B1080+B1087</f>
        <v>687</v>
      </c>
      <c r="C1030" s="89">
        <f>C1031+C1041+C1057+C1062+C1073+C1080+C1087</f>
        <v>250</v>
      </c>
      <c r="D1030" s="125">
        <f t="shared" si="17"/>
        <v>36.3901018922853</v>
      </c>
    </row>
    <row r="1031" spans="1:4" ht="21" customHeight="1">
      <c r="A1031" s="124" t="s">
        <v>810</v>
      </c>
      <c r="B1031" s="89">
        <v>0</v>
      </c>
      <c r="C1031" s="89"/>
      <c r="D1031" s="125">
        <f t="shared" si="17"/>
      </c>
    </row>
    <row r="1032" spans="1:4" ht="21" customHeight="1">
      <c r="A1032" s="127" t="s">
        <v>40</v>
      </c>
      <c r="B1032" s="64">
        <v>0</v>
      </c>
      <c r="C1032" s="89"/>
      <c r="D1032" s="125">
        <f t="shared" si="17"/>
      </c>
    </row>
    <row r="1033" spans="1:4" ht="21" customHeight="1">
      <c r="A1033" s="127" t="s">
        <v>41</v>
      </c>
      <c r="B1033" s="64">
        <v>0</v>
      </c>
      <c r="C1033" s="89"/>
      <c r="D1033" s="125">
        <f t="shared" si="17"/>
      </c>
    </row>
    <row r="1034" spans="1:4" ht="21" customHeight="1" hidden="1">
      <c r="A1034" s="127" t="s">
        <v>42</v>
      </c>
      <c r="B1034" s="64">
        <v>0</v>
      </c>
      <c r="C1034" s="89"/>
      <c r="D1034" s="125">
        <f t="shared" si="17"/>
      </c>
    </row>
    <row r="1035" spans="1:4" s="110" customFormat="1" ht="21" customHeight="1" hidden="1">
      <c r="A1035" s="127" t="s">
        <v>811</v>
      </c>
      <c r="B1035" s="64">
        <v>0</v>
      </c>
      <c r="C1035" s="89"/>
      <c r="D1035" s="125">
        <f t="shared" si="17"/>
      </c>
    </row>
    <row r="1036" spans="1:4" ht="21" customHeight="1" hidden="1">
      <c r="A1036" s="127" t="s">
        <v>812</v>
      </c>
      <c r="B1036" s="64">
        <v>0</v>
      </c>
      <c r="C1036" s="89"/>
      <c r="D1036" s="125">
        <f t="shared" si="17"/>
      </c>
    </row>
    <row r="1037" spans="1:4" ht="21" customHeight="1" hidden="1">
      <c r="A1037" s="127" t="s">
        <v>813</v>
      </c>
      <c r="B1037" s="64">
        <v>0</v>
      </c>
      <c r="C1037" s="89"/>
      <c r="D1037" s="125">
        <f t="shared" si="17"/>
      </c>
    </row>
    <row r="1038" spans="1:4" s="110" customFormat="1" ht="21" customHeight="1" hidden="1">
      <c r="A1038" s="127" t="s">
        <v>814</v>
      </c>
      <c r="B1038" s="64">
        <v>0</v>
      </c>
      <c r="C1038" s="89"/>
      <c r="D1038" s="125">
        <f t="shared" si="17"/>
      </c>
    </row>
    <row r="1039" spans="1:4" s="110" customFormat="1" ht="21" customHeight="1" hidden="1">
      <c r="A1039" s="127" t="s">
        <v>815</v>
      </c>
      <c r="B1039" s="64">
        <v>0</v>
      </c>
      <c r="C1039" s="89"/>
      <c r="D1039" s="125">
        <f t="shared" si="17"/>
      </c>
    </row>
    <row r="1040" spans="1:4" ht="21" customHeight="1">
      <c r="A1040" s="127" t="s">
        <v>816</v>
      </c>
      <c r="B1040" s="64">
        <v>0</v>
      </c>
      <c r="C1040" s="89"/>
      <c r="D1040" s="125">
        <f t="shared" si="17"/>
      </c>
    </row>
    <row r="1041" spans="1:4" ht="21" customHeight="1">
      <c r="A1041" s="124" t="s">
        <v>817</v>
      </c>
      <c r="B1041" s="89">
        <f>SUM(B1042:B1056)</f>
        <v>328</v>
      </c>
      <c r="C1041" s="89"/>
      <c r="D1041" s="125">
        <f t="shared" si="17"/>
        <v>0</v>
      </c>
    </row>
    <row r="1042" spans="1:4" ht="21" customHeight="1">
      <c r="A1042" s="127" t="s">
        <v>40</v>
      </c>
      <c r="B1042" s="64">
        <v>0</v>
      </c>
      <c r="C1042" s="89"/>
      <c r="D1042" s="125">
        <f t="shared" si="17"/>
      </c>
    </row>
    <row r="1043" spans="1:4" ht="21" customHeight="1">
      <c r="A1043" s="127" t="s">
        <v>41</v>
      </c>
      <c r="B1043" s="64">
        <v>0</v>
      </c>
      <c r="C1043" s="89"/>
      <c r="D1043" s="125">
        <f t="shared" si="17"/>
      </c>
    </row>
    <row r="1044" spans="1:4" ht="21" customHeight="1" hidden="1">
      <c r="A1044" s="127" t="s">
        <v>42</v>
      </c>
      <c r="B1044" s="64">
        <v>0</v>
      </c>
      <c r="C1044" s="89"/>
      <c r="D1044" s="125">
        <f t="shared" si="17"/>
      </c>
    </row>
    <row r="1045" spans="1:4" ht="21" customHeight="1" hidden="1">
      <c r="A1045" s="127" t="s">
        <v>818</v>
      </c>
      <c r="B1045" s="64">
        <v>0</v>
      </c>
      <c r="C1045" s="89"/>
      <c r="D1045" s="125">
        <f t="shared" si="17"/>
      </c>
    </row>
    <row r="1046" spans="1:4" ht="21" customHeight="1" hidden="1">
      <c r="A1046" s="127" t="s">
        <v>819</v>
      </c>
      <c r="B1046" s="64">
        <v>0</v>
      </c>
      <c r="C1046" s="89"/>
      <c r="D1046" s="125">
        <f t="shared" si="17"/>
      </c>
    </row>
    <row r="1047" spans="1:4" ht="21" customHeight="1" hidden="1">
      <c r="A1047" s="127" t="s">
        <v>820</v>
      </c>
      <c r="B1047" s="64">
        <v>0</v>
      </c>
      <c r="C1047" s="89"/>
      <c r="D1047" s="125">
        <f t="shared" si="17"/>
      </c>
    </row>
    <row r="1048" spans="1:4" ht="21" customHeight="1" hidden="1">
      <c r="A1048" s="127" t="s">
        <v>821</v>
      </c>
      <c r="B1048" s="64">
        <v>0</v>
      </c>
      <c r="C1048" s="89"/>
      <c r="D1048" s="125">
        <f t="shared" si="17"/>
      </c>
    </row>
    <row r="1049" spans="1:4" s="110" customFormat="1" ht="21" customHeight="1" hidden="1">
      <c r="A1049" s="127" t="s">
        <v>822</v>
      </c>
      <c r="B1049" s="64">
        <v>0</v>
      </c>
      <c r="C1049" s="89"/>
      <c r="D1049" s="125">
        <f t="shared" si="17"/>
      </c>
    </row>
    <row r="1050" spans="1:4" ht="21" customHeight="1" hidden="1">
      <c r="A1050" s="127" t="s">
        <v>823</v>
      </c>
      <c r="B1050" s="64">
        <v>0</v>
      </c>
      <c r="C1050" s="89"/>
      <c r="D1050" s="125">
        <f t="shared" si="17"/>
      </c>
    </row>
    <row r="1051" spans="1:4" s="110" customFormat="1" ht="21" customHeight="1" hidden="1">
      <c r="A1051" s="127" t="s">
        <v>824</v>
      </c>
      <c r="B1051" s="64">
        <v>0</v>
      </c>
      <c r="C1051" s="89"/>
      <c r="D1051" s="125">
        <f t="shared" si="17"/>
      </c>
    </row>
    <row r="1052" spans="1:4" s="110" customFormat="1" ht="21" customHeight="1" hidden="1">
      <c r="A1052" s="127" t="s">
        <v>825</v>
      </c>
      <c r="B1052" s="64">
        <v>0</v>
      </c>
      <c r="C1052" s="89"/>
      <c r="D1052" s="125">
        <f t="shared" si="17"/>
      </c>
    </row>
    <row r="1053" spans="1:4" ht="21" customHeight="1" hidden="1">
      <c r="A1053" s="127" t="s">
        <v>826</v>
      </c>
      <c r="B1053" s="64">
        <v>0</v>
      </c>
      <c r="C1053" s="89"/>
      <c r="D1053" s="125">
        <f t="shared" si="17"/>
      </c>
    </row>
    <row r="1054" spans="1:4" ht="21" customHeight="1" hidden="1">
      <c r="A1054" s="127" t="s">
        <v>827</v>
      </c>
      <c r="B1054" s="64">
        <v>0</v>
      </c>
      <c r="C1054" s="89"/>
      <c r="D1054" s="125">
        <f t="shared" si="17"/>
      </c>
    </row>
    <row r="1055" spans="1:4" ht="21" customHeight="1" hidden="1">
      <c r="A1055" s="127" t="s">
        <v>828</v>
      </c>
      <c r="B1055" s="64">
        <v>0</v>
      </c>
      <c r="C1055" s="89"/>
      <c r="D1055" s="125">
        <f t="shared" si="17"/>
      </c>
    </row>
    <row r="1056" spans="1:4" ht="21" customHeight="1">
      <c r="A1056" s="127" t="s">
        <v>829</v>
      </c>
      <c r="B1056" s="64">
        <v>328</v>
      </c>
      <c r="C1056" s="89"/>
      <c r="D1056" s="125">
        <f t="shared" si="17"/>
        <v>0</v>
      </c>
    </row>
    <row r="1057" spans="1:4" ht="21" customHeight="1" hidden="1">
      <c r="A1057" s="124" t="s">
        <v>830</v>
      </c>
      <c r="B1057" s="89">
        <v>0</v>
      </c>
      <c r="C1057" s="89"/>
      <c r="D1057" s="125">
        <f t="shared" si="17"/>
      </c>
    </row>
    <row r="1058" spans="1:4" ht="21" customHeight="1" hidden="1">
      <c r="A1058" s="127" t="s">
        <v>40</v>
      </c>
      <c r="B1058" s="64">
        <v>0</v>
      </c>
      <c r="C1058" s="89"/>
      <c r="D1058" s="125">
        <f t="shared" si="17"/>
      </c>
    </row>
    <row r="1059" spans="1:4" ht="21" customHeight="1" hidden="1">
      <c r="A1059" s="127" t="s">
        <v>41</v>
      </c>
      <c r="B1059" s="64">
        <v>0</v>
      </c>
      <c r="C1059" s="89"/>
      <c r="D1059" s="125">
        <f t="shared" si="17"/>
      </c>
    </row>
    <row r="1060" spans="1:4" ht="21" customHeight="1" hidden="1">
      <c r="A1060" s="127" t="s">
        <v>42</v>
      </c>
      <c r="B1060" s="64">
        <v>0</v>
      </c>
      <c r="C1060" s="89"/>
      <c r="D1060" s="125">
        <f t="shared" si="17"/>
      </c>
    </row>
    <row r="1061" spans="1:4" ht="21" customHeight="1" hidden="1">
      <c r="A1061" s="127" t="s">
        <v>831</v>
      </c>
      <c r="B1061" s="64">
        <v>0</v>
      </c>
      <c r="C1061" s="89"/>
      <c r="D1061" s="125">
        <f t="shared" si="17"/>
      </c>
    </row>
    <row r="1062" spans="1:4" s="110" customFormat="1" ht="21" customHeight="1">
      <c r="A1062" s="124" t="s">
        <v>832</v>
      </c>
      <c r="B1062" s="89">
        <f>SUM(B1063:B1072)</f>
        <v>296</v>
      </c>
      <c r="C1062" s="89">
        <f>SUM(C1063:C1072)</f>
        <v>250</v>
      </c>
      <c r="D1062" s="125">
        <f t="shared" si="17"/>
        <v>84.45945945945947</v>
      </c>
    </row>
    <row r="1063" spans="1:4" ht="21" customHeight="1">
      <c r="A1063" s="127" t="s">
        <v>40</v>
      </c>
      <c r="B1063" s="64">
        <v>106</v>
      </c>
      <c r="C1063" s="64">
        <v>94</v>
      </c>
      <c r="D1063" s="128">
        <f t="shared" si="17"/>
        <v>88.67924528301887</v>
      </c>
    </row>
    <row r="1064" spans="1:4" ht="21" customHeight="1">
      <c r="A1064" s="127" t="s">
        <v>41</v>
      </c>
      <c r="B1064" s="64">
        <v>19</v>
      </c>
      <c r="C1064" s="64"/>
      <c r="D1064" s="128">
        <f t="shared" si="17"/>
        <v>0</v>
      </c>
    </row>
    <row r="1065" spans="1:4" s="110" customFormat="1" ht="21" customHeight="1" hidden="1">
      <c r="A1065" s="127" t="s">
        <v>42</v>
      </c>
      <c r="B1065" s="64">
        <v>0</v>
      </c>
      <c r="C1065" s="64"/>
      <c r="D1065" s="128">
        <f t="shared" si="17"/>
      </c>
    </row>
    <row r="1066" spans="1:4" ht="21" customHeight="1" hidden="1">
      <c r="A1066" s="127" t="s">
        <v>833</v>
      </c>
      <c r="B1066" s="64">
        <v>0</v>
      </c>
      <c r="C1066" s="64"/>
      <c r="D1066" s="128">
        <f t="shared" si="17"/>
      </c>
    </row>
    <row r="1067" spans="1:4" ht="21" customHeight="1" hidden="1">
      <c r="A1067" s="127" t="s">
        <v>834</v>
      </c>
      <c r="B1067" s="64">
        <v>0</v>
      </c>
      <c r="C1067" s="64"/>
      <c r="D1067" s="128">
        <f aca="true" t="shared" si="18" ref="D1067:D1087">_xlfn.IFERROR(C1067/B1067*100,"")</f>
      </c>
    </row>
    <row r="1068" spans="1:4" s="110" customFormat="1" ht="21" customHeight="1" hidden="1">
      <c r="A1068" s="127" t="s">
        <v>1405</v>
      </c>
      <c r="B1068" s="64">
        <v>0</v>
      </c>
      <c r="C1068" s="64"/>
      <c r="D1068" s="128">
        <f t="shared" si="18"/>
      </c>
    </row>
    <row r="1069" spans="1:4" ht="21" customHeight="1" hidden="1">
      <c r="A1069" s="136" t="s">
        <v>836</v>
      </c>
      <c r="B1069" s="64">
        <v>0</v>
      </c>
      <c r="C1069" s="64"/>
      <c r="D1069" s="128">
        <f t="shared" si="18"/>
      </c>
    </row>
    <row r="1070" spans="1:4" s="110" customFormat="1" ht="21" customHeight="1">
      <c r="A1070" s="127" t="s">
        <v>837</v>
      </c>
      <c r="B1070" s="64">
        <v>0</v>
      </c>
      <c r="C1070" s="64"/>
      <c r="D1070" s="128">
        <f t="shared" si="18"/>
      </c>
    </row>
    <row r="1071" spans="1:4" s="110" customFormat="1" ht="21" customHeight="1">
      <c r="A1071" s="127" t="s">
        <v>49</v>
      </c>
      <c r="B1071" s="64">
        <v>0</v>
      </c>
      <c r="C1071" s="64">
        <v>156</v>
      </c>
      <c r="D1071" s="128">
        <f t="shared" si="18"/>
      </c>
    </row>
    <row r="1072" spans="1:4" ht="21" customHeight="1">
      <c r="A1072" s="127" t="s">
        <v>838</v>
      </c>
      <c r="B1072" s="64">
        <v>171</v>
      </c>
      <c r="C1072" s="64"/>
      <c r="D1072" s="128">
        <f t="shared" si="18"/>
        <v>0</v>
      </c>
    </row>
    <row r="1073" spans="1:4" ht="21" customHeight="1" hidden="1">
      <c r="A1073" s="124" t="s">
        <v>839</v>
      </c>
      <c r="B1073" s="89">
        <v>0</v>
      </c>
      <c r="C1073" s="89"/>
      <c r="D1073" s="125">
        <f t="shared" si="18"/>
      </c>
    </row>
    <row r="1074" spans="1:4" ht="21" customHeight="1" hidden="1">
      <c r="A1074" s="127" t="s">
        <v>40</v>
      </c>
      <c r="B1074" s="64">
        <v>0</v>
      </c>
      <c r="C1074" s="89"/>
      <c r="D1074" s="125">
        <f t="shared" si="18"/>
      </c>
    </row>
    <row r="1075" spans="1:4" ht="21" customHeight="1" hidden="1">
      <c r="A1075" s="127" t="s">
        <v>41</v>
      </c>
      <c r="B1075" s="64">
        <v>0</v>
      </c>
      <c r="C1075" s="89"/>
      <c r="D1075" s="125">
        <f t="shared" si="18"/>
      </c>
    </row>
    <row r="1076" spans="1:4" ht="21" customHeight="1" hidden="1">
      <c r="A1076" s="127" t="s">
        <v>42</v>
      </c>
      <c r="B1076" s="64">
        <v>0</v>
      </c>
      <c r="C1076" s="89"/>
      <c r="D1076" s="125">
        <f t="shared" si="18"/>
      </c>
    </row>
    <row r="1077" spans="1:4" ht="21" customHeight="1" hidden="1">
      <c r="A1077" s="127" t="s">
        <v>840</v>
      </c>
      <c r="B1077" s="64">
        <v>0</v>
      </c>
      <c r="C1077" s="89"/>
      <c r="D1077" s="125">
        <f t="shared" si="18"/>
      </c>
    </row>
    <row r="1078" spans="1:4" ht="33.75" customHeight="1" hidden="1">
      <c r="A1078" s="127" t="s">
        <v>841</v>
      </c>
      <c r="B1078" s="64">
        <v>0</v>
      </c>
      <c r="C1078" s="89"/>
      <c r="D1078" s="125">
        <f t="shared" si="18"/>
      </c>
    </row>
    <row r="1079" spans="1:4" ht="21" customHeight="1" hidden="1">
      <c r="A1079" s="127" t="s">
        <v>842</v>
      </c>
      <c r="B1079" s="64">
        <v>0</v>
      </c>
      <c r="C1079" s="89"/>
      <c r="D1079" s="125">
        <f t="shared" si="18"/>
      </c>
    </row>
    <row r="1080" spans="1:4" ht="21" customHeight="1">
      <c r="A1080" s="124" t="s">
        <v>843</v>
      </c>
      <c r="B1080" s="89">
        <f>SUM(B1081:B1086)</f>
        <v>63</v>
      </c>
      <c r="C1080" s="89"/>
      <c r="D1080" s="125">
        <f t="shared" si="18"/>
        <v>0</v>
      </c>
    </row>
    <row r="1081" spans="1:4" ht="21" customHeight="1">
      <c r="A1081" s="127" t="s">
        <v>40</v>
      </c>
      <c r="B1081" s="64">
        <v>0</v>
      </c>
      <c r="C1081" s="89"/>
      <c r="D1081" s="125">
        <f t="shared" si="18"/>
      </c>
    </row>
    <row r="1082" spans="1:4" ht="21" customHeight="1">
      <c r="A1082" s="127" t="s">
        <v>41</v>
      </c>
      <c r="B1082" s="64">
        <v>0</v>
      </c>
      <c r="C1082" s="89"/>
      <c r="D1082" s="125">
        <f t="shared" si="18"/>
      </c>
    </row>
    <row r="1083" spans="1:4" ht="21" customHeight="1">
      <c r="A1083" s="127" t="s">
        <v>42</v>
      </c>
      <c r="B1083" s="64">
        <v>0</v>
      </c>
      <c r="C1083" s="89"/>
      <c r="D1083" s="125">
        <f t="shared" si="18"/>
      </c>
    </row>
    <row r="1084" spans="1:4" s="110" customFormat="1" ht="21" customHeight="1">
      <c r="A1084" s="127" t="s">
        <v>844</v>
      </c>
      <c r="B1084" s="64">
        <v>0</v>
      </c>
      <c r="C1084" s="89"/>
      <c r="D1084" s="125">
        <f t="shared" si="18"/>
      </c>
    </row>
    <row r="1085" spans="1:4" ht="21" customHeight="1">
      <c r="A1085" s="127" t="s">
        <v>845</v>
      </c>
      <c r="B1085" s="64">
        <v>63</v>
      </c>
      <c r="C1085" s="89"/>
      <c r="D1085" s="125">
        <f t="shared" si="18"/>
        <v>0</v>
      </c>
    </row>
    <row r="1086" spans="1:4" s="110" customFormat="1" ht="21" customHeight="1">
      <c r="A1086" s="127" t="s">
        <v>846</v>
      </c>
      <c r="B1086" s="64">
        <v>0</v>
      </c>
      <c r="C1086" s="89"/>
      <c r="D1086" s="125">
        <f t="shared" si="18"/>
      </c>
    </row>
    <row r="1087" spans="1:4" ht="21" customHeight="1" hidden="1">
      <c r="A1087" s="124" t="s">
        <v>847</v>
      </c>
      <c r="B1087" s="89">
        <v>0</v>
      </c>
      <c r="C1087" s="89"/>
      <c r="D1087" s="125">
        <f t="shared" si="18"/>
      </c>
    </row>
    <row r="1088" spans="1:4" ht="21" customHeight="1" hidden="1">
      <c r="A1088" s="127" t="s">
        <v>848</v>
      </c>
      <c r="B1088" s="64">
        <v>0</v>
      </c>
      <c r="C1088" s="89"/>
      <c r="D1088" s="125">
        <f aca="true" t="shared" si="19" ref="D1088:D1151">_xlfn.IFERROR(C1088/B1088*100,"")</f>
      </c>
    </row>
    <row r="1089" spans="1:4" ht="21" customHeight="1" hidden="1">
      <c r="A1089" s="127" t="s">
        <v>849</v>
      </c>
      <c r="B1089" s="64">
        <v>0</v>
      </c>
      <c r="C1089" s="89"/>
      <c r="D1089" s="125">
        <f t="shared" si="19"/>
      </c>
    </row>
    <row r="1090" spans="1:4" ht="21" customHeight="1" hidden="1">
      <c r="A1090" s="127" t="s">
        <v>850</v>
      </c>
      <c r="B1090" s="64">
        <v>0</v>
      </c>
      <c r="C1090" s="89"/>
      <c r="D1090" s="125">
        <f t="shared" si="19"/>
      </c>
    </row>
    <row r="1091" spans="1:4" s="110" customFormat="1" ht="21" customHeight="1" hidden="1">
      <c r="A1091" s="127" t="s">
        <v>851</v>
      </c>
      <c r="B1091" s="64">
        <v>0</v>
      </c>
      <c r="C1091" s="89"/>
      <c r="D1091" s="125">
        <f t="shared" si="19"/>
      </c>
    </row>
    <row r="1092" spans="1:4" ht="21" customHeight="1" hidden="1">
      <c r="A1092" s="127" t="s">
        <v>852</v>
      </c>
      <c r="B1092" s="64">
        <v>0</v>
      </c>
      <c r="C1092" s="89"/>
      <c r="D1092" s="125">
        <f t="shared" si="19"/>
      </c>
    </row>
    <row r="1093" spans="1:4" ht="21" customHeight="1">
      <c r="A1093" s="124" t="s">
        <v>853</v>
      </c>
      <c r="B1093" s="89">
        <v>39</v>
      </c>
      <c r="C1093" s="89"/>
      <c r="D1093" s="125">
        <f t="shared" si="19"/>
        <v>0</v>
      </c>
    </row>
    <row r="1094" spans="1:4" ht="21" customHeight="1" hidden="1">
      <c r="A1094" s="124" t="s">
        <v>854</v>
      </c>
      <c r="B1094" s="89">
        <v>0</v>
      </c>
      <c r="C1094" s="89"/>
      <c r="D1094" s="125">
        <f t="shared" si="19"/>
      </c>
    </row>
    <row r="1095" spans="1:4" ht="21" customHeight="1" hidden="1">
      <c r="A1095" s="127" t="s">
        <v>40</v>
      </c>
      <c r="B1095" s="64">
        <v>0</v>
      </c>
      <c r="C1095" s="89"/>
      <c r="D1095" s="125">
        <f t="shared" si="19"/>
      </c>
    </row>
    <row r="1096" spans="1:4" s="110" customFormat="1" ht="21" customHeight="1" hidden="1">
      <c r="A1096" s="127" t="s">
        <v>41</v>
      </c>
      <c r="B1096" s="64">
        <v>0</v>
      </c>
      <c r="C1096" s="89"/>
      <c r="D1096" s="125">
        <f t="shared" si="19"/>
      </c>
    </row>
    <row r="1097" spans="1:4" s="110" customFormat="1" ht="21" customHeight="1" hidden="1">
      <c r="A1097" s="127" t="s">
        <v>42</v>
      </c>
      <c r="B1097" s="64">
        <v>0</v>
      </c>
      <c r="C1097" s="89"/>
      <c r="D1097" s="125">
        <f t="shared" si="19"/>
      </c>
    </row>
    <row r="1098" spans="1:4" s="110" customFormat="1" ht="21" customHeight="1" hidden="1">
      <c r="A1098" s="127" t="s">
        <v>855</v>
      </c>
      <c r="B1098" s="64">
        <v>0</v>
      </c>
      <c r="C1098" s="89"/>
      <c r="D1098" s="125">
        <f t="shared" si="19"/>
      </c>
    </row>
    <row r="1099" spans="1:4" ht="21" customHeight="1" hidden="1">
      <c r="A1099" s="127" t="s">
        <v>856</v>
      </c>
      <c r="B1099" s="64">
        <v>0</v>
      </c>
      <c r="C1099" s="89"/>
      <c r="D1099" s="125">
        <f t="shared" si="19"/>
      </c>
    </row>
    <row r="1100" spans="1:4" ht="21" customHeight="1" hidden="1">
      <c r="A1100" s="127" t="s">
        <v>857</v>
      </c>
      <c r="B1100" s="64">
        <v>0</v>
      </c>
      <c r="C1100" s="89"/>
      <c r="D1100" s="125">
        <f t="shared" si="19"/>
      </c>
    </row>
    <row r="1101" spans="1:4" ht="21" customHeight="1" hidden="1">
      <c r="A1101" s="127" t="s">
        <v>858</v>
      </c>
      <c r="B1101" s="64">
        <v>0</v>
      </c>
      <c r="C1101" s="89"/>
      <c r="D1101" s="125">
        <f t="shared" si="19"/>
      </c>
    </row>
    <row r="1102" spans="1:4" ht="31.5" customHeight="1" hidden="1">
      <c r="A1102" s="127" t="s">
        <v>49</v>
      </c>
      <c r="B1102" s="64">
        <v>0</v>
      </c>
      <c r="C1102" s="89"/>
      <c r="D1102" s="125">
        <f t="shared" si="19"/>
      </c>
    </row>
    <row r="1103" spans="1:4" ht="21" customHeight="1" hidden="1">
      <c r="A1103" s="127" t="s">
        <v>859</v>
      </c>
      <c r="B1103" s="64">
        <v>0</v>
      </c>
      <c r="C1103" s="89"/>
      <c r="D1103" s="125">
        <f t="shared" si="19"/>
      </c>
    </row>
    <row r="1104" spans="1:4" s="110" customFormat="1" ht="21" customHeight="1">
      <c r="A1104" s="124" t="s">
        <v>860</v>
      </c>
      <c r="B1104" s="89">
        <f>SUM(B1105:B1109)</f>
        <v>30</v>
      </c>
      <c r="C1104" s="89"/>
      <c r="D1104" s="125">
        <f t="shared" si="19"/>
        <v>0</v>
      </c>
    </row>
    <row r="1105" spans="1:4" s="110" customFormat="1" ht="21" customHeight="1">
      <c r="A1105" s="127" t="s">
        <v>40</v>
      </c>
      <c r="B1105" s="64">
        <v>0</v>
      </c>
      <c r="C1105" s="89"/>
      <c r="D1105" s="125">
        <f t="shared" si="19"/>
      </c>
    </row>
    <row r="1106" spans="1:4" ht="21" customHeight="1" hidden="1">
      <c r="A1106" s="127" t="s">
        <v>41</v>
      </c>
      <c r="B1106" s="64">
        <v>0</v>
      </c>
      <c r="C1106" s="89"/>
      <c r="D1106" s="125">
        <f t="shared" si="19"/>
      </c>
    </row>
    <row r="1107" spans="1:4" ht="21" customHeight="1" hidden="1">
      <c r="A1107" s="127" t="s">
        <v>42</v>
      </c>
      <c r="B1107" s="64">
        <v>0</v>
      </c>
      <c r="C1107" s="89"/>
      <c r="D1107" s="125">
        <f t="shared" si="19"/>
      </c>
    </row>
    <row r="1108" spans="1:4" ht="21" customHeight="1" hidden="1">
      <c r="A1108" s="127" t="s">
        <v>861</v>
      </c>
      <c r="B1108" s="64">
        <v>0</v>
      </c>
      <c r="C1108" s="89"/>
      <c r="D1108" s="125">
        <f t="shared" si="19"/>
      </c>
    </row>
    <row r="1109" spans="1:4" ht="21" customHeight="1">
      <c r="A1109" s="127" t="s">
        <v>862</v>
      </c>
      <c r="B1109" s="64">
        <v>30</v>
      </c>
      <c r="C1109" s="89"/>
      <c r="D1109" s="125">
        <f t="shared" si="19"/>
        <v>0</v>
      </c>
    </row>
    <row r="1110" spans="1:4" ht="21" customHeight="1">
      <c r="A1110" s="124" t="s">
        <v>863</v>
      </c>
      <c r="B1110" s="89">
        <f>SUM(B1111:B1112)</f>
        <v>9</v>
      </c>
      <c r="C1110" s="89"/>
      <c r="D1110" s="125">
        <f t="shared" si="19"/>
        <v>0</v>
      </c>
    </row>
    <row r="1111" spans="1:4" ht="21" customHeight="1">
      <c r="A1111" s="127" t="s">
        <v>864</v>
      </c>
      <c r="B1111" s="64">
        <v>0</v>
      </c>
      <c r="C1111" s="89"/>
      <c r="D1111" s="125">
        <f t="shared" si="19"/>
      </c>
    </row>
    <row r="1112" spans="1:4" ht="21" customHeight="1">
      <c r="A1112" s="127" t="s">
        <v>865</v>
      </c>
      <c r="B1112" s="64">
        <v>9</v>
      </c>
      <c r="C1112" s="89"/>
      <c r="D1112" s="125">
        <f t="shared" si="19"/>
        <v>0</v>
      </c>
    </row>
    <row r="1113" spans="1:4" ht="21" customHeight="1" hidden="1">
      <c r="A1113" s="124" t="s">
        <v>866</v>
      </c>
      <c r="B1113" s="89">
        <v>0</v>
      </c>
      <c r="C1113" s="89"/>
      <c r="D1113" s="125">
        <f t="shared" si="19"/>
      </c>
    </row>
    <row r="1114" spans="1:4" ht="21" customHeight="1" hidden="1">
      <c r="A1114" s="124" t="s">
        <v>867</v>
      </c>
      <c r="B1114" s="89">
        <v>0</v>
      </c>
      <c r="C1114" s="89"/>
      <c r="D1114" s="125">
        <f t="shared" si="19"/>
      </c>
    </row>
    <row r="1115" spans="1:4" s="110" customFormat="1" ht="21" customHeight="1" hidden="1">
      <c r="A1115" s="127" t="s">
        <v>40</v>
      </c>
      <c r="B1115" s="64">
        <v>0</v>
      </c>
      <c r="C1115" s="89"/>
      <c r="D1115" s="125">
        <f t="shared" si="19"/>
      </c>
    </row>
    <row r="1116" spans="1:4" ht="21" customHeight="1" hidden="1">
      <c r="A1116" s="127" t="s">
        <v>41</v>
      </c>
      <c r="B1116" s="64">
        <v>0</v>
      </c>
      <c r="C1116" s="89"/>
      <c r="D1116" s="125">
        <f t="shared" si="19"/>
      </c>
    </row>
    <row r="1117" spans="1:4" ht="21" customHeight="1" hidden="1">
      <c r="A1117" s="127" t="s">
        <v>42</v>
      </c>
      <c r="B1117" s="64">
        <v>0</v>
      </c>
      <c r="C1117" s="89"/>
      <c r="D1117" s="125">
        <f t="shared" si="19"/>
      </c>
    </row>
    <row r="1118" spans="1:4" ht="21" customHeight="1" hidden="1">
      <c r="A1118" s="127" t="s">
        <v>868</v>
      </c>
      <c r="B1118" s="64">
        <v>0</v>
      </c>
      <c r="C1118" s="89"/>
      <c r="D1118" s="125">
        <f t="shared" si="19"/>
      </c>
    </row>
    <row r="1119" spans="1:4" ht="21" customHeight="1" hidden="1">
      <c r="A1119" s="127" t="s">
        <v>49</v>
      </c>
      <c r="B1119" s="64">
        <v>0</v>
      </c>
      <c r="C1119" s="89"/>
      <c r="D1119" s="125">
        <f t="shared" si="19"/>
      </c>
    </row>
    <row r="1120" spans="1:4" ht="21" customHeight="1" hidden="1">
      <c r="A1120" s="127" t="s">
        <v>869</v>
      </c>
      <c r="B1120" s="64">
        <v>0</v>
      </c>
      <c r="C1120" s="89"/>
      <c r="D1120" s="125">
        <f t="shared" si="19"/>
      </c>
    </row>
    <row r="1121" spans="1:4" s="110" customFormat="1" ht="21" customHeight="1" hidden="1">
      <c r="A1121" s="124" t="s">
        <v>870</v>
      </c>
      <c r="B1121" s="89">
        <v>0</v>
      </c>
      <c r="C1121" s="89"/>
      <c r="D1121" s="125">
        <f t="shared" si="19"/>
      </c>
    </row>
    <row r="1122" spans="1:4" ht="21" customHeight="1" hidden="1">
      <c r="A1122" s="127" t="s">
        <v>871</v>
      </c>
      <c r="B1122" s="64">
        <v>0</v>
      </c>
      <c r="C1122" s="89"/>
      <c r="D1122" s="125">
        <f t="shared" si="19"/>
      </c>
    </row>
    <row r="1123" spans="1:4" ht="21" customHeight="1" hidden="1">
      <c r="A1123" s="127" t="s">
        <v>872</v>
      </c>
      <c r="B1123" s="64">
        <v>0</v>
      </c>
      <c r="C1123" s="89"/>
      <c r="D1123" s="125">
        <f t="shared" si="19"/>
      </c>
    </row>
    <row r="1124" spans="1:4" s="110" customFormat="1" ht="21" customHeight="1" hidden="1">
      <c r="A1124" s="127" t="s">
        <v>873</v>
      </c>
      <c r="B1124" s="64">
        <v>0</v>
      </c>
      <c r="C1124" s="89"/>
      <c r="D1124" s="125">
        <f t="shared" si="19"/>
      </c>
    </row>
    <row r="1125" spans="1:4" s="110" customFormat="1" ht="21" customHeight="1" hidden="1">
      <c r="A1125" s="127" t="s">
        <v>874</v>
      </c>
      <c r="B1125" s="64">
        <v>0</v>
      </c>
      <c r="C1125" s="89"/>
      <c r="D1125" s="125">
        <f t="shared" si="19"/>
      </c>
    </row>
    <row r="1126" spans="1:4" ht="21" customHeight="1" hidden="1">
      <c r="A1126" s="127" t="s">
        <v>875</v>
      </c>
      <c r="B1126" s="64">
        <v>0</v>
      </c>
      <c r="C1126" s="89"/>
      <c r="D1126" s="125">
        <f t="shared" si="19"/>
      </c>
    </row>
    <row r="1127" spans="1:4" ht="21" customHeight="1" hidden="1">
      <c r="A1127" s="127" t="s">
        <v>876</v>
      </c>
      <c r="B1127" s="64">
        <v>0</v>
      </c>
      <c r="C1127" s="89"/>
      <c r="D1127" s="125">
        <f t="shared" si="19"/>
      </c>
    </row>
    <row r="1128" spans="1:4" ht="21" customHeight="1" hidden="1">
      <c r="A1128" s="127" t="s">
        <v>877</v>
      </c>
      <c r="B1128" s="64">
        <v>0</v>
      </c>
      <c r="C1128" s="89"/>
      <c r="D1128" s="125">
        <f t="shared" si="19"/>
      </c>
    </row>
    <row r="1129" spans="1:4" ht="21" customHeight="1" hidden="1">
      <c r="A1129" s="127" t="s">
        <v>878</v>
      </c>
      <c r="B1129" s="64">
        <v>0</v>
      </c>
      <c r="C1129" s="89"/>
      <c r="D1129" s="125">
        <f t="shared" si="19"/>
      </c>
    </row>
    <row r="1130" spans="1:4" ht="21" customHeight="1" hidden="1">
      <c r="A1130" s="127" t="s">
        <v>879</v>
      </c>
      <c r="B1130" s="64">
        <v>0</v>
      </c>
      <c r="C1130" s="89"/>
      <c r="D1130" s="125">
        <f t="shared" si="19"/>
      </c>
    </row>
    <row r="1131" spans="1:4" ht="21" customHeight="1" hidden="1">
      <c r="A1131" s="124" t="s">
        <v>880</v>
      </c>
      <c r="B1131" s="89">
        <v>0</v>
      </c>
      <c r="C1131" s="89"/>
      <c r="D1131" s="125">
        <f t="shared" si="19"/>
      </c>
    </row>
    <row r="1132" spans="1:4" s="110" customFormat="1" ht="21" customHeight="1" hidden="1">
      <c r="A1132" s="127" t="s">
        <v>881</v>
      </c>
      <c r="B1132" s="64">
        <v>0</v>
      </c>
      <c r="C1132" s="89"/>
      <c r="D1132" s="125">
        <f t="shared" si="19"/>
      </c>
    </row>
    <row r="1133" spans="1:4" ht="21" customHeight="1" hidden="1">
      <c r="A1133" s="127" t="s">
        <v>882</v>
      </c>
      <c r="B1133" s="64">
        <v>0</v>
      </c>
      <c r="C1133" s="89"/>
      <c r="D1133" s="125">
        <f t="shared" si="19"/>
      </c>
    </row>
    <row r="1134" spans="1:4" ht="21" customHeight="1" hidden="1">
      <c r="A1134" s="127" t="s">
        <v>883</v>
      </c>
      <c r="B1134" s="64">
        <v>0</v>
      </c>
      <c r="C1134" s="89"/>
      <c r="D1134" s="125">
        <f t="shared" si="19"/>
      </c>
    </row>
    <row r="1135" spans="1:4" ht="21" customHeight="1" hidden="1">
      <c r="A1135" s="127" t="s">
        <v>884</v>
      </c>
      <c r="B1135" s="64">
        <v>0</v>
      </c>
      <c r="C1135" s="89"/>
      <c r="D1135" s="125">
        <f t="shared" si="19"/>
      </c>
    </row>
    <row r="1136" spans="1:4" ht="21" customHeight="1" hidden="1">
      <c r="A1136" s="127" t="s">
        <v>885</v>
      </c>
      <c r="B1136" s="64">
        <v>0</v>
      </c>
      <c r="C1136" s="89"/>
      <c r="D1136" s="125">
        <f t="shared" si="19"/>
      </c>
    </row>
    <row r="1137" spans="1:4" ht="21" customHeight="1" hidden="1">
      <c r="A1137" s="124" t="s">
        <v>886</v>
      </c>
      <c r="B1137" s="89">
        <v>0</v>
      </c>
      <c r="C1137" s="89"/>
      <c r="D1137" s="125">
        <f t="shared" si="19"/>
      </c>
    </row>
    <row r="1138" spans="1:4" ht="21" customHeight="1" hidden="1">
      <c r="A1138" s="127" t="s">
        <v>887</v>
      </c>
      <c r="B1138" s="64">
        <v>0</v>
      </c>
      <c r="C1138" s="89"/>
      <c r="D1138" s="125">
        <f t="shared" si="19"/>
      </c>
    </row>
    <row r="1139" spans="1:4" ht="21" customHeight="1" hidden="1">
      <c r="A1139" s="127" t="s">
        <v>888</v>
      </c>
      <c r="B1139" s="64">
        <v>0</v>
      </c>
      <c r="C1139" s="89"/>
      <c r="D1139" s="125">
        <f t="shared" si="19"/>
      </c>
    </row>
    <row r="1140" spans="1:4" s="110" customFormat="1" ht="21" customHeight="1" hidden="1">
      <c r="A1140" s="124" t="s">
        <v>889</v>
      </c>
      <c r="B1140" s="89">
        <v>0</v>
      </c>
      <c r="C1140" s="89"/>
      <c r="D1140" s="125">
        <f t="shared" si="19"/>
      </c>
    </row>
    <row r="1141" spans="1:4" s="110" customFormat="1" ht="21" customHeight="1" hidden="1">
      <c r="A1141" s="127" t="s">
        <v>890</v>
      </c>
      <c r="B1141" s="64">
        <v>0</v>
      </c>
      <c r="C1141" s="89"/>
      <c r="D1141" s="125">
        <f t="shared" si="19"/>
      </c>
    </row>
    <row r="1142" spans="1:4" s="110" customFormat="1" ht="21" customHeight="1" hidden="1">
      <c r="A1142" s="124" t="s">
        <v>891</v>
      </c>
      <c r="B1142" s="89">
        <v>0</v>
      </c>
      <c r="C1142" s="89"/>
      <c r="D1142" s="125">
        <f t="shared" si="19"/>
      </c>
    </row>
    <row r="1143" spans="1:4" ht="21" customHeight="1" hidden="1">
      <c r="A1143" s="127" t="s">
        <v>892</v>
      </c>
      <c r="B1143" s="89">
        <v>0</v>
      </c>
      <c r="C1143" s="89"/>
      <c r="D1143" s="125">
        <f t="shared" si="19"/>
      </c>
    </row>
    <row r="1144" spans="1:4" ht="21" customHeight="1" hidden="1">
      <c r="A1144" s="127" t="s">
        <v>893</v>
      </c>
      <c r="B1144" s="89">
        <v>0</v>
      </c>
      <c r="C1144" s="89"/>
      <c r="D1144" s="125">
        <f t="shared" si="19"/>
      </c>
    </row>
    <row r="1145" spans="1:4" ht="21" customHeight="1" hidden="1">
      <c r="A1145" s="127" t="s">
        <v>894</v>
      </c>
      <c r="B1145" s="89">
        <v>0</v>
      </c>
      <c r="C1145" s="89"/>
      <c r="D1145" s="125">
        <f t="shared" si="19"/>
      </c>
    </row>
    <row r="1146" spans="1:4" ht="21" customHeight="1" hidden="1">
      <c r="A1146" s="127" t="s">
        <v>895</v>
      </c>
      <c r="B1146" s="89">
        <v>0</v>
      </c>
      <c r="C1146" s="89"/>
      <c r="D1146" s="125">
        <f t="shared" si="19"/>
      </c>
    </row>
    <row r="1147" spans="1:4" ht="21" customHeight="1" hidden="1">
      <c r="A1147" s="127" t="s">
        <v>896</v>
      </c>
      <c r="B1147" s="89">
        <v>0</v>
      </c>
      <c r="C1147" s="89"/>
      <c r="D1147" s="125">
        <f t="shared" si="19"/>
      </c>
    </row>
    <row r="1148" spans="1:4" s="110" customFormat="1" ht="21" customHeight="1" hidden="1">
      <c r="A1148" s="127" t="s">
        <v>897</v>
      </c>
      <c r="B1148" s="89">
        <v>0</v>
      </c>
      <c r="C1148" s="89"/>
      <c r="D1148" s="125">
        <f t="shared" si="19"/>
      </c>
    </row>
    <row r="1149" spans="1:4" ht="21" customHeight="1" hidden="1">
      <c r="A1149" s="127" t="s">
        <v>898</v>
      </c>
      <c r="B1149" s="89">
        <v>0</v>
      </c>
      <c r="C1149" s="89"/>
      <c r="D1149" s="125">
        <f t="shared" si="19"/>
      </c>
    </row>
    <row r="1150" spans="1:4" ht="21" customHeight="1" hidden="1">
      <c r="A1150" s="127" t="s">
        <v>899</v>
      </c>
      <c r="B1150" s="89">
        <v>0</v>
      </c>
      <c r="C1150" s="89"/>
      <c r="D1150" s="125">
        <f t="shared" si="19"/>
      </c>
    </row>
    <row r="1151" spans="1:4" s="110" customFormat="1" ht="21" customHeight="1" hidden="1">
      <c r="A1151" s="127" t="s">
        <v>900</v>
      </c>
      <c r="B1151" s="89">
        <v>0</v>
      </c>
      <c r="C1151" s="89"/>
      <c r="D1151" s="125">
        <f t="shared" si="19"/>
      </c>
    </row>
    <row r="1152" spans="1:4" s="110" customFormat="1" ht="21" customHeight="1">
      <c r="A1152" s="124" t="s">
        <v>901</v>
      </c>
      <c r="B1152" s="89">
        <f>B1153+B1180+B1195</f>
        <v>2032</v>
      </c>
      <c r="C1152" s="89">
        <f>C1153+C1180+C1195</f>
        <v>186</v>
      </c>
      <c r="D1152" s="125">
        <f aca="true" t="shared" si="20" ref="D1152:D1215">_xlfn.IFERROR(C1152/B1152*100,"")</f>
        <v>9.153543307086615</v>
      </c>
    </row>
    <row r="1153" spans="1:4" s="110" customFormat="1" ht="21" customHeight="1">
      <c r="A1153" s="124" t="s">
        <v>902</v>
      </c>
      <c r="B1153" s="89">
        <f>SUM(B1154:B1179)</f>
        <v>2032</v>
      </c>
      <c r="C1153" s="89">
        <f>SUM(C1154:C1179)</f>
        <v>186</v>
      </c>
      <c r="D1153" s="125">
        <f t="shared" si="20"/>
        <v>9.153543307086615</v>
      </c>
    </row>
    <row r="1154" spans="1:4" s="110" customFormat="1" ht="21" customHeight="1">
      <c r="A1154" s="127" t="s">
        <v>40</v>
      </c>
      <c r="B1154" s="64">
        <v>25</v>
      </c>
      <c r="C1154" s="64">
        <v>25</v>
      </c>
      <c r="D1154" s="128">
        <f t="shared" si="20"/>
        <v>100</v>
      </c>
    </row>
    <row r="1155" spans="1:4" s="110" customFormat="1" ht="21" customHeight="1">
      <c r="A1155" s="127" t="s">
        <v>41</v>
      </c>
      <c r="B1155" s="64">
        <v>0</v>
      </c>
      <c r="C1155" s="64"/>
      <c r="D1155" s="128">
        <f t="shared" si="20"/>
      </c>
    </row>
    <row r="1156" spans="1:4" s="110" customFormat="1" ht="21" customHeight="1" hidden="1">
      <c r="A1156" s="127" t="s">
        <v>42</v>
      </c>
      <c r="B1156" s="64">
        <v>0</v>
      </c>
      <c r="C1156" s="64"/>
      <c r="D1156" s="128">
        <f t="shared" si="20"/>
      </c>
    </row>
    <row r="1157" spans="1:4" s="110" customFormat="1" ht="21" customHeight="1" hidden="1">
      <c r="A1157" s="127" t="s">
        <v>903</v>
      </c>
      <c r="B1157" s="64">
        <v>0</v>
      </c>
      <c r="C1157" s="64"/>
      <c r="D1157" s="128">
        <f t="shared" si="20"/>
      </c>
    </row>
    <row r="1158" spans="1:4" s="110" customFormat="1" ht="21" customHeight="1" hidden="1">
      <c r="A1158" s="127" t="s">
        <v>904</v>
      </c>
      <c r="B1158" s="64">
        <v>0</v>
      </c>
      <c r="C1158" s="64"/>
      <c r="D1158" s="128">
        <f t="shared" si="20"/>
      </c>
    </row>
    <row r="1159" spans="1:4" s="110" customFormat="1" ht="21" customHeight="1" hidden="1">
      <c r="A1159" s="127" t="s">
        <v>905</v>
      </c>
      <c r="B1159" s="64">
        <v>0</v>
      </c>
      <c r="C1159" s="64"/>
      <c r="D1159" s="128">
        <f t="shared" si="20"/>
      </c>
    </row>
    <row r="1160" spans="1:4" s="110" customFormat="1" ht="21" customHeight="1" hidden="1">
      <c r="A1160" s="127" t="s">
        <v>906</v>
      </c>
      <c r="B1160" s="64">
        <v>0</v>
      </c>
      <c r="C1160" s="64"/>
      <c r="D1160" s="128">
        <f t="shared" si="20"/>
      </c>
    </row>
    <row r="1161" spans="1:4" s="110" customFormat="1" ht="21" customHeight="1" hidden="1">
      <c r="A1161" s="127" t="s">
        <v>907</v>
      </c>
      <c r="B1161" s="64">
        <v>0</v>
      </c>
      <c r="C1161" s="64"/>
      <c r="D1161" s="128">
        <f t="shared" si="20"/>
      </c>
    </row>
    <row r="1162" spans="1:4" s="110" customFormat="1" ht="21" customHeight="1">
      <c r="A1162" s="127" t="s">
        <v>908</v>
      </c>
      <c r="B1162" s="64">
        <v>1824</v>
      </c>
      <c r="C1162" s="64"/>
      <c r="D1162" s="128">
        <f t="shared" si="20"/>
        <v>0</v>
      </c>
    </row>
    <row r="1163" spans="1:4" s="110" customFormat="1" ht="21" customHeight="1">
      <c r="A1163" s="127" t="s">
        <v>909</v>
      </c>
      <c r="B1163" s="64">
        <v>0</v>
      </c>
      <c r="C1163" s="64"/>
      <c r="D1163" s="128">
        <f t="shared" si="20"/>
      </c>
    </row>
    <row r="1164" spans="1:4" s="110" customFormat="1" ht="21" customHeight="1" hidden="1">
      <c r="A1164" s="127" t="s">
        <v>910</v>
      </c>
      <c r="B1164" s="64">
        <v>0</v>
      </c>
      <c r="C1164" s="64"/>
      <c r="D1164" s="128">
        <f t="shared" si="20"/>
      </c>
    </row>
    <row r="1165" spans="1:4" ht="21" customHeight="1" hidden="1">
      <c r="A1165" s="127" t="s">
        <v>911</v>
      </c>
      <c r="B1165" s="64">
        <v>0</v>
      </c>
      <c r="C1165" s="64"/>
      <c r="D1165" s="128">
        <f t="shared" si="20"/>
      </c>
    </row>
    <row r="1166" spans="1:4" ht="21" customHeight="1" hidden="1">
      <c r="A1166" s="127" t="s">
        <v>912</v>
      </c>
      <c r="B1166" s="64">
        <v>0</v>
      </c>
      <c r="C1166" s="64"/>
      <c r="D1166" s="128">
        <f t="shared" si="20"/>
      </c>
    </row>
    <row r="1167" spans="1:4" ht="21" customHeight="1" hidden="1">
      <c r="A1167" s="127" t="s">
        <v>913</v>
      </c>
      <c r="B1167" s="64">
        <v>0</v>
      </c>
      <c r="C1167" s="64"/>
      <c r="D1167" s="128">
        <f t="shared" si="20"/>
      </c>
    </row>
    <row r="1168" spans="1:4" ht="21" customHeight="1" hidden="1">
      <c r="A1168" s="127" t="s">
        <v>914</v>
      </c>
      <c r="B1168" s="64">
        <v>0</v>
      </c>
      <c r="C1168" s="64"/>
      <c r="D1168" s="128">
        <f t="shared" si="20"/>
      </c>
    </row>
    <row r="1169" spans="1:4" ht="21" customHeight="1" hidden="1">
      <c r="A1169" s="127" t="s">
        <v>915</v>
      </c>
      <c r="B1169" s="64">
        <v>0</v>
      </c>
      <c r="C1169" s="64"/>
      <c r="D1169" s="128">
        <f t="shared" si="20"/>
      </c>
    </row>
    <row r="1170" spans="1:4" ht="21" customHeight="1" hidden="1">
      <c r="A1170" s="127" t="s">
        <v>916</v>
      </c>
      <c r="B1170" s="64">
        <v>0</v>
      </c>
      <c r="C1170" s="64"/>
      <c r="D1170" s="128">
        <f t="shared" si="20"/>
      </c>
    </row>
    <row r="1171" spans="1:4" ht="21" customHeight="1" hidden="1">
      <c r="A1171" s="127" t="s">
        <v>917</v>
      </c>
      <c r="B1171" s="64">
        <v>0</v>
      </c>
      <c r="C1171" s="64"/>
      <c r="D1171" s="128">
        <f t="shared" si="20"/>
      </c>
    </row>
    <row r="1172" spans="1:4" ht="21" customHeight="1" hidden="1">
      <c r="A1172" s="127" t="s">
        <v>918</v>
      </c>
      <c r="B1172" s="64">
        <v>0</v>
      </c>
      <c r="C1172" s="64"/>
      <c r="D1172" s="128">
        <f t="shared" si="20"/>
      </c>
    </row>
    <row r="1173" spans="1:4" ht="21" customHeight="1" hidden="1">
      <c r="A1173" s="127" t="s">
        <v>919</v>
      </c>
      <c r="B1173" s="64">
        <v>0</v>
      </c>
      <c r="C1173" s="64"/>
      <c r="D1173" s="128">
        <f t="shared" si="20"/>
      </c>
    </row>
    <row r="1174" spans="1:4" ht="21" customHeight="1" hidden="1">
      <c r="A1174" s="127" t="s">
        <v>920</v>
      </c>
      <c r="B1174" s="64">
        <v>0</v>
      </c>
      <c r="C1174" s="64"/>
      <c r="D1174" s="128">
        <f t="shared" si="20"/>
      </c>
    </row>
    <row r="1175" spans="1:4" ht="21" customHeight="1" hidden="1">
      <c r="A1175" s="127" t="s">
        <v>921</v>
      </c>
      <c r="B1175" s="64">
        <v>0</v>
      </c>
      <c r="C1175" s="64"/>
      <c r="D1175" s="128">
        <f t="shared" si="20"/>
      </c>
    </row>
    <row r="1176" spans="1:4" ht="21" customHeight="1" hidden="1">
      <c r="A1176" s="127" t="s">
        <v>922</v>
      </c>
      <c r="B1176" s="64">
        <v>0</v>
      </c>
      <c r="C1176" s="64"/>
      <c r="D1176" s="128">
        <f t="shared" si="20"/>
      </c>
    </row>
    <row r="1177" spans="1:4" ht="21" customHeight="1" hidden="1">
      <c r="A1177" s="127" t="s">
        <v>923</v>
      </c>
      <c r="B1177" s="64">
        <v>0</v>
      </c>
      <c r="C1177" s="64"/>
      <c r="D1177" s="128">
        <f t="shared" si="20"/>
      </c>
    </row>
    <row r="1178" spans="1:4" ht="21" customHeight="1">
      <c r="A1178" s="127" t="s">
        <v>49</v>
      </c>
      <c r="B1178" s="64">
        <v>163</v>
      </c>
      <c r="C1178" s="64">
        <v>161</v>
      </c>
      <c r="D1178" s="128">
        <f t="shared" si="20"/>
        <v>98.77300613496932</v>
      </c>
    </row>
    <row r="1179" spans="1:4" ht="21" customHeight="1">
      <c r="A1179" s="127" t="s">
        <v>924</v>
      </c>
      <c r="B1179" s="64">
        <v>20</v>
      </c>
      <c r="C1179" s="89"/>
      <c r="D1179" s="125">
        <f t="shared" si="20"/>
        <v>0</v>
      </c>
    </row>
    <row r="1180" spans="1:4" ht="21" customHeight="1" hidden="1">
      <c r="A1180" s="124" t="s">
        <v>925</v>
      </c>
      <c r="B1180" s="89">
        <v>0</v>
      </c>
      <c r="C1180" s="89"/>
      <c r="D1180" s="125">
        <f t="shared" si="20"/>
      </c>
    </row>
    <row r="1181" spans="1:4" ht="21" customHeight="1" hidden="1">
      <c r="A1181" s="127" t="s">
        <v>40</v>
      </c>
      <c r="B1181" s="64">
        <v>0</v>
      </c>
      <c r="C1181" s="89"/>
      <c r="D1181" s="125">
        <f t="shared" si="20"/>
      </c>
    </row>
    <row r="1182" spans="1:4" ht="21" customHeight="1" hidden="1">
      <c r="A1182" s="127" t="s">
        <v>41</v>
      </c>
      <c r="B1182" s="64">
        <v>0</v>
      </c>
      <c r="C1182" s="89"/>
      <c r="D1182" s="125">
        <f t="shared" si="20"/>
      </c>
    </row>
    <row r="1183" spans="1:4" ht="21" customHeight="1" hidden="1">
      <c r="A1183" s="127" t="s">
        <v>42</v>
      </c>
      <c r="B1183" s="64">
        <v>0</v>
      </c>
      <c r="C1183" s="89"/>
      <c r="D1183" s="125">
        <f t="shared" si="20"/>
      </c>
    </row>
    <row r="1184" spans="1:4" ht="21" customHeight="1" hidden="1">
      <c r="A1184" s="127" t="s">
        <v>926</v>
      </c>
      <c r="B1184" s="64">
        <v>0</v>
      </c>
      <c r="C1184" s="89"/>
      <c r="D1184" s="125">
        <f t="shared" si="20"/>
      </c>
    </row>
    <row r="1185" spans="1:4" ht="21" customHeight="1" hidden="1">
      <c r="A1185" s="127" t="s">
        <v>927</v>
      </c>
      <c r="B1185" s="64">
        <v>0</v>
      </c>
      <c r="C1185" s="89"/>
      <c r="D1185" s="125">
        <f t="shared" si="20"/>
      </c>
    </row>
    <row r="1186" spans="1:4" ht="21" customHeight="1" hidden="1">
      <c r="A1186" s="127" t="s">
        <v>928</v>
      </c>
      <c r="B1186" s="64">
        <v>0</v>
      </c>
      <c r="C1186" s="89"/>
      <c r="D1186" s="125">
        <f t="shared" si="20"/>
      </c>
    </row>
    <row r="1187" spans="1:4" ht="21" customHeight="1" hidden="1">
      <c r="A1187" s="127" t="s">
        <v>929</v>
      </c>
      <c r="B1187" s="64">
        <v>0</v>
      </c>
      <c r="C1187" s="89"/>
      <c r="D1187" s="125">
        <f t="shared" si="20"/>
      </c>
    </row>
    <row r="1188" spans="1:4" ht="21" customHeight="1" hidden="1">
      <c r="A1188" s="127" t="s">
        <v>930</v>
      </c>
      <c r="B1188" s="64">
        <v>0</v>
      </c>
      <c r="C1188" s="89"/>
      <c r="D1188" s="125">
        <f t="shared" si="20"/>
      </c>
    </row>
    <row r="1189" spans="1:4" ht="21" customHeight="1" hidden="1">
      <c r="A1189" s="127" t="s">
        <v>931</v>
      </c>
      <c r="B1189" s="64">
        <v>0</v>
      </c>
      <c r="C1189" s="89"/>
      <c r="D1189" s="125">
        <f t="shared" si="20"/>
      </c>
    </row>
    <row r="1190" spans="1:4" ht="21" customHeight="1" hidden="1">
      <c r="A1190" s="127" t="s">
        <v>932</v>
      </c>
      <c r="B1190" s="64">
        <v>0</v>
      </c>
      <c r="C1190" s="89"/>
      <c r="D1190" s="125">
        <f t="shared" si="20"/>
      </c>
    </row>
    <row r="1191" spans="1:4" s="110" customFormat="1" ht="21" customHeight="1" hidden="1">
      <c r="A1191" s="127" t="s">
        <v>933</v>
      </c>
      <c r="B1191" s="64">
        <v>0</v>
      </c>
      <c r="C1191" s="89"/>
      <c r="D1191" s="125">
        <f t="shared" si="20"/>
      </c>
    </row>
    <row r="1192" spans="1:4" ht="21" customHeight="1" hidden="1">
      <c r="A1192" s="127" t="s">
        <v>934</v>
      </c>
      <c r="B1192" s="64">
        <v>0</v>
      </c>
      <c r="C1192" s="89"/>
      <c r="D1192" s="125">
        <f t="shared" si="20"/>
      </c>
    </row>
    <row r="1193" spans="1:4" ht="21" customHeight="1" hidden="1">
      <c r="A1193" s="127" t="s">
        <v>935</v>
      </c>
      <c r="B1193" s="64">
        <v>0</v>
      </c>
      <c r="C1193" s="89"/>
      <c r="D1193" s="125">
        <f t="shared" si="20"/>
      </c>
    </row>
    <row r="1194" spans="1:4" ht="21" customHeight="1" hidden="1">
      <c r="A1194" s="127" t="s">
        <v>936</v>
      </c>
      <c r="B1194" s="64">
        <v>0</v>
      </c>
      <c r="C1194" s="89"/>
      <c r="D1194" s="125">
        <f t="shared" si="20"/>
      </c>
    </row>
    <row r="1195" spans="1:4" ht="21" customHeight="1" hidden="1">
      <c r="A1195" s="124" t="s">
        <v>937</v>
      </c>
      <c r="B1195" s="89">
        <v>0</v>
      </c>
      <c r="C1195" s="89"/>
      <c r="D1195" s="125">
        <f t="shared" si="20"/>
      </c>
    </row>
    <row r="1196" spans="1:4" ht="21" customHeight="1" hidden="1">
      <c r="A1196" s="127" t="s">
        <v>938</v>
      </c>
      <c r="B1196" s="64">
        <v>0</v>
      </c>
      <c r="C1196" s="89"/>
      <c r="D1196" s="125">
        <f t="shared" si="20"/>
      </c>
    </row>
    <row r="1197" spans="1:4" ht="21" customHeight="1">
      <c r="A1197" s="124" t="s">
        <v>939</v>
      </c>
      <c r="B1197" s="89">
        <f>SUM(B1198,B1209,B1213)</f>
        <v>5341</v>
      </c>
      <c r="C1197" s="89">
        <f>SUM(C1198,C1209,C1213)</f>
        <v>3232</v>
      </c>
      <c r="D1197" s="125">
        <f t="shared" si="20"/>
        <v>60.51301254446733</v>
      </c>
    </row>
    <row r="1198" spans="1:4" ht="21" customHeight="1">
      <c r="A1198" s="124" t="s">
        <v>940</v>
      </c>
      <c r="B1198" s="89">
        <f>SUM(B1199:B1208)</f>
        <v>1932</v>
      </c>
      <c r="C1198" s="89">
        <f>SUM(C1199:C1208)</f>
        <v>0</v>
      </c>
      <c r="D1198" s="125">
        <f t="shared" si="20"/>
        <v>0</v>
      </c>
    </row>
    <row r="1199" spans="1:4" ht="21" customHeight="1">
      <c r="A1199" s="127" t="s">
        <v>941</v>
      </c>
      <c r="B1199" s="64">
        <v>0</v>
      </c>
      <c r="C1199" s="89"/>
      <c r="D1199" s="125">
        <f t="shared" si="20"/>
      </c>
    </row>
    <row r="1200" spans="1:4" ht="21" customHeight="1" hidden="1">
      <c r="A1200" s="127" t="s">
        <v>942</v>
      </c>
      <c r="B1200" s="64">
        <v>0</v>
      </c>
      <c r="C1200" s="89"/>
      <c r="D1200" s="125">
        <f t="shared" si="20"/>
      </c>
    </row>
    <row r="1201" spans="1:4" ht="21" customHeight="1" hidden="1">
      <c r="A1201" s="127" t="s">
        <v>943</v>
      </c>
      <c r="B1201" s="64">
        <v>0</v>
      </c>
      <c r="C1201" s="89"/>
      <c r="D1201" s="125">
        <f t="shared" si="20"/>
      </c>
    </row>
    <row r="1202" spans="1:4" ht="21" customHeight="1" hidden="1">
      <c r="A1202" s="127" t="s">
        <v>944</v>
      </c>
      <c r="B1202" s="64">
        <v>0</v>
      </c>
      <c r="C1202" s="89"/>
      <c r="D1202" s="125">
        <f t="shared" si="20"/>
      </c>
    </row>
    <row r="1203" spans="1:4" ht="21" customHeight="1" hidden="1">
      <c r="A1203" s="127" t="s">
        <v>945</v>
      </c>
      <c r="B1203" s="64">
        <v>0</v>
      </c>
      <c r="C1203" s="89"/>
      <c r="D1203" s="125">
        <f t="shared" si="20"/>
      </c>
    </row>
    <row r="1204" spans="1:4" ht="21" customHeight="1">
      <c r="A1204" s="127" t="s">
        <v>946</v>
      </c>
      <c r="B1204" s="64">
        <v>26</v>
      </c>
      <c r="C1204" s="89"/>
      <c r="D1204" s="125">
        <f t="shared" si="20"/>
        <v>0</v>
      </c>
    </row>
    <row r="1205" spans="1:4" ht="21" customHeight="1">
      <c r="A1205" s="127" t="s">
        <v>947</v>
      </c>
      <c r="B1205" s="64">
        <v>0</v>
      </c>
      <c r="C1205" s="89"/>
      <c r="D1205" s="125">
        <f t="shared" si="20"/>
      </c>
    </row>
    <row r="1206" spans="1:4" s="110" customFormat="1" ht="21" customHeight="1">
      <c r="A1206" s="127" t="s">
        <v>948</v>
      </c>
      <c r="B1206" s="64">
        <v>1906</v>
      </c>
      <c r="C1206" s="89"/>
      <c r="D1206" s="125">
        <f t="shared" si="20"/>
        <v>0</v>
      </c>
    </row>
    <row r="1207" spans="1:4" ht="21" customHeight="1">
      <c r="A1207" s="127" t="s">
        <v>949</v>
      </c>
      <c r="B1207" s="64">
        <v>0</v>
      </c>
      <c r="C1207" s="89"/>
      <c r="D1207" s="125">
        <f t="shared" si="20"/>
      </c>
    </row>
    <row r="1208" spans="1:4" s="110" customFormat="1" ht="21" customHeight="1">
      <c r="A1208" s="127" t="s">
        <v>950</v>
      </c>
      <c r="B1208" s="64">
        <v>0</v>
      </c>
      <c r="C1208" s="89"/>
      <c r="D1208" s="125">
        <f t="shared" si="20"/>
      </c>
    </row>
    <row r="1209" spans="1:4" s="110" customFormat="1" ht="21" customHeight="1">
      <c r="A1209" s="124" t="s">
        <v>951</v>
      </c>
      <c r="B1209" s="89">
        <f>SUM(B1210:B1212)</f>
        <v>3409</v>
      </c>
      <c r="C1209" s="89">
        <f>SUM(C1210:C1212)</f>
        <v>3232</v>
      </c>
      <c r="D1209" s="125">
        <f t="shared" si="20"/>
        <v>94.80786154297448</v>
      </c>
    </row>
    <row r="1210" spans="1:4" ht="21" customHeight="1">
      <c r="A1210" s="127" t="s">
        <v>952</v>
      </c>
      <c r="B1210" s="64">
        <v>3409</v>
      </c>
      <c r="C1210" s="64">
        <v>3232</v>
      </c>
      <c r="D1210" s="128">
        <f t="shared" si="20"/>
        <v>94.80786154297448</v>
      </c>
    </row>
    <row r="1211" spans="1:4" ht="21" customHeight="1">
      <c r="A1211" s="127" t="s">
        <v>953</v>
      </c>
      <c r="B1211" s="64">
        <v>0</v>
      </c>
      <c r="C1211" s="89"/>
      <c r="D1211" s="125">
        <f t="shared" si="20"/>
      </c>
    </row>
    <row r="1212" spans="1:4" ht="21" customHeight="1">
      <c r="A1212" s="127" t="s">
        <v>954</v>
      </c>
      <c r="B1212" s="64">
        <v>0</v>
      </c>
      <c r="C1212" s="89"/>
      <c r="D1212" s="125">
        <f t="shared" si="20"/>
      </c>
    </row>
    <row r="1213" spans="1:4" s="110" customFormat="1" ht="21" customHeight="1" hidden="1">
      <c r="A1213" s="124" t="s">
        <v>955</v>
      </c>
      <c r="B1213" s="89">
        <v>0</v>
      </c>
      <c r="C1213" s="89"/>
      <c r="D1213" s="125">
        <f t="shared" si="20"/>
      </c>
    </row>
    <row r="1214" spans="1:4" s="110" customFormat="1" ht="21" customHeight="1" hidden="1">
      <c r="A1214" s="127" t="s">
        <v>956</v>
      </c>
      <c r="B1214" s="64">
        <v>0</v>
      </c>
      <c r="C1214" s="89"/>
      <c r="D1214" s="125">
        <f t="shared" si="20"/>
      </c>
    </row>
    <row r="1215" spans="1:4" ht="21" customHeight="1" hidden="1">
      <c r="A1215" s="127" t="s">
        <v>957</v>
      </c>
      <c r="B1215" s="64">
        <v>0</v>
      </c>
      <c r="C1215" s="89"/>
      <c r="D1215" s="125">
        <f t="shared" si="20"/>
      </c>
    </row>
    <row r="1216" spans="1:4" ht="21" customHeight="1" hidden="1">
      <c r="A1216" s="127" t="s">
        <v>958</v>
      </c>
      <c r="B1216" s="64">
        <v>0</v>
      </c>
      <c r="C1216" s="89"/>
      <c r="D1216" s="125">
        <f aca="true" t="shared" si="21" ref="D1216:D1232">_xlfn.IFERROR(C1216/B1216*100,"")</f>
      </c>
    </row>
    <row r="1217" spans="1:4" ht="21" customHeight="1" hidden="1">
      <c r="A1217" s="124" t="s">
        <v>959</v>
      </c>
      <c r="B1217" s="89">
        <v>0</v>
      </c>
      <c r="C1217" s="89"/>
      <c r="D1217" s="125">
        <f t="shared" si="21"/>
      </c>
    </row>
    <row r="1218" spans="1:4" ht="21" customHeight="1" hidden="1">
      <c r="A1218" s="124" t="s">
        <v>960</v>
      </c>
      <c r="B1218" s="89">
        <v>0</v>
      </c>
      <c r="C1218" s="89">
        <f>SUM(C1219:C1232)</f>
        <v>0</v>
      </c>
      <c r="D1218" s="125">
        <f t="shared" si="21"/>
      </c>
    </row>
    <row r="1219" spans="1:4" ht="21" customHeight="1" hidden="1">
      <c r="A1219" s="127" t="s">
        <v>40</v>
      </c>
      <c r="B1219" s="64">
        <v>0</v>
      </c>
      <c r="C1219" s="89"/>
      <c r="D1219" s="125">
        <f t="shared" si="21"/>
      </c>
    </row>
    <row r="1220" spans="1:4" s="110" customFormat="1" ht="21" customHeight="1" hidden="1">
      <c r="A1220" s="127" t="s">
        <v>41</v>
      </c>
      <c r="B1220" s="64">
        <v>0</v>
      </c>
      <c r="C1220" s="89"/>
      <c r="D1220" s="125">
        <f t="shared" si="21"/>
      </c>
    </row>
    <row r="1221" spans="1:4" ht="21" customHeight="1" hidden="1">
      <c r="A1221" s="127" t="s">
        <v>42</v>
      </c>
      <c r="B1221" s="64">
        <v>0</v>
      </c>
      <c r="C1221" s="89"/>
      <c r="D1221" s="125">
        <f t="shared" si="21"/>
      </c>
    </row>
    <row r="1222" spans="1:4" ht="21" customHeight="1" hidden="1">
      <c r="A1222" s="127" t="s">
        <v>961</v>
      </c>
      <c r="B1222" s="64">
        <v>0</v>
      </c>
      <c r="C1222" s="89"/>
      <c r="D1222" s="125">
        <f t="shared" si="21"/>
      </c>
    </row>
    <row r="1223" spans="1:4" ht="21" customHeight="1" hidden="1">
      <c r="A1223" s="127" t="s">
        <v>962</v>
      </c>
      <c r="B1223" s="64">
        <v>0</v>
      </c>
      <c r="C1223" s="89"/>
      <c r="D1223" s="125">
        <f t="shared" si="21"/>
      </c>
    </row>
    <row r="1224" spans="1:4" s="110" customFormat="1" ht="21" customHeight="1" hidden="1">
      <c r="A1224" s="127" t="s">
        <v>963</v>
      </c>
      <c r="B1224" s="64">
        <v>0</v>
      </c>
      <c r="C1224" s="89"/>
      <c r="D1224" s="125">
        <f t="shared" si="21"/>
      </c>
    </row>
    <row r="1225" spans="1:4" ht="21" customHeight="1" hidden="1">
      <c r="A1225" s="127" t="s">
        <v>964</v>
      </c>
      <c r="B1225" s="64">
        <v>0</v>
      </c>
      <c r="C1225" s="89"/>
      <c r="D1225" s="125">
        <f t="shared" si="21"/>
      </c>
    </row>
    <row r="1226" spans="1:4" ht="21" customHeight="1" hidden="1">
      <c r="A1226" s="127" t="s">
        <v>965</v>
      </c>
      <c r="B1226" s="64">
        <v>0</v>
      </c>
      <c r="C1226" s="89"/>
      <c r="D1226" s="125">
        <f t="shared" si="21"/>
      </c>
    </row>
    <row r="1227" spans="1:4" ht="21" customHeight="1" hidden="1">
      <c r="A1227" s="127" t="s">
        <v>966</v>
      </c>
      <c r="B1227" s="64">
        <v>0</v>
      </c>
      <c r="C1227" s="89"/>
      <c r="D1227" s="125">
        <f t="shared" si="21"/>
      </c>
    </row>
    <row r="1228" spans="1:4" s="110" customFormat="1" ht="21" customHeight="1" hidden="1">
      <c r="A1228" s="127" t="s">
        <v>967</v>
      </c>
      <c r="B1228" s="64">
        <v>0</v>
      </c>
      <c r="C1228" s="89"/>
      <c r="D1228" s="125">
        <f t="shared" si="21"/>
      </c>
    </row>
    <row r="1229" spans="1:4" s="110" customFormat="1" ht="21" customHeight="1" hidden="1">
      <c r="A1229" s="127" t="s">
        <v>968</v>
      </c>
      <c r="B1229" s="64">
        <v>0</v>
      </c>
      <c r="C1229" s="89"/>
      <c r="D1229" s="125">
        <f t="shared" si="21"/>
      </c>
    </row>
    <row r="1230" spans="1:4" ht="21" customHeight="1" hidden="1">
      <c r="A1230" s="127" t="s">
        <v>969</v>
      </c>
      <c r="B1230" s="64">
        <v>0</v>
      </c>
      <c r="C1230" s="89"/>
      <c r="D1230" s="125">
        <f t="shared" si="21"/>
      </c>
    </row>
    <row r="1231" spans="1:4" ht="21" customHeight="1" hidden="1">
      <c r="A1231" s="127" t="s">
        <v>49</v>
      </c>
      <c r="B1231" s="64">
        <v>0</v>
      </c>
      <c r="C1231" s="89"/>
      <c r="D1231" s="125">
        <f t="shared" si="21"/>
      </c>
    </row>
    <row r="1232" spans="1:4" ht="21" customHeight="1" hidden="1">
      <c r="A1232" s="127" t="s">
        <v>970</v>
      </c>
      <c r="B1232" s="64">
        <v>0</v>
      </c>
      <c r="C1232" s="89"/>
      <c r="D1232" s="125">
        <f t="shared" si="21"/>
      </c>
    </row>
    <row r="1233" spans="1:4" ht="21" customHeight="1" hidden="1">
      <c r="A1233" s="124" t="s">
        <v>971</v>
      </c>
      <c r="B1233" s="89">
        <v>0</v>
      </c>
      <c r="C1233" s="89"/>
      <c r="D1233" s="125">
        <f aca="true" t="shared" si="22" ref="D1233:D1272">_xlfn.IFERROR(C1233/B1233*100,"")</f>
      </c>
    </row>
    <row r="1234" spans="1:4" ht="21" customHeight="1" hidden="1">
      <c r="A1234" s="127" t="s">
        <v>972</v>
      </c>
      <c r="B1234" s="64">
        <v>0</v>
      </c>
      <c r="C1234" s="89"/>
      <c r="D1234" s="125">
        <f t="shared" si="22"/>
      </c>
    </row>
    <row r="1235" spans="1:4" ht="21" customHeight="1" hidden="1">
      <c r="A1235" s="127" t="s">
        <v>973</v>
      </c>
      <c r="B1235" s="64">
        <v>0</v>
      </c>
      <c r="C1235" s="89"/>
      <c r="D1235" s="125">
        <f t="shared" si="22"/>
      </c>
    </row>
    <row r="1236" spans="1:4" ht="21" customHeight="1" hidden="1">
      <c r="A1236" s="127" t="s">
        <v>974</v>
      </c>
      <c r="B1236" s="64">
        <v>0</v>
      </c>
      <c r="C1236" s="89"/>
      <c r="D1236" s="125">
        <f t="shared" si="22"/>
      </c>
    </row>
    <row r="1237" spans="1:4" ht="21" customHeight="1" hidden="1">
      <c r="A1237" s="127" t="s">
        <v>975</v>
      </c>
      <c r="B1237" s="64">
        <v>0</v>
      </c>
      <c r="C1237" s="89"/>
      <c r="D1237" s="125">
        <f t="shared" si="22"/>
      </c>
    </row>
    <row r="1238" spans="1:4" s="110" customFormat="1" ht="21" customHeight="1" hidden="1">
      <c r="A1238" s="124" t="s">
        <v>976</v>
      </c>
      <c r="B1238" s="89">
        <v>0</v>
      </c>
      <c r="C1238" s="89"/>
      <c r="D1238" s="125">
        <f t="shared" si="22"/>
      </c>
    </row>
    <row r="1239" spans="1:4" ht="21" customHeight="1" hidden="1">
      <c r="A1239" s="127" t="s">
        <v>977</v>
      </c>
      <c r="B1239" s="64">
        <v>0</v>
      </c>
      <c r="C1239" s="89"/>
      <c r="D1239" s="125">
        <f t="shared" si="22"/>
      </c>
    </row>
    <row r="1240" spans="1:4" ht="21" customHeight="1" hidden="1">
      <c r="A1240" s="127" t="s">
        <v>978</v>
      </c>
      <c r="B1240" s="64">
        <v>0</v>
      </c>
      <c r="C1240" s="89"/>
      <c r="D1240" s="125">
        <f t="shared" si="22"/>
      </c>
    </row>
    <row r="1241" spans="1:4" ht="21" customHeight="1" hidden="1">
      <c r="A1241" s="127" t="s">
        <v>979</v>
      </c>
      <c r="B1241" s="64">
        <v>0</v>
      </c>
      <c r="C1241" s="89"/>
      <c r="D1241" s="125">
        <f t="shared" si="22"/>
      </c>
    </row>
    <row r="1242" spans="1:4" ht="21" customHeight="1" hidden="1">
      <c r="A1242" s="127" t="s">
        <v>980</v>
      </c>
      <c r="B1242" s="64">
        <v>0</v>
      </c>
      <c r="C1242" s="89"/>
      <c r="D1242" s="125">
        <f t="shared" si="22"/>
      </c>
    </row>
    <row r="1243" spans="1:4" ht="21" customHeight="1" hidden="1">
      <c r="A1243" s="127" t="s">
        <v>981</v>
      </c>
      <c r="B1243" s="64">
        <v>0</v>
      </c>
      <c r="C1243" s="89"/>
      <c r="D1243" s="125">
        <f t="shared" si="22"/>
      </c>
    </row>
    <row r="1244" spans="1:4" s="110" customFormat="1" ht="21" customHeight="1" hidden="1">
      <c r="A1244" s="124" t="s">
        <v>982</v>
      </c>
      <c r="B1244" s="89">
        <v>0</v>
      </c>
      <c r="C1244" s="89"/>
      <c r="D1244" s="125">
        <f t="shared" si="22"/>
      </c>
    </row>
    <row r="1245" spans="1:4" ht="21" customHeight="1" hidden="1">
      <c r="A1245" s="127" t="s">
        <v>983</v>
      </c>
      <c r="B1245" s="64">
        <v>0</v>
      </c>
      <c r="C1245" s="89"/>
      <c r="D1245" s="125">
        <f t="shared" si="22"/>
      </c>
    </row>
    <row r="1246" spans="1:4" ht="21" customHeight="1" hidden="1">
      <c r="A1246" s="127" t="s">
        <v>984</v>
      </c>
      <c r="B1246" s="64">
        <v>0</v>
      </c>
      <c r="C1246" s="89"/>
      <c r="D1246" s="125">
        <f t="shared" si="22"/>
      </c>
    </row>
    <row r="1247" spans="1:4" ht="21" customHeight="1" hidden="1">
      <c r="A1247" s="127" t="s">
        <v>985</v>
      </c>
      <c r="B1247" s="64">
        <v>0</v>
      </c>
      <c r="C1247" s="89"/>
      <c r="D1247" s="125">
        <f t="shared" si="22"/>
      </c>
    </row>
    <row r="1248" spans="1:4" ht="21" customHeight="1" hidden="1">
      <c r="A1248" s="127" t="s">
        <v>986</v>
      </c>
      <c r="B1248" s="64">
        <v>0</v>
      </c>
      <c r="C1248" s="89"/>
      <c r="D1248" s="125">
        <f t="shared" si="22"/>
      </c>
    </row>
    <row r="1249" spans="1:4" ht="21" customHeight="1" hidden="1">
      <c r="A1249" s="127" t="s">
        <v>987</v>
      </c>
      <c r="B1249" s="64">
        <v>0</v>
      </c>
      <c r="C1249" s="89"/>
      <c r="D1249" s="125">
        <f t="shared" si="22"/>
      </c>
    </row>
    <row r="1250" spans="1:4" ht="21" customHeight="1" hidden="1">
      <c r="A1250" s="127" t="s">
        <v>988</v>
      </c>
      <c r="B1250" s="64">
        <v>0</v>
      </c>
      <c r="C1250" s="89"/>
      <c r="D1250" s="125">
        <f t="shared" si="22"/>
      </c>
    </row>
    <row r="1251" spans="1:4" ht="21" customHeight="1" hidden="1">
      <c r="A1251" s="127" t="s">
        <v>989</v>
      </c>
      <c r="B1251" s="64">
        <v>0</v>
      </c>
      <c r="C1251" s="89"/>
      <c r="D1251" s="125">
        <f t="shared" si="22"/>
      </c>
    </row>
    <row r="1252" spans="1:4" ht="21" customHeight="1" hidden="1">
      <c r="A1252" s="127" t="s">
        <v>990</v>
      </c>
      <c r="B1252" s="64">
        <v>0</v>
      </c>
      <c r="C1252" s="89"/>
      <c r="D1252" s="125">
        <f t="shared" si="22"/>
      </c>
    </row>
    <row r="1253" spans="1:4" ht="21" customHeight="1" hidden="1">
      <c r="A1253" s="127" t="s">
        <v>991</v>
      </c>
      <c r="B1253" s="64">
        <v>0</v>
      </c>
      <c r="C1253" s="89"/>
      <c r="D1253" s="125">
        <f t="shared" si="22"/>
      </c>
    </row>
    <row r="1254" spans="1:4" ht="21" customHeight="1" hidden="1">
      <c r="A1254" s="127" t="s">
        <v>992</v>
      </c>
      <c r="B1254" s="64">
        <v>0</v>
      </c>
      <c r="C1254" s="89"/>
      <c r="D1254" s="125">
        <f t="shared" si="22"/>
      </c>
    </row>
    <row r="1255" spans="1:4" ht="21" customHeight="1" hidden="1">
      <c r="A1255" s="127" t="s">
        <v>993</v>
      </c>
      <c r="B1255" s="64">
        <v>0</v>
      </c>
      <c r="C1255" s="89"/>
      <c r="D1255" s="125">
        <f t="shared" si="22"/>
      </c>
    </row>
    <row r="1256" spans="1:4" ht="21" customHeight="1">
      <c r="A1256" s="124" t="s">
        <v>994</v>
      </c>
      <c r="B1256" s="89">
        <f>B1257+B1268+B1275+B1283+B1296+B1300+B1304</f>
        <v>993</v>
      </c>
      <c r="C1256" s="89">
        <f>C1257+C1268+C1275+C1283+C1296+C1300+C1304</f>
        <v>1148</v>
      </c>
      <c r="D1256" s="125">
        <f t="shared" si="22"/>
        <v>115.60926485397785</v>
      </c>
    </row>
    <row r="1257" spans="1:4" ht="21" customHeight="1">
      <c r="A1257" s="124" t="s">
        <v>995</v>
      </c>
      <c r="B1257" s="89">
        <f>SUM(B1258:B1267)</f>
        <v>636</v>
      </c>
      <c r="C1257" s="89">
        <f>SUM(C1258:C1267)</f>
        <v>628</v>
      </c>
      <c r="D1257" s="125">
        <f t="shared" si="22"/>
        <v>98.74213836477988</v>
      </c>
    </row>
    <row r="1258" spans="1:4" s="110" customFormat="1" ht="21" customHeight="1">
      <c r="A1258" s="127" t="s">
        <v>40</v>
      </c>
      <c r="B1258" s="64">
        <v>459</v>
      </c>
      <c r="C1258" s="64">
        <v>446</v>
      </c>
      <c r="D1258" s="128">
        <f t="shared" si="22"/>
        <v>97.1677559912854</v>
      </c>
    </row>
    <row r="1259" spans="1:4" ht="21" customHeight="1">
      <c r="A1259" s="127" t="s">
        <v>41</v>
      </c>
      <c r="B1259" s="64">
        <v>0</v>
      </c>
      <c r="C1259" s="89"/>
      <c r="D1259" s="125">
        <f t="shared" si="22"/>
      </c>
    </row>
    <row r="1260" spans="1:4" ht="21" customHeight="1" hidden="1">
      <c r="A1260" s="127" t="s">
        <v>42</v>
      </c>
      <c r="B1260" s="64">
        <v>0</v>
      </c>
      <c r="C1260" s="89"/>
      <c r="D1260" s="125">
        <f t="shared" si="22"/>
      </c>
    </row>
    <row r="1261" spans="1:4" ht="21" customHeight="1" hidden="1">
      <c r="A1261" s="127" t="s">
        <v>996</v>
      </c>
      <c r="B1261" s="64">
        <v>0</v>
      </c>
      <c r="C1261" s="89"/>
      <c r="D1261" s="125">
        <f t="shared" si="22"/>
      </c>
    </row>
    <row r="1262" spans="1:4" ht="21" customHeight="1" hidden="1">
      <c r="A1262" s="127" t="s">
        <v>997</v>
      </c>
      <c r="B1262" s="64">
        <v>0</v>
      </c>
      <c r="C1262" s="89"/>
      <c r="D1262" s="125">
        <f t="shared" si="22"/>
      </c>
    </row>
    <row r="1263" spans="1:4" s="110" customFormat="1" ht="21" customHeight="1" hidden="1">
      <c r="A1263" s="127" t="s">
        <v>998</v>
      </c>
      <c r="B1263" s="64">
        <v>0</v>
      </c>
      <c r="C1263" s="89"/>
      <c r="D1263" s="125">
        <f t="shared" si="22"/>
      </c>
    </row>
    <row r="1264" spans="1:4" ht="21" customHeight="1">
      <c r="A1264" s="127" t="s">
        <v>999</v>
      </c>
      <c r="B1264" s="64">
        <v>0</v>
      </c>
      <c r="C1264" s="64"/>
      <c r="D1264" s="128">
        <f t="shared" si="22"/>
      </c>
    </row>
    <row r="1265" spans="1:4" ht="21" customHeight="1">
      <c r="A1265" s="127" t="s">
        <v>1000</v>
      </c>
      <c r="B1265" s="64">
        <v>5</v>
      </c>
      <c r="C1265" s="64">
        <v>10</v>
      </c>
      <c r="D1265" s="128">
        <f t="shared" si="22"/>
        <v>200</v>
      </c>
    </row>
    <row r="1266" spans="1:4" ht="21" customHeight="1">
      <c r="A1266" s="127" t="s">
        <v>49</v>
      </c>
      <c r="B1266" s="64">
        <v>168</v>
      </c>
      <c r="C1266" s="64">
        <v>146</v>
      </c>
      <c r="D1266" s="128">
        <f t="shared" si="22"/>
        <v>86.90476190476191</v>
      </c>
    </row>
    <row r="1267" spans="1:4" ht="21" customHeight="1">
      <c r="A1267" s="127" t="s">
        <v>1001</v>
      </c>
      <c r="B1267" s="64">
        <v>4</v>
      </c>
      <c r="C1267" s="64">
        <v>26</v>
      </c>
      <c r="D1267" s="128">
        <f t="shared" si="22"/>
        <v>650</v>
      </c>
    </row>
    <row r="1268" spans="1:4" ht="21" customHeight="1">
      <c r="A1268" s="124" t="s">
        <v>1002</v>
      </c>
      <c r="B1268" s="89">
        <f>SUM(B1269:B1274)</f>
        <v>181</v>
      </c>
      <c r="C1268" s="89">
        <f>SUM(C1269:C1274)</f>
        <v>329</v>
      </c>
      <c r="D1268" s="125">
        <f t="shared" si="22"/>
        <v>181.76795580110496</v>
      </c>
    </row>
    <row r="1269" spans="1:4" s="110" customFormat="1" ht="21" customHeight="1">
      <c r="A1269" s="127" t="s">
        <v>40</v>
      </c>
      <c r="B1269" s="64">
        <v>87</v>
      </c>
      <c r="C1269" s="64">
        <v>45</v>
      </c>
      <c r="D1269" s="128">
        <f t="shared" si="22"/>
        <v>51.724137931034484</v>
      </c>
    </row>
    <row r="1270" spans="1:4" s="110" customFormat="1" ht="21" customHeight="1">
      <c r="A1270" s="127" t="s">
        <v>41</v>
      </c>
      <c r="B1270" s="64">
        <v>0</v>
      </c>
      <c r="C1270" s="89"/>
      <c r="D1270" s="125">
        <f t="shared" si="22"/>
      </c>
    </row>
    <row r="1271" spans="1:4" s="110" customFormat="1" ht="21" customHeight="1">
      <c r="A1271" s="127" t="s">
        <v>42</v>
      </c>
      <c r="B1271" s="64">
        <v>0</v>
      </c>
      <c r="C1271" s="89"/>
      <c r="D1271" s="125">
        <f t="shared" si="22"/>
      </c>
    </row>
    <row r="1272" spans="1:4" ht="21" customHeight="1">
      <c r="A1272" s="127" t="s">
        <v>1003</v>
      </c>
      <c r="B1272" s="64">
        <v>0</v>
      </c>
      <c r="C1272" s="64">
        <v>284</v>
      </c>
      <c r="D1272" s="125">
        <f t="shared" si="22"/>
      </c>
    </row>
    <row r="1273" spans="1:4" ht="21" customHeight="1">
      <c r="A1273" s="127" t="s">
        <v>49</v>
      </c>
      <c r="B1273" s="64">
        <v>94</v>
      </c>
      <c r="C1273" s="64"/>
      <c r="D1273" s="125"/>
    </row>
    <row r="1274" spans="1:4" ht="21" customHeight="1">
      <c r="A1274" s="127" t="s">
        <v>1406</v>
      </c>
      <c r="B1274" s="64">
        <v>0</v>
      </c>
      <c r="C1274" s="89"/>
      <c r="D1274" s="125">
        <f>_xlfn.IFERROR(C1274/B1274*100,"")</f>
      </c>
    </row>
    <row r="1275" spans="1:4" ht="21" customHeight="1">
      <c r="A1275" s="124" t="s">
        <v>1005</v>
      </c>
      <c r="B1275" s="89">
        <f>SUM(B1276:B1282)</f>
        <v>174</v>
      </c>
      <c r="C1275" s="89">
        <f>SUM(C1276:C1282)</f>
        <v>190</v>
      </c>
      <c r="D1275" s="125">
        <f aca="true" t="shared" si="23" ref="D1275:D1307">_xlfn.IFERROR(C1275/B1275*100,"")</f>
        <v>109.19540229885058</v>
      </c>
    </row>
    <row r="1276" spans="1:4" ht="21" customHeight="1">
      <c r="A1276" s="127" t="s">
        <v>40</v>
      </c>
      <c r="B1276" s="64">
        <v>0</v>
      </c>
      <c r="C1276" s="89"/>
      <c r="D1276" s="125">
        <f t="shared" si="23"/>
      </c>
    </row>
    <row r="1277" spans="1:4" s="110" customFormat="1" ht="21" customHeight="1" hidden="1">
      <c r="A1277" s="127" t="s">
        <v>41</v>
      </c>
      <c r="B1277" s="64">
        <v>0</v>
      </c>
      <c r="C1277" s="89"/>
      <c r="D1277" s="125">
        <f t="shared" si="23"/>
      </c>
    </row>
    <row r="1278" spans="1:4" ht="21" customHeight="1" hidden="1">
      <c r="A1278" s="127" t="s">
        <v>42</v>
      </c>
      <c r="B1278" s="64">
        <v>0</v>
      </c>
      <c r="C1278" s="89"/>
      <c r="D1278" s="125">
        <f t="shared" si="23"/>
      </c>
    </row>
    <row r="1279" spans="1:4" s="110" customFormat="1" ht="21" customHeight="1" hidden="1">
      <c r="A1279" s="127" t="s">
        <v>1006</v>
      </c>
      <c r="B1279" s="64">
        <v>0</v>
      </c>
      <c r="C1279" s="89"/>
      <c r="D1279" s="125">
        <f t="shared" si="23"/>
      </c>
    </row>
    <row r="1280" spans="1:4" ht="21" customHeight="1" hidden="1">
      <c r="A1280" s="127" t="s">
        <v>1007</v>
      </c>
      <c r="B1280" s="64">
        <v>0</v>
      </c>
      <c r="C1280" s="89"/>
      <c r="D1280" s="125">
        <f t="shared" si="23"/>
      </c>
    </row>
    <row r="1281" spans="1:4" s="110" customFormat="1" ht="21" customHeight="1">
      <c r="A1281" s="127" t="s">
        <v>49</v>
      </c>
      <c r="B1281" s="64">
        <v>156</v>
      </c>
      <c r="C1281" s="64">
        <v>160</v>
      </c>
      <c r="D1281" s="128">
        <f t="shared" si="23"/>
        <v>102.56410256410255</v>
      </c>
    </row>
    <row r="1282" spans="1:4" s="110" customFormat="1" ht="21" customHeight="1">
      <c r="A1282" s="127" t="s">
        <v>1008</v>
      </c>
      <c r="B1282" s="64">
        <v>18</v>
      </c>
      <c r="C1282" s="64">
        <v>30</v>
      </c>
      <c r="D1282" s="128">
        <f t="shared" si="23"/>
        <v>166.66666666666669</v>
      </c>
    </row>
    <row r="1283" spans="1:4" ht="21" customHeight="1" hidden="1">
      <c r="A1283" s="124" t="s">
        <v>1009</v>
      </c>
      <c r="B1283" s="89">
        <v>0</v>
      </c>
      <c r="C1283" s="89"/>
      <c r="D1283" s="125">
        <f t="shared" si="23"/>
      </c>
    </row>
    <row r="1284" spans="1:4" s="112" customFormat="1" ht="21" customHeight="1" hidden="1">
      <c r="A1284" s="127" t="s">
        <v>40</v>
      </c>
      <c r="B1284" s="64">
        <v>0</v>
      </c>
      <c r="C1284" s="89"/>
      <c r="D1284" s="125">
        <f t="shared" si="23"/>
      </c>
    </row>
    <row r="1285" spans="1:4" ht="21" customHeight="1" hidden="1">
      <c r="A1285" s="127" t="s">
        <v>41</v>
      </c>
      <c r="B1285" s="64">
        <v>0</v>
      </c>
      <c r="C1285" s="89"/>
      <c r="D1285" s="125">
        <f t="shared" si="23"/>
      </c>
    </row>
    <row r="1286" spans="1:4" ht="21" customHeight="1" hidden="1">
      <c r="A1286" s="127" t="s">
        <v>42</v>
      </c>
      <c r="B1286" s="64">
        <v>0</v>
      </c>
      <c r="C1286" s="89"/>
      <c r="D1286" s="125">
        <f t="shared" si="23"/>
      </c>
    </row>
    <row r="1287" spans="1:4" ht="21" customHeight="1" hidden="1">
      <c r="A1287" s="127" t="s">
        <v>1010</v>
      </c>
      <c r="B1287" s="64">
        <v>0</v>
      </c>
      <c r="C1287" s="89"/>
      <c r="D1287" s="125">
        <f t="shared" si="23"/>
      </c>
    </row>
    <row r="1288" spans="1:4" ht="21" customHeight="1" hidden="1">
      <c r="A1288" s="127" t="s">
        <v>1011</v>
      </c>
      <c r="B1288" s="64">
        <v>0</v>
      </c>
      <c r="C1288" s="89"/>
      <c r="D1288" s="125">
        <f t="shared" si="23"/>
      </c>
    </row>
    <row r="1289" spans="1:4" ht="21" customHeight="1" hidden="1">
      <c r="A1289" s="127" t="s">
        <v>1012</v>
      </c>
      <c r="B1289" s="64">
        <v>0</v>
      </c>
      <c r="C1289" s="89"/>
      <c r="D1289" s="125">
        <f t="shared" si="23"/>
      </c>
    </row>
    <row r="1290" spans="1:4" ht="21" customHeight="1" hidden="1">
      <c r="A1290" s="127" t="s">
        <v>1013</v>
      </c>
      <c r="B1290" s="64">
        <v>0</v>
      </c>
      <c r="C1290" s="89"/>
      <c r="D1290" s="125">
        <f t="shared" si="23"/>
      </c>
    </row>
    <row r="1291" spans="1:4" ht="21" customHeight="1" hidden="1">
      <c r="A1291" s="127" t="s">
        <v>1014</v>
      </c>
      <c r="B1291" s="64">
        <v>0</v>
      </c>
      <c r="C1291" s="89"/>
      <c r="D1291" s="125">
        <f t="shared" si="23"/>
      </c>
    </row>
    <row r="1292" spans="1:4" ht="21" customHeight="1" hidden="1">
      <c r="A1292" s="127" t="s">
        <v>1015</v>
      </c>
      <c r="B1292" s="64">
        <v>0</v>
      </c>
      <c r="C1292" s="89"/>
      <c r="D1292" s="125">
        <f t="shared" si="23"/>
      </c>
    </row>
    <row r="1293" spans="1:4" ht="21" customHeight="1" hidden="1">
      <c r="A1293" s="127" t="s">
        <v>1016</v>
      </c>
      <c r="B1293" s="64">
        <v>0</v>
      </c>
      <c r="C1293" s="89"/>
      <c r="D1293" s="125">
        <f t="shared" si="23"/>
      </c>
    </row>
    <row r="1294" spans="1:4" s="110" customFormat="1" ht="21" customHeight="1" hidden="1">
      <c r="A1294" s="127" t="s">
        <v>1017</v>
      </c>
      <c r="B1294" s="64">
        <v>0</v>
      </c>
      <c r="C1294" s="89"/>
      <c r="D1294" s="125">
        <f t="shared" si="23"/>
      </c>
    </row>
    <row r="1295" spans="1:4" ht="21" customHeight="1" hidden="1">
      <c r="A1295" s="127" t="s">
        <v>1018</v>
      </c>
      <c r="B1295" s="64">
        <v>0</v>
      </c>
      <c r="C1295" s="89"/>
      <c r="D1295" s="125">
        <f t="shared" si="23"/>
      </c>
    </row>
    <row r="1296" spans="1:4" ht="21" customHeight="1" hidden="1">
      <c r="A1296" s="124" t="s">
        <v>1019</v>
      </c>
      <c r="B1296" s="89">
        <v>0</v>
      </c>
      <c r="C1296" s="89"/>
      <c r="D1296" s="125">
        <f t="shared" si="23"/>
      </c>
    </row>
    <row r="1297" spans="1:4" ht="21" customHeight="1" hidden="1">
      <c r="A1297" s="127" t="s">
        <v>1020</v>
      </c>
      <c r="B1297" s="64">
        <v>0</v>
      </c>
      <c r="C1297" s="89"/>
      <c r="D1297" s="125">
        <f t="shared" si="23"/>
      </c>
    </row>
    <row r="1298" spans="1:4" ht="21" customHeight="1" hidden="1">
      <c r="A1298" s="127" t="s">
        <v>1021</v>
      </c>
      <c r="B1298" s="64">
        <v>0</v>
      </c>
      <c r="C1298" s="89"/>
      <c r="D1298" s="125">
        <f t="shared" si="23"/>
      </c>
    </row>
    <row r="1299" spans="1:4" ht="21" customHeight="1" hidden="1">
      <c r="A1299" s="127" t="s">
        <v>1022</v>
      </c>
      <c r="B1299" s="64">
        <v>0</v>
      </c>
      <c r="C1299" s="89"/>
      <c r="D1299" s="125">
        <f t="shared" si="23"/>
      </c>
    </row>
    <row r="1300" spans="1:4" ht="21" customHeight="1">
      <c r="A1300" s="124" t="s">
        <v>1023</v>
      </c>
      <c r="B1300" s="89">
        <f>SUM(B1301:B1303)</f>
        <v>2</v>
      </c>
      <c r="C1300" s="89">
        <f>SUM(C1301:C1303)</f>
        <v>1</v>
      </c>
      <c r="D1300" s="125">
        <f t="shared" si="23"/>
        <v>50</v>
      </c>
    </row>
    <row r="1301" spans="1:4" s="110" customFormat="1" ht="21" customHeight="1">
      <c r="A1301" s="127" t="s">
        <v>1024</v>
      </c>
      <c r="B1301" s="64">
        <v>2</v>
      </c>
      <c r="C1301" s="64">
        <v>1</v>
      </c>
      <c r="D1301" s="128">
        <f t="shared" si="23"/>
        <v>50</v>
      </c>
    </row>
    <row r="1302" spans="1:4" ht="21" customHeight="1">
      <c r="A1302" s="127" t="s">
        <v>1025</v>
      </c>
      <c r="B1302" s="64">
        <v>0</v>
      </c>
      <c r="C1302" s="89"/>
      <c r="D1302" s="125">
        <f t="shared" si="23"/>
      </c>
    </row>
    <row r="1303" spans="1:4" ht="21" customHeight="1">
      <c r="A1303" s="127" t="s">
        <v>1026</v>
      </c>
      <c r="B1303" s="64">
        <v>0</v>
      </c>
      <c r="C1303" s="89"/>
      <c r="D1303" s="125">
        <f t="shared" si="23"/>
      </c>
    </row>
    <row r="1304" spans="1:4" ht="21" customHeight="1">
      <c r="A1304" s="124" t="s">
        <v>1027</v>
      </c>
      <c r="B1304" s="89">
        <v>0</v>
      </c>
      <c r="C1304" s="89"/>
      <c r="D1304" s="125">
        <f t="shared" si="23"/>
      </c>
    </row>
    <row r="1305" spans="1:4" ht="21" customHeight="1">
      <c r="A1305" s="124" t="s">
        <v>1028</v>
      </c>
      <c r="B1305" s="89"/>
      <c r="C1305" s="89">
        <v>800</v>
      </c>
      <c r="D1305" s="125">
        <f t="shared" si="23"/>
      </c>
    </row>
    <row r="1306" spans="1:4" ht="21" customHeight="1">
      <c r="A1306" s="124" t="s">
        <v>1029</v>
      </c>
      <c r="B1306" s="89">
        <f>B1307</f>
        <v>193</v>
      </c>
      <c r="C1306" s="89">
        <f>C1307</f>
        <v>0</v>
      </c>
      <c r="D1306" s="125">
        <f t="shared" si="23"/>
        <v>0</v>
      </c>
    </row>
    <row r="1307" spans="1:4" s="110" customFormat="1" ht="21" customHeight="1">
      <c r="A1307" s="124" t="s">
        <v>1030</v>
      </c>
      <c r="B1307" s="89">
        <f>SUM(B1308)</f>
        <v>193</v>
      </c>
      <c r="C1307" s="89">
        <f>SUM(C1308:C1308)</f>
        <v>0</v>
      </c>
      <c r="D1307" s="125">
        <f t="shared" si="23"/>
        <v>0</v>
      </c>
    </row>
    <row r="1308" spans="1:4" ht="21" customHeight="1">
      <c r="A1308" s="127" t="s">
        <v>203</v>
      </c>
      <c r="B1308" s="64">
        <v>193</v>
      </c>
      <c r="C1308" s="89"/>
      <c r="D1308" s="125">
        <f aca="true" t="shared" si="24" ref="D1308:D1318">_xlfn.IFERROR(C1308/B1308*100,"")</f>
        <v>0</v>
      </c>
    </row>
    <row r="1309" spans="1:4" ht="21" customHeight="1">
      <c r="A1309" s="124" t="s">
        <v>1031</v>
      </c>
      <c r="B1309" s="89">
        <f>SUM(B1310:B1312)</f>
        <v>4333</v>
      </c>
      <c r="C1309" s="89">
        <f>SUM(C1310:C1312)</f>
        <v>4600</v>
      </c>
      <c r="D1309" s="125">
        <f t="shared" si="24"/>
        <v>106.16201246249713</v>
      </c>
    </row>
    <row r="1310" spans="1:4" ht="21" customHeight="1">
      <c r="A1310" s="124" t="s">
        <v>1032</v>
      </c>
      <c r="B1310" s="89">
        <v>0</v>
      </c>
      <c r="C1310" s="89"/>
      <c r="D1310" s="125">
        <f t="shared" si="24"/>
      </c>
    </row>
    <row r="1311" spans="1:4" ht="21" customHeight="1">
      <c r="A1311" s="124" t="s">
        <v>1033</v>
      </c>
      <c r="B1311" s="89"/>
      <c r="C1311" s="89"/>
      <c r="D1311" s="125">
        <f t="shared" si="24"/>
      </c>
    </row>
    <row r="1312" spans="1:4" ht="21" customHeight="1">
      <c r="A1312" s="124" t="s">
        <v>1034</v>
      </c>
      <c r="B1312" s="89">
        <f>SUM(B1313:B1316)</f>
        <v>4333</v>
      </c>
      <c r="C1312" s="89">
        <f>SUM(C1313:C1316)</f>
        <v>4600</v>
      </c>
      <c r="D1312" s="125">
        <f t="shared" si="24"/>
        <v>106.16201246249713</v>
      </c>
    </row>
    <row r="1313" spans="1:4" ht="21" customHeight="1">
      <c r="A1313" s="127" t="s">
        <v>1035</v>
      </c>
      <c r="B1313" s="64">
        <v>4333</v>
      </c>
      <c r="C1313" s="64">
        <v>4600</v>
      </c>
      <c r="D1313" s="128">
        <f t="shared" si="24"/>
        <v>106.16201246249713</v>
      </c>
    </row>
    <row r="1314" spans="1:4" ht="21" customHeight="1">
      <c r="A1314" s="127" t="s">
        <v>1036</v>
      </c>
      <c r="B1314" s="64">
        <v>0</v>
      </c>
      <c r="C1314" s="89"/>
      <c r="D1314" s="125">
        <f t="shared" si="24"/>
      </c>
    </row>
    <row r="1315" spans="1:4" s="110" customFormat="1" ht="21" customHeight="1">
      <c r="A1315" s="127" t="s">
        <v>1037</v>
      </c>
      <c r="B1315" s="138">
        <v>0</v>
      </c>
      <c r="C1315" s="89"/>
      <c r="D1315" s="125">
        <f t="shared" si="24"/>
      </c>
    </row>
    <row r="1316" spans="1:4" ht="21" customHeight="1">
      <c r="A1316" s="127" t="s">
        <v>1038</v>
      </c>
      <c r="B1316" s="138">
        <v>0</v>
      </c>
      <c r="C1316" s="89"/>
      <c r="D1316" s="125">
        <f t="shared" si="24"/>
      </c>
    </row>
    <row r="1317" spans="1:4" ht="21" customHeight="1">
      <c r="A1317" s="124" t="s">
        <v>1039</v>
      </c>
      <c r="B1317" s="89">
        <f>SUM(B1318:B1320)</f>
        <v>16</v>
      </c>
      <c r="C1317" s="89"/>
      <c r="D1317" s="125">
        <f t="shared" si="24"/>
        <v>0</v>
      </c>
    </row>
    <row r="1318" spans="1:4" ht="21" customHeight="1">
      <c r="A1318" s="124" t="s">
        <v>1040</v>
      </c>
      <c r="B1318" s="89">
        <v>0</v>
      </c>
      <c r="C1318" s="89"/>
      <c r="D1318" s="125">
        <f t="shared" si="24"/>
      </c>
    </row>
    <row r="1319" spans="1:4" ht="21" customHeight="1">
      <c r="A1319" s="124" t="s">
        <v>1041</v>
      </c>
      <c r="B1319" s="89">
        <v>0</v>
      </c>
      <c r="D1319" s="125">
        <f>_xlfn.IFERROR(C1320/B1319*100,"")</f>
      </c>
    </row>
    <row r="1320" spans="1:4" ht="21" customHeight="1">
      <c r="A1320" s="124" t="s">
        <v>1042</v>
      </c>
      <c r="B1320" s="89">
        <v>16</v>
      </c>
      <c r="C1320" s="89"/>
      <c r="D1320" s="125">
        <f>_xlfn.IFERROR(#REF!/B1320*100,"")</f>
      </c>
    </row>
    <row r="1321" spans="1:4" ht="21" customHeight="1">
      <c r="A1321" s="139" t="s">
        <v>1407</v>
      </c>
      <c r="B1321" s="140">
        <f>B4+B254+B294+B312+B404+B456+B510+B567+B690+B762+B840+B863+B971+B1030+B1093+B1113+B1142+B1152+B1197+B1217+B1256+B1305+B1306+B1309+B1317</f>
        <v>93848</v>
      </c>
      <c r="C1321" s="140">
        <f>C4+C254+C294+C312+C404+C456+C510+C567+C690+C762+C840+C863+C971+C1030+C1093+C1113+C1142+C1152+C1197+C1217+C1256+C1305+C1306+C1309+C1317</f>
        <v>73956</v>
      </c>
      <c r="D1321" s="125">
        <f>_xlfn.IFERROR(C1321/B1321*100,"")</f>
        <v>78.80402352740602</v>
      </c>
    </row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spans="1:4" s="110" customFormat="1" ht="21" customHeight="1">
      <c r="A1328" s="113"/>
      <c r="B1328" s="114"/>
      <c r="C1328" s="115"/>
      <c r="D1328" s="116"/>
    </row>
    <row r="1329" ht="21" customHeight="1"/>
    <row r="1330" ht="21" customHeight="1"/>
    <row r="1331" ht="21" customHeight="1"/>
    <row r="1332" spans="1:4" s="110" customFormat="1" ht="21" customHeight="1">
      <c r="A1332" s="113"/>
      <c r="B1332" s="114"/>
      <c r="C1332" s="115"/>
      <c r="D1332" s="116"/>
    </row>
    <row r="1333" ht="21" customHeight="1"/>
    <row r="1334" ht="21" customHeight="1"/>
    <row r="1335" ht="21" customHeight="1"/>
    <row r="1336" ht="21" customHeight="1"/>
    <row r="1337" ht="21" customHeight="1"/>
    <row r="1338" spans="1:4" s="110" customFormat="1" ht="21" customHeight="1">
      <c r="A1338" s="113"/>
      <c r="B1338" s="114"/>
      <c r="C1338" s="115"/>
      <c r="D1338" s="116"/>
    </row>
    <row r="1339" spans="1:4" s="110" customFormat="1" ht="21" customHeight="1">
      <c r="A1339" s="113"/>
      <c r="B1339" s="114"/>
      <c r="C1339" s="115"/>
      <c r="D1339" s="116"/>
    </row>
    <row r="1340" spans="1:4" s="110" customFormat="1" ht="21" customHeight="1">
      <c r="A1340" s="113"/>
      <c r="B1340" s="114"/>
      <c r="C1340" s="115"/>
      <c r="D1340" s="116"/>
    </row>
    <row r="1341" spans="1:4" s="110" customFormat="1" ht="21" customHeight="1">
      <c r="A1341" s="113"/>
      <c r="B1341" s="114"/>
      <c r="C1341" s="115"/>
      <c r="D1341" s="116"/>
    </row>
    <row r="1342" ht="21" customHeight="1"/>
    <row r="1343" spans="1:4" s="110" customFormat="1" ht="21" customHeight="1">
      <c r="A1343" s="113"/>
      <c r="B1343" s="114"/>
      <c r="C1343" s="115"/>
      <c r="D1343" s="116"/>
    </row>
    <row r="1344" spans="1:4" s="110" customFormat="1" ht="21" customHeight="1">
      <c r="A1344" s="113"/>
      <c r="B1344" s="114"/>
      <c r="C1344" s="115"/>
      <c r="D1344" s="116"/>
    </row>
    <row r="1345" spans="1:4" s="110" customFormat="1" ht="21" customHeight="1">
      <c r="A1345" s="113"/>
      <c r="B1345" s="114"/>
      <c r="C1345" s="115"/>
      <c r="D1345" s="116"/>
    </row>
    <row r="1346" spans="1:4" s="110" customFormat="1" ht="21" customHeight="1">
      <c r="A1346" s="113"/>
      <c r="B1346" s="114"/>
      <c r="C1346" s="115"/>
      <c r="D1346" s="116"/>
    </row>
    <row r="1347" ht="21" customHeight="1"/>
    <row r="1348" ht="21" customHeight="1"/>
    <row r="1349" ht="21" customHeight="1"/>
    <row r="1350" ht="21" customHeight="1"/>
    <row r="1351" spans="1:4" s="110" customFormat="1" ht="21" customHeight="1">
      <c r="A1351" s="113"/>
      <c r="B1351" s="114"/>
      <c r="C1351" s="115"/>
      <c r="D1351" s="116"/>
    </row>
    <row r="1352" spans="1:4" s="110" customFormat="1" ht="21" customHeight="1">
      <c r="A1352" s="113"/>
      <c r="B1352" s="114"/>
      <c r="C1352" s="115"/>
      <c r="D1352" s="116"/>
    </row>
    <row r="1353" spans="1:4" s="110" customFormat="1" ht="21" customHeight="1">
      <c r="A1353" s="113"/>
      <c r="B1353" s="114"/>
      <c r="C1353" s="115"/>
      <c r="D1353" s="116"/>
    </row>
    <row r="1354" spans="1:4" s="110" customFormat="1" ht="21" customHeight="1">
      <c r="A1354" s="113"/>
      <c r="B1354" s="114"/>
      <c r="C1354" s="115"/>
      <c r="D1354" s="116"/>
    </row>
    <row r="1355" spans="1:4" s="110" customFormat="1" ht="21" customHeight="1">
      <c r="A1355" s="113"/>
      <c r="B1355" s="114"/>
      <c r="C1355" s="115"/>
      <c r="D1355" s="116"/>
    </row>
  </sheetData>
  <sheetProtection/>
  <autoFilter ref="A3:D1321"/>
  <mergeCells count="1">
    <mergeCell ref="A1:D1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  <ignoredErrors>
    <ignoredError sqref="B952 B941 B410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J13" sqref="J13"/>
    </sheetView>
  </sheetViews>
  <sheetFormatPr defaultColWidth="8.875" defaultRowHeight="13.5"/>
  <cols>
    <col min="1" max="1" width="33.375" style="84" customWidth="1"/>
    <col min="2" max="2" width="9.625" style="84" customWidth="1"/>
    <col min="3" max="3" width="33.875" style="84" customWidth="1"/>
    <col min="4" max="4" width="9.625" style="98" customWidth="1"/>
    <col min="5" max="32" width="9.00390625" style="22" bestFit="1" customWidth="1"/>
    <col min="33" max="16384" width="8.875" style="22" customWidth="1"/>
  </cols>
  <sheetData>
    <row r="1" spans="1:5" ht="27" customHeight="1">
      <c r="A1" s="99" t="s">
        <v>1408</v>
      </c>
      <c r="B1" s="99"/>
      <c r="C1" s="99"/>
      <c r="D1" s="99"/>
      <c r="E1" s="25"/>
    </row>
    <row r="2" spans="1:4" ht="21" customHeight="1">
      <c r="A2" s="100" t="s">
        <v>1045</v>
      </c>
      <c r="B2" s="100"/>
      <c r="C2" s="100"/>
      <c r="D2" s="101"/>
    </row>
    <row r="3" spans="1:4" ht="27.75" customHeight="1">
      <c r="A3" s="29" t="s">
        <v>1046</v>
      </c>
      <c r="B3" s="29" t="s">
        <v>1409</v>
      </c>
      <c r="C3" s="15" t="s">
        <v>2</v>
      </c>
      <c r="D3" s="102" t="s">
        <v>1409</v>
      </c>
    </row>
    <row r="4" spans="1:6" s="96" customFormat="1" ht="21" customHeight="1">
      <c r="A4" s="103" t="s">
        <v>1047</v>
      </c>
      <c r="B4" s="104">
        <v>30300</v>
      </c>
      <c r="C4" s="103" t="s">
        <v>1048</v>
      </c>
      <c r="D4" s="89">
        <v>73956</v>
      </c>
      <c r="F4" s="105"/>
    </row>
    <row r="5" spans="1:4" s="96" customFormat="1" ht="21" customHeight="1">
      <c r="A5" s="103" t="s">
        <v>1049</v>
      </c>
      <c r="B5" s="104">
        <f>B7+B6+B8</f>
        <v>60219</v>
      </c>
      <c r="C5" s="106" t="s">
        <v>1050</v>
      </c>
      <c r="D5" s="89"/>
    </row>
    <row r="6" spans="1:4" s="96" customFormat="1" ht="21" customHeight="1">
      <c r="A6" s="72" t="s">
        <v>1051</v>
      </c>
      <c r="B6" s="107">
        <v>2504</v>
      </c>
      <c r="C6" s="108" t="s">
        <v>1052</v>
      </c>
      <c r="D6" s="89"/>
    </row>
    <row r="7" spans="1:4" s="96" customFormat="1" ht="21" customHeight="1">
      <c r="A7" s="72" t="s">
        <v>1053</v>
      </c>
      <c r="B7" s="64">
        <v>57715</v>
      </c>
      <c r="C7" s="108" t="s">
        <v>1054</v>
      </c>
      <c r="D7" s="89"/>
    </row>
    <row r="8" spans="1:4" s="96" customFormat="1" ht="21" customHeight="1">
      <c r="A8" s="72" t="s">
        <v>1055</v>
      </c>
      <c r="B8" s="107"/>
      <c r="C8" s="108" t="s">
        <v>1056</v>
      </c>
      <c r="D8" s="89"/>
    </row>
    <row r="9" spans="1:4" s="96" customFormat="1" ht="21" customHeight="1">
      <c r="A9" s="103" t="s">
        <v>1057</v>
      </c>
      <c r="B9" s="104"/>
      <c r="C9" s="106" t="s">
        <v>1058</v>
      </c>
      <c r="D9" s="89">
        <f>D11</f>
        <v>14563</v>
      </c>
    </row>
    <row r="10" spans="1:4" s="97" customFormat="1" ht="21" customHeight="1">
      <c r="A10" s="72" t="s">
        <v>1059</v>
      </c>
      <c r="B10" s="107"/>
      <c r="C10" s="108" t="s">
        <v>1060</v>
      </c>
      <c r="D10" s="64"/>
    </row>
    <row r="11" spans="1:4" s="97" customFormat="1" ht="21" customHeight="1">
      <c r="A11" s="72" t="s">
        <v>1061</v>
      </c>
      <c r="B11" s="107"/>
      <c r="C11" s="108" t="s">
        <v>1062</v>
      </c>
      <c r="D11" s="64">
        <v>14563</v>
      </c>
    </row>
    <row r="12" spans="1:7" s="96" customFormat="1" ht="21" customHeight="1">
      <c r="A12" s="103" t="s">
        <v>1063</v>
      </c>
      <c r="B12" s="104"/>
      <c r="C12" s="106"/>
      <c r="D12" s="89"/>
      <c r="G12" s="109"/>
    </row>
    <row r="13" spans="1:4" s="96" customFormat="1" ht="21" customHeight="1">
      <c r="A13" s="103" t="s">
        <v>1064</v>
      </c>
      <c r="B13" s="104"/>
      <c r="C13" s="106" t="s">
        <v>1065</v>
      </c>
      <c r="D13" s="89"/>
    </row>
    <row r="14" spans="1:4" s="96" customFormat="1" ht="21" customHeight="1">
      <c r="A14" s="103" t="s">
        <v>1066</v>
      </c>
      <c r="B14" s="104"/>
      <c r="C14" s="106" t="s">
        <v>1067</v>
      </c>
      <c r="D14" s="89">
        <f>D15</f>
        <v>2000</v>
      </c>
    </row>
    <row r="15" spans="1:4" s="96" customFormat="1" ht="21" customHeight="1">
      <c r="A15" s="103" t="s">
        <v>1068</v>
      </c>
      <c r="B15" s="104"/>
      <c r="C15" s="106" t="s">
        <v>1069</v>
      </c>
      <c r="D15" s="89">
        <f>D17+D16+D18+D19</f>
        <v>2000</v>
      </c>
    </row>
    <row r="16" spans="1:4" s="97" customFormat="1" ht="21" customHeight="1">
      <c r="A16" s="72" t="s">
        <v>1070</v>
      </c>
      <c r="B16" s="107"/>
      <c r="C16" s="108" t="s">
        <v>1071</v>
      </c>
      <c r="D16" s="64">
        <v>2000</v>
      </c>
    </row>
    <row r="17" spans="1:4" s="97" customFormat="1" ht="21" customHeight="1">
      <c r="A17" s="72" t="s">
        <v>1072</v>
      </c>
      <c r="B17" s="107"/>
      <c r="C17" s="108" t="s">
        <v>1073</v>
      </c>
      <c r="D17" s="64"/>
    </row>
    <row r="18" spans="1:4" s="97" customFormat="1" ht="21" customHeight="1">
      <c r="A18" s="72" t="s">
        <v>1074</v>
      </c>
      <c r="B18" s="107"/>
      <c r="C18" s="108" t="s">
        <v>1075</v>
      </c>
      <c r="D18" s="64"/>
    </row>
    <row r="19" spans="1:4" s="97" customFormat="1" ht="21" customHeight="1">
      <c r="A19" s="72" t="s">
        <v>1076</v>
      </c>
      <c r="B19" s="107"/>
      <c r="C19" s="108" t="s">
        <v>1077</v>
      </c>
      <c r="D19" s="64"/>
    </row>
    <row r="20" spans="1:4" s="97" customFormat="1" ht="21" customHeight="1">
      <c r="A20" s="72" t="s">
        <v>1078</v>
      </c>
      <c r="B20" s="107"/>
      <c r="C20" s="108"/>
      <c r="D20" s="64"/>
    </row>
    <row r="21" spans="1:4" s="96" customFormat="1" ht="21" customHeight="1">
      <c r="A21" s="103" t="s">
        <v>1079</v>
      </c>
      <c r="B21" s="104"/>
      <c r="C21" s="106" t="s">
        <v>1080</v>
      </c>
      <c r="D21" s="89"/>
    </row>
    <row r="22" spans="1:4" s="97" customFormat="1" ht="21" customHeight="1">
      <c r="A22" s="72" t="s">
        <v>1081</v>
      </c>
      <c r="B22" s="107"/>
      <c r="C22" s="108" t="s">
        <v>1082</v>
      </c>
      <c r="D22" s="64"/>
    </row>
    <row r="23" spans="1:4" s="96" customFormat="1" ht="21" customHeight="1">
      <c r="A23" s="103" t="s">
        <v>1083</v>
      </c>
      <c r="B23" s="104"/>
      <c r="C23" s="106" t="s">
        <v>1084</v>
      </c>
      <c r="D23" s="89"/>
    </row>
    <row r="24" spans="1:4" s="96" customFormat="1" ht="21" customHeight="1">
      <c r="A24" s="103" t="s">
        <v>1085</v>
      </c>
      <c r="B24" s="104"/>
      <c r="C24" s="106" t="s">
        <v>1086</v>
      </c>
      <c r="D24" s="89"/>
    </row>
    <row r="25" spans="1:4" s="96" customFormat="1" ht="21" customHeight="1">
      <c r="A25" s="103"/>
      <c r="B25" s="104"/>
      <c r="C25" s="106" t="s">
        <v>1087</v>
      </c>
      <c r="D25" s="89"/>
    </row>
    <row r="26" spans="1:4" s="96" customFormat="1" ht="21" customHeight="1">
      <c r="A26" s="53" t="s">
        <v>1410</v>
      </c>
      <c r="B26" s="104">
        <f>SUM(B4:B5,B9,B12:B13,B14,B21,B23:B24)</f>
        <v>90519</v>
      </c>
      <c r="C26" s="53" t="s">
        <v>1091</v>
      </c>
      <c r="D26" s="89">
        <f>SUM(D4:D5,D9,D13,D14,D21,D23:D24,D25:D25)</f>
        <v>90519</v>
      </c>
    </row>
  </sheetData>
  <sheetProtection/>
  <mergeCells count="2">
    <mergeCell ref="A1:D1"/>
    <mergeCell ref="A2:D2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A1">
      <selection activeCell="J13" sqref="J13"/>
    </sheetView>
  </sheetViews>
  <sheetFormatPr defaultColWidth="8.00390625" defaultRowHeight="13.5"/>
  <cols>
    <col min="1" max="1" width="45.00390625" style="10" customWidth="1"/>
    <col min="2" max="3" width="14.625" style="80" customWidth="1"/>
    <col min="4" max="4" width="14.625" style="81" customWidth="1"/>
    <col min="5" max="234" width="8.00390625" style="10" customWidth="1"/>
    <col min="235" max="235" width="51.50390625" style="10" customWidth="1"/>
    <col min="236" max="236" width="38.375" style="10" customWidth="1"/>
    <col min="237" max="16384" width="8.00390625" style="10" customWidth="1"/>
  </cols>
  <sheetData>
    <row r="1" spans="1:4" ht="27" customHeight="1">
      <c r="A1" s="82" t="s">
        <v>1411</v>
      </c>
      <c r="B1" s="83"/>
      <c r="C1" s="83"/>
      <c r="D1" s="82"/>
    </row>
    <row r="2" spans="1:4" ht="21" customHeight="1">
      <c r="A2" s="84"/>
      <c r="B2" s="85"/>
      <c r="C2" s="85"/>
      <c r="D2" s="86" t="s">
        <v>1</v>
      </c>
    </row>
    <row r="3" spans="1:4" s="78" customFormat="1" ht="33.75" customHeight="1">
      <c r="A3" s="87" t="s">
        <v>2</v>
      </c>
      <c r="B3" s="54" t="s">
        <v>1382</v>
      </c>
      <c r="C3" s="54" t="s">
        <v>1383</v>
      </c>
      <c r="D3" s="55" t="s">
        <v>1384</v>
      </c>
    </row>
    <row r="4" spans="1:4" s="79" customFormat="1" ht="21" customHeight="1">
      <c r="A4" s="88" t="s">
        <v>1094</v>
      </c>
      <c r="B4" s="89">
        <v>17609</v>
      </c>
      <c r="C4" s="89">
        <f>C5+C6+C7+C8</f>
        <v>21477</v>
      </c>
      <c r="D4" s="90">
        <f aca="true" t="shared" si="0" ref="D4:D10">C4/B4*100</f>
        <v>121.96604009313418</v>
      </c>
    </row>
    <row r="5" spans="1:4" ht="21" customHeight="1">
      <c r="A5" s="91" t="s">
        <v>1095</v>
      </c>
      <c r="B5" s="64">
        <v>10446</v>
      </c>
      <c r="C5" s="64">
        <v>15394</v>
      </c>
      <c r="D5" s="92">
        <f t="shared" si="0"/>
        <v>147.36741336396705</v>
      </c>
    </row>
    <row r="6" spans="1:4" ht="21" customHeight="1">
      <c r="A6" s="91" t="s">
        <v>1096</v>
      </c>
      <c r="B6" s="64">
        <v>3030</v>
      </c>
      <c r="C6" s="64">
        <v>2060</v>
      </c>
      <c r="D6" s="92">
        <f t="shared" si="0"/>
        <v>67.98679867986799</v>
      </c>
    </row>
    <row r="7" spans="1:4" ht="21" customHeight="1">
      <c r="A7" s="91" t="s">
        <v>1097</v>
      </c>
      <c r="B7" s="64">
        <v>1097</v>
      </c>
      <c r="C7" s="64">
        <v>1047</v>
      </c>
      <c r="D7" s="92">
        <f t="shared" si="0"/>
        <v>95.44211485870557</v>
      </c>
    </row>
    <row r="8" spans="1:4" ht="21" customHeight="1">
      <c r="A8" s="91" t="s">
        <v>1098</v>
      </c>
      <c r="B8" s="64">
        <v>3036</v>
      </c>
      <c r="C8" s="64">
        <v>2976</v>
      </c>
      <c r="D8" s="92">
        <f t="shared" si="0"/>
        <v>98.02371541501977</v>
      </c>
    </row>
    <row r="9" spans="1:4" s="79" customFormat="1" ht="21" customHeight="1">
      <c r="A9" s="88" t="s">
        <v>1099</v>
      </c>
      <c r="B9" s="89">
        <v>6056</v>
      </c>
      <c r="C9" s="89">
        <f>SUM(C10:C19)</f>
        <v>5814</v>
      </c>
      <c r="D9" s="90">
        <f t="shared" si="0"/>
        <v>96.00396301188904</v>
      </c>
    </row>
    <row r="10" spans="1:4" ht="21" customHeight="1">
      <c r="A10" s="91" t="s">
        <v>1100</v>
      </c>
      <c r="B10" s="64">
        <v>1852</v>
      </c>
      <c r="C10" s="64">
        <v>2305</v>
      </c>
      <c r="D10" s="92">
        <f t="shared" si="0"/>
        <v>124.46004319654426</v>
      </c>
    </row>
    <row r="11" spans="1:4" ht="21" customHeight="1">
      <c r="A11" s="91" t="s">
        <v>1101</v>
      </c>
      <c r="B11" s="64"/>
      <c r="C11" s="64"/>
      <c r="D11" s="92"/>
    </row>
    <row r="12" spans="1:4" ht="21" customHeight="1">
      <c r="A12" s="93" t="s">
        <v>1102</v>
      </c>
      <c r="B12" s="64">
        <v>43</v>
      </c>
      <c r="C12" s="64">
        <v>2</v>
      </c>
      <c r="D12" s="92">
        <f>C12/B12*100</f>
        <v>4.651162790697675</v>
      </c>
    </row>
    <row r="13" spans="1:4" ht="21" customHeight="1">
      <c r="A13" s="91" t="s">
        <v>1103</v>
      </c>
      <c r="B13" s="64">
        <v>11</v>
      </c>
      <c r="C13" s="64">
        <v>7</v>
      </c>
      <c r="D13" s="92">
        <f>C13/B13*100</f>
        <v>63.63636363636363</v>
      </c>
    </row>
    <row r="14" spans="1:4" ht="21" customHeight="1">
      <c r="A14" s="91" t="s">
        <v>1104</v>
      </c>
      <c r="B14" s="64">
        <v>1794</v>
      </c>
      <c r="C14" s="64">
        <v>904</v>
      </c>
      <c r="D14" s="92">
        <f>C14/B14*100</f>
        <v>50.390189520624304</v>
      </c>
    </row>
    <row r="15" spans="1:4" ht="21" customHeight="1">
      <c r="A15" s="91" t="s">
        <v>1105</v>
      </c>
      <c r="B15" s="64">
        <v>9</v>
      </c>
      <c r="C15" s="64">
        <v>17</v>
      </c>
      <c r="D15" s="92">
        <f>C15/B15*100</f>
        <v>188.88888888888889</v>
      </c>
    </row>
    <row r="16" spans="1:4" ht="21" customHeight="1">
      <c r="A16" s="91" t="s">
        <v>1106</v>
      </c>
      <c r="B16" s="64"/>
      <c r="C16" s="64"/>
      <c r="D16" s="92"/>
    </row>
    <row r="17" spans="1:4" ht="21" customHeight="1">
      <c r="A17" s="91" t="s">
        <v>1107</v>
      </c>
      <c r="B17" s="64">
        <v>249</v>
      </c>
      <c r="C17" s="64">
        <v>270</v>
      </c>
      <c r="D17" s="92">
        <f>C17/B17*100</f>
        <v>108.43373493975903</v>
      </c>
    </row>
    <row r="18" spans="1:4" ht="21" customHeight="1">
      <c r="A18" s="91" t="s">
        <v>1108</v>
      </c>
      <c r="B18" s="64">
        <v>1655</v>
      </c>
      <c r="C18" s="64">
        <v>100</v>
      </c>
      <c r="D18" s="92">
        <f>C18/B18*100</f>
        <v>6.042296072507553</v>
      </c>
    </row>
    <row r="19" spans="1:4" ht="21" customHeight="1">
      <c r="A19" s="91" t="s">
        <v>1109</v>
      </c>
      <c r="B19" s="64">
        <v>443</v>
      </c>
      <c r="C19" s="64">
        <v>2209</v>
      </c>
      <c r="D19" s="92">
        <f>C19/B19*100</f>
        <v>498.6455981941309</v>
      </c>
    </row>
    <row r="20" spans="1:4" s="79" customFormat="1" ht="21" customHeight="1">
      <c r="A20" s="88" t="s">
        <v>1110</v>
      </c>
      <c r="B20" s="89">
        <v>12392</v>
      </c>
      <c r="C20" s="89">
        <f>SUM(C21:C27)</f>
        <v>40</v>
      </c>
      <c r="D20" s="90">
        <f>C20/B20*100</f>
        <v>0.32278889606197547</v>
      </c>
    </row>
    <row r="21" spans="1:4" ht="21" customHeight="1">
      <c r="A21" s="91" t="s">
        <v>1111</v>
      </c>
      <c r="B21" s="64">
        <v>10</v>
      </c>
      <c r="C21" s="64"/>
      <c r="D21" s="90"/>
    </row>
    <row r="22" spans="1:4" ht="21" customHeight="1">
      <c r="A22" s="91" t="s">
        <v>1112</v>
      </c>
      <c r="B22" s="64">
        <v>11623</v>
      </c>
      <c r="C22" s="64">
        <v>40</v>
      </c>
      <c r="D22" s="92">
        <f>C22/B22*100</f>
        <v>0.344145229286759</v>
      </c>
    </row>
    <row r="23" spans="1:4" ht="21" customHeight="1">
      <c r="A23" s="91" t="s">
        <v>1113</v>
      </c>
      <c r="B23" s="64">
        <v>31</v>
      </c>
      <c r="C23" s="64"/>
      <c r="D23" s="92"/>
    </row>
    <row r="24" spans="1:4" ht="21" customHeight="1">
      <c r="A24" s="91" t="s">
        <v>1114</v>
      </c>
      <c r="B24" s="64">
        <v>521</v>
      </c>
      <c r="C24" s="64"/>
      <c r="D24" s="92"/>
    </row>
    <row r="25" spans="1:4" ht="21" customHeight="1">
      <c r="A25" s="91" t="s">
        <v>1115</v>
      </c>
      <c r="B25" s="64">
        <v>171</v>
      </c>
      <c r="C25" s="64"/>
      <c r="D25" s="92"/>
    </row>
    <row r="26" spans="1:4" ht="21" customHeight="1">
      <c r="A26" s="91" t="s">
        <v>1116</v>
      </c>
      <c r="B26" s="64"/>
      <c r="C26" s="64"/>
      <c r="D26" s="92"/>
    </row>
    <row r="27" spans="1:4" ht="21" customHeight="1">
      <c r="A27" s="91" t="s">
        <v>1117</v>
      </c>
      <c r="B27" s="64">
        <v>36</v>
      </c>
      <c r="C27" s="64"/>
      <c r="D27" s="90"/>
    </row>
    <row r="28" spans="1:4" s="79" customFormat="1" ht="21" customHeight="1">
      <c r="A28" s="88" t="s">
        <v>1118</v>
      </c>
      <c r="B28" s="89">
        <v>2292</v>
      </c>
      <c r="C28" s="89"/>
      <c r="D28" s="90"/>
    </row>
    <row r="29" spans="1:4" ht="21" customHeight="1">
      <c r="A29" s="91" t="s">
        <v>1111</v>
      </c>
      <c r="B29" s="64">
        <v>550</v>
      </c>
      <c r="C29" s="64"/>
      <c r="D29" s="90"/>
    </row>
    <row r="30" spans="1:4" ht="21" customHeight="1">
      <c r="A30" s="91" t="s">
        <v>1112</v>
      </c>
      <c r="B30" s="64">
        <v>1737</v>
      </c>
      <c r="C30" s="64"/>
      <c r="D30" s="92"/>
    </row>
    <row r="31" spans="1:4" ht="21" customHeight="1">
      <c r="A31" s="91" t="s">
        <v>1113</v>
      </c>
      <c r="B31" s="64"/>
      <c r="C31" s="64"/>
      <c r="D31" s="92"/>
    </row>
    <row r="32" spans="1:4" ht="21" customHeight="1">
      <c r="A32" s="91" t="s">
        <v>1115</v>
      </c>
      <c r="B32" s="64">
        <v>5</v>
      </c>
      <c r="C32" s="64"/>
      <c r="D32" s="92"/>
    </row>
    <row r="33" spans="1:4" ht="21" customHeight="1">
      <c r="A33" s="91" t="s">
        <v>1116</v>
      </c>
      <c r="B33" s="64"/>
      <c r="C33" s="64"/>
      <c r="D33" s="92"/>
    </row>
    <row r="34" spans="1:4" ht="21" customHeight="1">
      <c r="A34" s="91" t="s">
        <v>1117</v>
      </c>
      <c r="B34" s="64"/>
      <c r="C34" s="64"/>
      <c r="D34" s="92"/>
    </row>
    <row r="35" spans="1:4" s="79" customFormat="1" ht="21" customHeight="1">
      <c r="A35" s="88" t="s">
        <v>1119</v>
      </c>
      <c r="B35" s="89">
        <f>SUM(B36:B38)</f>
        <v>36759</v>
      </c>
      <c r="C35" s="89">
        <f>SUM(C36:C38)</f>
        <v>31516</v>
      </c>
      <c r="D35" s="90">
        <f>C35/B35*100</f>
        <v>85.73682635545038</v>
      </c>
    </row>
    <row r="36" spans="1:4" ht="21" customHeight="1">
      <c r="A36" s="91" t="s">
        <v>1120</v>
      </c>
      <c r="B36" s="64">
        <v>30971</v>
      </c>
      <c r="C36" s="64">
        <v>26229</v>
      </c>
      <c r="D36" s="92">
        <f>C36/B36*100</f>
        <v>84.68890252171386</v>
      </c>
    </row>
    <row r="37" spans="1:4" ht="21" customHeight="1">
      <c r="A37" s="91" t="s">
        <v>1121</v>
      </c>
      <c r="B37" s="64">
        <v>5788</v>
      </c>
      <c r="C37" s="64">
        <v>5287</v>
      </c>
      <c r="D37" s="92">
        <f>C37/B37*100</f>
        <v>91.3441603317208</v>
      </c>
    </row>
    <row r="38" spans="1:4" ht="21" customHeight="1">
      <c r="A38" s="91" t="s">
        <v>1122</v>
      </c>
      <c r="B38" s="64"/>
      <c r="C38" s="64"/>
      <c r="D38" s="90"/>
    </row>
    <row r="39" spans="1:4" s="79" customFormat="1" ht="21" customHeight="1">
      <c r="A39" s="88" t="s">
        <v>1123</v>
      </c>
      <c r="B39" s="89">
        <v>2620</v>
      </c>
      <c r="C39" s="89"/>
      <c r="D39" s="90"/>
    </row>
    <row r="40" spans="1:4" ht="21" customHeight="1">
      <c r="A40" s="91" t="s">
        <v>1124</v>
      </c>
      <c r="B40" s="64">
        <v>2469</v>
      </c>
      <c r="C40" s="64"/>
      <c r="D40" s="92"/>
    </row>
    <row r="41" spans="1:4" ht="21" customHeight="1">
      <c r="A41" s="91" t="s">
        <v>1125</v>
      </c>
      <c r="B41" s="64">
        <v>151</v>
      </c>
      <c r="C41" s="64"/>
      <c r="D41" s="92"/>
    </row>
    <row r="42" spans="1:4" s="79" customFormat="1" ht="21" customHeight="1">
      <c r="A42" s="88" t="s">
        <v>1126</v>
      </c>
      <c r="B42" s="89">
        <v>1182</v>
      </c>
      <c r="C42" s="89">
        <f>SUM(C43:C48)</f>
        <v>64</v>
      </c>
      <c r="D42" s="90">
        <f>C42/B42*100</f>
        <v>5.414551607445008</v>
      </c>
    </row>
    <row r="43" spans="1:4" ht="21" customHeight="1">
      <c r="A43" s="91" t="s">
        <v>1127</v>
      </c>
      <c r="B43" s="64">
        <v>734</v>
      </c>
      <c r="C43" s="64">
        <v>64</v>
      </c>
      <c r="D43" s="92">
        <f>C43/B43*100</f>
        <v>8.71934604904632</v>
      </c>
    </row>
    <row r="44" spans="1:4" ht="21" customHeight="1">
      <c r="A44" s="91" t="s">
        <v>1128</v>
      </c>
      <c r="B44" s="64"/>
      <c r="C44" s="64"/>
      <c r="D44" s="92"/>
    </row>
    <row r="45" spans="1:4" ht="21" customHeight="1">
      <c r="A45" s="91" t="s">
        <v>1129</v>
      </c>
      <c r="B45" s="64">
        <v>448</v>
      </c>
      <c r="C45" s="64"/>
      <c r="D45" s="92"/>
    </row>
    <row r="46" spans="1:4" s="79" customFormat="1" ht="21" customHeight="1">
      <c r="A46" s="88" t="s">
        <v>1130</v>
      </c>
      <c r="B46" s="89"/>
      <c r="C46" s="89"/>
      <c r="D46" s="92"/>
    </row>
    <row r="47" spans="1:4" ht="21" customHeight="1">
      <c r="A47" s="91" t="s">
        <v>1131</v>
      </c>
      <c r="B47" s="64"/>
      <c r="C47" s="64"/>
      <c r="D47" s="90"/>
    </row>
    <row r="48" spans="1:4" ht="21" customHeight="1">
      <c r="A48" s="91" t="s">
        <v>1132</v>
      </c>
      <c r="B48" s="64"/>
      <c r="C48" s="64"/>
      <c r="D48" s="90"/>
    </row>
    <row r="49" spans="1:4" s="79" customFormat="1" ht="21" customHeight="1">
      <c r="A49" s="88" t="s">
        <v>1133</v>
      </c>
      <c r="B49" s="89">
        <f>SUM(B50:B54)</f>
        <v>10589</v>
      </c>
      <c r="C49" s="89">
        <f>SUM(C50:C54)</f>
        <v>9645</v>
      </c>
      <c r="D49" s="90">
        <f aca="true" t="shared" si="1" ref="D49:D54">C49/B49*100</f>
        <v>91.0850882991784</v>
      </c>
    </row>
    <row r="50" spans="1:4" ht="21" customHeight="1">
      <c r="A50" s="91" t="s">
        <v>1134</v>
      </c>
      <c r="B50" s="64">
        <v>9579</v>
      </c>
      <c r="C50" s="64">
        <v>9362</v>
      </c>
      <c r="D50" s="92">
        <f t="shared" si="1"/>
        <v>97.73462783171522</v>
      </c>
    </row>
    <row r="51" spans="1:4" ht="21" customHeight="1">
      <c r="A51" s="91" t="s">
        <v>1135</v>
      </c>
      <c r="B51" s="64">
        <v>138</v>
      </c>
      <c r="C51" s="64">
        <v>169</v>
      </c>
      <c r="D51" s="92">
        <f t="shared" si="1"/>
        <v>122.46376811594205</v>
      </c>
    </row>
    <row r="52" spans="1:4" ht="21" customHeight="1">
      <c r="A52" s="91" t="s">
        <v>1136</v>
      </c>
      <c r="B52" s="64">
        <v>155</v>
      </c>
      <c r="C52" s="64">
        <v>20</v>
      </c>
      <c r="D52" s="92">
        <f t="shared" si="1"/>
        <v>12.903225806451612</v>
      </c>
    </row>
    <row r="53" spans="1:4" ht="21" customHeight="1">
      <c r="A53" s="91" t="s">
        <v>1137</v>
      </c>
      <c r="B53" s="64">
        <v>94</v>
      </c>
      <c r="C53" s="64">
        <v>80</v>
      </c>
      <c r="D53" s="92">
        <f t="shared" si="1"/>
        <v>85.1063829787234</v>
      </c>
    </row>
    <row r="54" spans="1:4" ht="21" customHeight="1">
      <c r="A54" s="91" t="s">
        <v>1138</v>
      </c>
      <c r="B54" s="64">
        <v>623</v>
      </c>
      <c r="C54" s="64">
        <v>14</v>
      </c>
      <c r="D54" s="92">
        <f t="shared" si="1"/>
        <v>2.247191011235955</v>
      </c>
    </row>
    <row r="55" spans="1:4" s="79" customFormat="1" ht="21" customHeight="1">
      <c r="A55" s="88" t="s">
        <v>1139</v>
      </c>
      <c r="B55" s="89"/>
      <c r="C55" s="89"/>
      <c r="D55" s="92"/>
    </row>
    <row r="56" spans="1:4" ht="21" customHeight="1">
      <c r="A56" s="91" t="s">
        <v>1140</v>
      </c>
      <c r="B56" s="64"/>
      <c r="C56" s="64"/>
      <c r="D56" s="92"/>
    </row>
    <row r="57" spans="1:4" ht="21" customHeight="1">
      <c r="A57" s="91" t="s">
        <v>1141</v>
      </c>
      <c r="B57" s="64"/>
      <c r="C57" s="64"/>
      <c r="D57" s="90"/>
    </row>
    <row r="58" spans="1:4" s="79" customFormat="1" ht="21" customHeight="1">
      <c r="A58" s="88" t="s">
        <v>1143</v>
      </c>
      <c r="B58" s="89">
        <v>4349</v>
      </c>
      <c r="C58" s="89">
        <f>SUM(C59:C62)</f>
        <v>4600</v>
      </c>
      <c r="D58" s="90">
        <f>C58/B58*100</f>
        <v>105.77144171073809</v>
      </c>
    </row>
    <row r="59" spans="1:4" ht="21" customHeight="1">
      <c r="A59" s="91" t="s">
        <v>1144</v>
      </c>
      <c r="B59" s="64">
        <v>4333</v>
      </c>
      <c r="C59" s="64">
        <v>4600</v>
      </c>
      <c r="D59" s="92">
        <f>C59/B59*100</f>
        <v>106.16201246249713</v>
      </c>
    </row>
    <row r="60" spans="1:4" ht="21" customHeight="1">
      <c r="A60" s="91" t="s">
        <v>1145</v>
      </c>
      <c r="B60" s="64"/>
      <c r="C60" s="64"/>
      <c r="D60" s="92"/>
    </row>
    <row r="61" spans="1:4" ht="21" customHeight="1">
      <c r="A61" s="91" t="s">
        <v>1146</v>
      </c>
      <c r="B61" s="64">
        <v>16</v>
      </c>
      <c r="C61" s="64"/>
      <c r="D61" s="92"/>
    </row>
    <row r="62" spans="1:4" ht="21" customHeight="1">
      <c r="A62" s="91" t="s">
        <v>1147</v>
      </c>
      <c r="B62" s="64"/>
      <c r="C62" s="64"/>
      <c r="D62" s="92"/>
    </row>
    <row r="63" spans="1:4" s="79" customFormat="1" ht="21" customHeight="1">
      <c r="A63" s="94" t="s">
        <v>1148</v>
      </c>
      <c r="B63" s="89"/>
      <c r="C63" s="89"/>
      <c r="D63" s="90"/>
    </row>
    <row r="64" spans="1:4" ht="21" customHeight="1">
      <c r="A64" s="91" t="s">
        <v>1149</v>
      </c>
      <c r="B64" s="64"/>
      <c r="C64" s="64"/>
      <c r="D64" s="90"/>
    </row>
    <row r="65" spans="1:4" ht="21" customHeight="1">
      <c r="A65" s="91" t="s">
        <v>1150</v>
      </c>
      <c r="B65" s="64"/>
      <c r="C65" s="64"/>
      <c r="D65" s="90"/>
    </row>
    <row r="66" spans="1:4" ht="21" customHeight="1">
      <c r="A66" s="91" t="s">
        <v>1151</v>
      </c>
      <c r="B66" s="64"/>
      <c r="C66" s="64"/>
      <c r="D66" s="90"/>
    </row>
    <row r="67" spans="1:4" ht="21" customHeight="1">
      <c r="A67" s="91" t="s">
        <v>1152</v>
      </c>
      <c r="B67" s="64"/>
      <c r="C67" s="64"/>
      <c r="D67" s="90"/>
    </row>
    <row r="68" spans="1:4" s="79" customFormat="1" ht="21" customHeight="1">
      <c r="A68" s="88" t="s">
        <v>1153</v>
      </c>
      <c r="B68" s="89"/>
      <c r="C68" s="89">
        <f>C69+C70</f>
        <v>800</v>
      </c>
      <c r="D68" s="90"/>
    </row>
    <row r="69" spans="1:4" ht="21" customHeight="1">
      <c r="A69" s="91" t="s">
        <v>1154</v>
      </c>
      <c r="B69" s="64"/>
      <c r="C69" s="64">
        <v>800</v>
      </c>
      <c r="D69" s="92"/>
    </row>
    <row r="70" spans="1:4" ht="21" customHeight="1">
      <c r="A70" s="91" t="s">
        <v>1155</v>
      </c>
      <c r="B70" s="64"/>
      <c r="C70" s="64"/>
      <c r="D70" s="90"/>
    </row>
    <row r="71" spans="1:4" s="79" customFormat="1" ht="21" customHeight="1">
      <c r="A71" s="88" t="s">
        <v>1156</v>
      </c>
      <c r="B71" s="89"/>
      <c r="C71" s="89"/>
      <c r="D71" s="90"/>
    </row>
    <row r="72" spans="1:4" ht="21" customHeight="1">
      <c r="A72" s="91" t="s">
        <v>1157</v>
      </c>
      <c r="B72" s="64"/>
      <c r="C72" s="64"/>
      <c r="D72" s="90"/>
    </row>
    <row r="73" spans="1:4" ht="21" customHeight="1">
      <c r="A73" s="91" t="s">
        <v>1158</v>
      </c>
      <c r="B73" s="64"/>
      <c r="C73" s="64"/>
      <c r="D73" s="90"/>
    </row>
    <row r="74" spans="1:4" ht="21" customHeight="1">
      <c r="A74" s="91" t="s">
        <v>1159</v>
      </c>
      <c r="B74" s="64"/>
      <c r="C74" s="64"/>
      <c r="D74" s="90"/>
    </row>
    <row r="75" spans="1:4" ht="21" customHeight="1">
      <c r="A75" s="91" t="s">
        <v>1160</v>
      </c>
      <c r="B75" s="64"/>
      <c r="C75" s="64"/>
      <c r="D75" s="92"/>
    </row>
    <row r="76" spans="1:4" s="79" customFormat="1" ht="21" customHeight="1">
      <c r="A76" s="95" t="s">
        <v>1161</v>
      </c>
      <c r="B76" s="89">
        <f>B4+B9+B20+B28+B35+B39+B42+B46+B49+B55+B58+B63+B68+B71</f>
        <v>93848</v>
      </c>
      <c r="C76" s="89">
        <f>C4+C9+C20+C28+C35+C39+C42+C46+C49+C55+C58+C63+C68+C71</f>
        <v>73956</v>
      </c>
      <c r="D76" s="90">
        <f>C76/B76*100</f>
        <v>78.80402352740602</v>
      </c>
    </row>
  </sheetData>
  <sheetProtection/>
  <mergeCells count="1">
    <mergeCell ref="A1:D1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">
      <selection activeCell="J13" sqref="J13"/>
    </sheetView>
  </sheetViews>
  <sheetFormatPr defaultColWidth="43.875" defaultRowHeight="13.5"/>
  <cols>
    <col min="1" max="1" width="48.00390625" style="46" customWidth="1"/>
    <col min="2" max="3" width="13.625" style="10" customWidth="1"/>
    <col min="4" max="4" width="13.625" style="71" customWidth="1"/>
    <col min="5" max="16384" width="43.875" style="46" customWidth="1"/>
  </cols>
  <sheetData>
    <row r="1" spans="1:4" ht="27" customHeight="1">
      <c r="A1" s="47" t="s">
        <v>1412</v>
      </c>
      <c r="B1" s="47"/>
      <c r="C1" s="47"/>
      <c r="D1" s="47"/>
    </row>
    <row r="2" spans="2:4" s="69" customFormat="1" ht="21" customHeight="1">
      <c r="B2" s="10"/>
      <c r="C2" s="10"/>
      <c r="D2" s="51" t="s">
        <v>1381</v>
      </c>
    </row>
    <row r="3" spans="1:4" s="70" customFormat="1" ht="35.25" customHeight="1">
      <c r="A3" s="40" t="s">
        <v>2</v>
      </c>
      <c r="B3" s="53" t="s">
        <v>1382</v>
      </c>
      <c r="C3" s="53" t="s">
        <v>1383</v>
      </c>
      <c r="D3" s="55" t="s">
        <v>1384</v>
      </c>
    </row>
    <row r="4" spans="1:4" s="69" customFormat="1" ht="21" customHeight="1">
      <c r="A4" s="72" t="s">
        <v>1413</v>
      </c>
      <c r="B4" s="73"/>
      <c r="C4" s="73"/>
      <c r="D4" s="74"/>
    </row>
    <row r="5" spans="1:4" s="69" customFormat="1" ht="21" customHeight="1">
      <c r="A5" s="72" t="s">
        <v>1414</v>
      </c>
      <c r="B5" s="75"/>
      <c r="C5" s="76"/>
      <c r="D5" s="74"/>
    </row>
    <row r="6" spans="1:4" s="69" customFormat="1" ht="21" customHeight="1">
      <c r="A6" s="72" t="s">
        <v>1415</v>
      </c>
      <c r="B6" s="75"/>
      <c r="C6" s="76"/>
      <c r="D6" s="74"/>
    </row>
    <row r="7" spans="1:4" s="69" customFormat="1" ht="21" customHeight="1">
      <c r="A7" s="72" t="s">
        <v>1416</v>
      </c>
      <c r="B7" s="75"/>
      <c r="C7" s="76"/>
      <c r="D7" s="74"/>
    </row>
    <row r="8" spans="1:4" s="69" customFormat="1" ht="21" customHeight="1">
      <c r="A8" s="72" t="s">
        <v>1417</v>
      </c>
      <c r="B8" s="75"/>
      <c r="C8" s="76"/>
      <c r="D8" s="74"/>
    </row>
    <row r="9" spans="1:4" s="69" customFormat="1" ht="21" customHeight="1">
      <c r="A9" s="72" t="s">
        <v>1418</v>
      </c>
      <c r="B9" s="75"/>
      <c r="C9" s="76"/>
      <c r="D9" s="74"/>
    </row>
    <row r="10" spans="1:4" s="69" customFormat="1" ht="21" customHeight="1">
      <c r="A10" s="72" t="s">
        <v>1419</v>
      </c>
      <c r="B10" s="75"/>
      <c r="C10" s="76"/>
      <c r="D10" s="74"/>
    </row>
    <row r="11" spans="1:4" s="69" customFormat="1" ht="21" customHeight="1">
      <c r="A11" s="72" t="s">
        <v>1420</v>
      </c>
      <c r="B11" s="76">
        <v>3923</v>
      </c>
      <c r="C11" s="19">
        <v>17500</v>
      </c>
      <c r="D11" s="77">
        <f>C11/B11*100</f>
        <v>446.08717817996427</v>
      </c>
    </row>
    <row r="12" spans="1:4" s="69" customFormat="1" ht="21" customHeight="1">
      <c r="A12" s="72" t="s">
        <v>1421</v>
      </c>
      <c r="B12" s="75"/>
      <c r="C12" s="76"/>
      <c r="D12" s="74"/>
    </row>
    <row r="13" spans="1:4" s="69" customFormat="1" ht="21" customHeight="1">
      <c r="A13" s="72" t="s">
        <v>1422</v>
      </c>
      <c r="B13" s="75"/>
      <c r="C13" s="76"/>
      <c r="D13" s="74"/>
    </row>
    <row r="14" spans="1:4" s="69" customFormat="1" ht="21" customHeight="1">
      <c r="A14" s="72" t="s">
        <v>1423</v>
      </c>
      <c r="B14" s="75">
        <v>156</v>
      </c>
      <c r="C14" s="76"/>
      <c r="D14" s="77"/>
    </row>
    <row r="15" spans="1:4" s="69" customFormat="1" ht="21" customHeight="1">
      <c r="A15" s="72" t="s">
        <v>1424</v>
      </c>
      <c r="B15" s="75"/>
      <c r="C15" s="76"/>
      <c r="D15" s="74"/>
    </row>
    <row r="16" spans="1:4" s="69" customFormat="1" ht="21" customHeight="1">
      <c r="A16" s="72" t="s">
        <v>1425</v>
      </c>
      <c r="B16" s="75"/>
      <c r="C16" s="76"/>
      <c r="D16" s="74"/>
    </row>
    <row r="17" spans="1:4" s="69" customFormat="1" ht="21" customHeight="1">
      <c r="A17" s="72" t="s">
        <v>1426</v>
      </c>
      <c r="B17" s="75"/>
      <c r="C17" s="76"/>
      <c r="D17" s="74"/>
    </row>
    <row r="18" spans="1:4" s="69" customFormat="1" ht="21" customHeight="1">
      <c r="A18" s="72" t="s">
        <v>1427</v>
      </c>
      <c r="B18" s="75"/>
      <c r="C18" s="76"/>
      <c r="D18" s="74"/>
    </row>
    <row r="19" spans="1:4" s="69" customFormat="1" ht="21" customHeight="1">
      <c r="A19" s="72" t="s">
        <v>1428</v>
      </c>
      <c r="B19" s="75"/>
      <c r="C19" s="76"/>
      <c r="D19" s="74"/>
    </row>
    <row r="20" spans="1:4" s="69" customFormat="1" ht="21" customHeight="1">
      <c r="A20" s="72" t="s">
        <v>1429</v>
      </c>
      <c r="B20" s="76">
        <v>42</v>
      </c>
      <c r="C20" s="73"/>
      <c r="D20" s="74"/>
    </row>
    <row r="21" spans="1:4" s="69" customFormat="1" ht="21" customHeight="1">
      <c r="A21" s="15" t="s">
        <v>1430</v>
      </c>
      <c r="B21" s="73">
        <f>SUM(B4:B20)</f>
        <v>4121</v>
      </c>
      <c r="C21" s="73">
        <f>SUM(C4:C20)</f>
        <v>17500</v>
      </c>
      <c r="D21" s="74">
        <f>C21/B21*100</f>
        <v>424.6542101431691</v>
      </c>
    </row>
  </sheetData>
  <sheetProtection/>
  <mergeCells count="1">
    <mergeCell ref="A1:D1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3"/>
  <sheetViews>
    <sheetView showZeros="0" zoomScaleSheetLayoutView="100" workbookViewId="0" topLeftCell="A1">
      <selection activeCell="B1290" sqref="B1290"/>
    </sheetView>
  </sheetViews>
  <sheetFormatPr defaultColWidth="16.75390625" defaultRowHeight="13.5"/>
  <cols>
    <col min="1" max="1" width="48.875" style="237" customWidth="1"/>
    <col min="2" max="3" width="13.125" style="237" customWidth="1"/>
    <col min="4" max="4" width="13.125" style="274" customWidth="1"/>
    <col min="5" max="5" width="10.25390625" style="274" customWidth="1"/>
    <col min="6" max="240" width="9.50390625" style="237" customWidth="1"/>
    <col min="241" max="241" width="42.75390625" style="237" customWidth="1"/>
    <col min="242" max="16384" width="16.75390625" style="237" customWidth="1"/>
  </cols>
  <sheetData>
    <row r="1" spans="1:5" ht="27" customHeight="1">
      <c r="A1" s="144" t="s">
        <v>36</v>
      </c>
      <c r="B1" s="144"/>
      <c r="C1" s="144"/>
      <c r="D1" s="144"/>
      <c r="E1" s="144"/>
    </row>
    <row r="2" spans="1:5" ht="19.5" customHeight="1">
      <c r="A2" s="275" t="s">
        <v>37</v>
      </c>
      <c r="B2" s="275"/>
      <c r="C2" s="275"/>
      <c r="D2" s="275"/>
      <c r="E2" s="276"/>
    </row>
    <row r="3" spans="1:5" ht="42" customHeight="1">
      <c r="A3" s="122" t="s">
        <v>2</v>
      </c>
      <c r="B3" s="122" t="s">
        <v>3</v>
      </c>
      <c r="C3" s="53" t="s">
        <v>6</v>
      </c>
      <c r="D3" s="55" t="s">
        <v>8</v>
      </c>
      <c r="E3" s="277"/>
    </row>
    <row r="4" spans="1:5" s="272" customFormat="1" ht="21" customHeight="1">
      <c r="A4" s="137" t="s">
        <v>38</v>
      </c>
      <c r="B4" s="126">
        <f>B5+B17+B26+B37+B48+B59+B70+B82+B91+B104+B114+B123+B134+B146+B153+B161+B167+B174+B181+B188+B195+B202+B210+B216+B222+B229+B244</f>
        <v>17925</v>
      </c>
      <c r="C4" s="126">
        <v>15261</v>
      </c>
      <c r="D4" s="125">
        <f aca="true" t="shared" si="0" ref="D4:D67">_xlfn.IFERROR(C4/B4*100,"")</f>
        <v>85.13807531380752</v>
      </c>
      <c r="E4" s="278"/>
    </row>
    <row r="5" spans="1:5" s="272" customFormat="1" ht="21" customHeight="1">
      <c r="A5" s="137" t="s">
        <v>39</v>
      </c>
      <c r="B5" s="89">
        <f>SUM(B6:B16)</f>
        <v>388</v>
      </c>
      <c r="C5" s="89">
        <v>447</v>
      </c>
      <c r="D5" s="125">
        <f t="shared" si="0"/>
        <v>115.2061855670103</v>
      </c>
      <c r="E5" s="278"/>
    </row>
    <row r="6" spans="1:5" ht="21" customHeight="1">
      <c r="A6" s="136" t="s">
        <v>40</v>
      </c>
      <c r="B6" s="64">
        <v>336</v>
      </c>
      <c r="C6" s="64">
        <v>379</v>
      </c>
      <c r="D6" s="128">
        <f t="shared" si="0"/>
        <v>112.79761904761905</v>
      </c>
      <c r="E6" s="279"/>
    </row>
    <row r="7" spans="1:5" ht="21" customHeight="1">
      <c r="A7" s="136" t="s">
        <v>41</v>
      </c>
      <c r="B7" s="64"/>
      <c r="C7" s="64">
        <v>0</v>
      </c>
      <c r="D7" s="125">
        <f t="shared" si="0"/>
      </c>
      <c r="E7" s="278"/>
    </row>
    <row r="8" spans="1:5" ht="21" customHeight="1" hidden="1">
      <c r="A8" s="136" t="s">
        <v>42</v>
      </c>
      <c r="B8" s="64"/>
      <c r="C8" s="64">
        <v>0</v>
      </c>
      <c r="D8" s="125">
        <f t="shared" si="0"/>
      </c>
      <c r="E8" s="278"/>
    </row>
    <row r="9" spans="1:5" ht="21" customHeight="1" hidden="1">
      <c r="A9" s="136" t="s">
        <v>43</v>
      </c>
      <c r="B9" s="64"/>
      <c r="C9" s="64">
        <v>0</v>
      </c>
      <c r="D9" s="125">
        <f t="shared" si="0"/>
      </c>
      <c r="E9" s="278"/>
    </row>
    <row r="10" spans="1:5" ht="21" customHeight="1" hidden="1">
      <c r="A10" s="136" t="s">
        <v>44</v>
      </c>
      <c r="B10" s="64"/>
      <c r="C10" s="64">
        <v>0</v>
      </c>
      <c r="D10" s="125">
        <f t="shared" si="0"/>
      </c>
      <c r="E10" s="278"/>
    </row>
    <row r="11" spans="1:5" ht="21" customHeight="1" hidden="1">
      <c r="A11" s="136" t="s">
        <v>45</v>
      </c>
      <c r="B11" s="64"/>
      <c r="C11" s="64">
        <v>0</v>
      </c>
      <c r="D11" s="125">
        <f t="shared" si="0"/>
      </c>
      <c r="E11" s="278"/>
    </row>
    <row r="12" spans="1:5" ht="21" customHeight="1">
      <c r="A12" s="136" t="s">
        <v>46</v>
      </c>
      <c r="B12" s="64"/>
      <c r="C12" s="64">
        <v>0</v>
      </c>
      <c r="D12" s="125">
        <f t="shared" si="0"/>
      </c>
      <c r="E12" s="278"/>
    </row>
    <row r="13" spans="1:5" ht="21" customHeight="1">
      <c r="A13" s="136" t="s">
        <v>47</v>
      </c>
      <c r="B13" s="64">
        <v>9</v>
      </c>
      <c r="C13" s="64">
        <v>9</v>
      </c>
      <c r="D13" s="128">
        <f t="shared" si="0"/>
        <v>100</v>
      </c>
      <c r="E13" s="279"/>
    </row>
    <row r="14" spans="1:5" ht="21" customHeight="1">
      <c r="A14" s="136" t="s">
        <v>48</v>
      </c>
      <c r="B14" s="64"/>
      <c r="C14" s="64">
        <v>0</v>
      </c>
      <c r="D14" s="125">
        <f t="shared" si="0"/>
      </c>
      <c r="E14" s="278"/>
    </row>
    <row r="15" spans="1:5" ht="21" customHeight="1">
      <c r="A15" s="136" t="s">
        <v>49</v>
      </c>
      <c r="B15" s="64">
        <v>43</v>
      </c>
      <c r="C15" s="64">
        <v>59</v>
      </c>
      <c r="D15" s="128">
        <f t="shared" si="0"/>
        <v>137.2093023255814</v>
      </c>
      <c r="E15" s="279"/>
    </row>
    <row r="16" spans="1:5" ht="21" customHeight="1">
      <c r="A16" s="136" t="s">
        <v>50</v>
      </c>
      <c r="B16" s="64"/>
      <c r="C16" s="64">
        <v>0</v>
      </c>
      <c r="D16" s="125">
        <f t="shared" si="0"/>
      </c>
      <c r="E16" s="278"/>
    </row>
    <row r="17" spans="1:5" s="272" customFormat="1" ht="21" customHeight="1">
      <c r="A17" s="137" t="s">
        <v>51</v>
      </c>
      <c r="B17" s="89">
        <f>SUM(B18:B25)</f>
        <v>401</v>
      </c>
      <c r="C17" s="89">
        <v>496</v>
      </c>
      <c r="D17" s="125">
        <f t="shared" si="0"/>
        <v>123.69077306733168</v>
      </c>
      <c r="E17" s="278"/>
    </row>
    <row r="18" spans="1:5" ht="21" customHeight="1">
      <c r="A18" s="136" t="s">
        <v>40</v>
      </c>
      <c r="B18" s="64">
        <v>358</v>
      </c>
      <c r="C18" s="64">
        <v>423</v>
      </c>
      <c r="D18" s="128">
        <f t="shared" si="0"/>
        <v>118.1564245810056</v>
      </c>
      <c r="E18" s="279"/>
    </row>
    <row r="19" spans="1:5" ht="21" customHeight="1">
      <c r="A19" s="136" t="s">
        <v>41</v>
      </c>
      <c r="B19" s="64">
        <v>6</v>
      </c>
      <c r="C19" s="64">
        <v>10</v>
      </c>
      <c r="D19" s="128">
        <f t="shared" si="0"/>
        <v>166.66666666666669</v>
      </c>
      <c r="E19" s="279"/>
    </row>
    <row r="20" spans="1:5" ht="21" customHeight="1">
      <c r="A20" s="136" t="s">
        <v>42</v>
      </c>
      <c r="B20" s="64"/>
      <c r="C20" s="64">
        <v>0</v>
      </c>
      <c r="D20" s="128">
        <f t="shared" si="0"/>
      </c>
      <c r="E20" s="279"/>
    </row>
    <row r="21" spans="1:5" ht="21" customHeight="1" hidden="1">
      <c r="A21" s="136" t="s">
        <v>52</v>
      </c>
      <c r="B21" s="64"/>
      <c r="C21" s="64">
        <v>0</v>
      </c>
      <c r="D21" s="128">
        <f t="shared" si="0"/>
      </c>
      <c r="E21" s="279"/>
    </row>
    <row r="22" spans="1:5" ht="21" customHeight="1" hidden="1">
      <c r="A22" s="136" t="s">
        <v>53</v>
      </c>
      <c r="B22" s="64"/>
      <c r="C22" s="64">
        <v>0</v>
      </c>
      <c r="D22" s="128">
        <f t="shared" si="0"/>
      </c>
      <c r="E22" s="279"/>
    </row>
    <row r="23" spans="1:5" ht="21" customHeight="1">
      <c r="A23" s="136" t="s">
        <v>54</v>
      </c>
      <c r="B23" s="64"/>
      <c r="C23" s="64">
        <v>0</v>
      </c>
      <c r="D23" s="128">
        <f t="shared" si="0"/>
      </c>
      <c r="E23" s="279"/>
    </row>
    <row r="24" spans="1:5" ht="21" customHeight="1">
      <c r="A24" s="136" t="s">
        <v>49</v>
      </c>
      <c r="B24" s="64">
        <v>37</v>
      </c>
      <c r="C24" s="64">
        <v>59</v>
      </c>
      <c r="D24" s="128">
        <f t="shared" si="0"/>
        <v>159.45945945945945</v>
      </c>
      <c r="E24" s="279"/>
    </row>
    <row r="25" spans="1:5" ht="21" customHeight="1">
      <c r="A25" s="136" t="s">
        <v>55</v>
      </c>
      <c r="B25" s="64"/>
      <c r="C25" s="64">
        <v>4</v>
      </c>
      <c r="D25" s="125">
        <f t="shared" si="0"/>
      </c>
      <c r="E25" s="278"/>
    </row>
    <row r="26" spans="1:5" s="272" customFormat="1" ht="21" customHeight="1">
      <c r="A26" s="137" t="s">
        <v>56</v>
      </c>
      <c r="B26" s="89">
        <f>SUM(B27:B36)</f>
        <v>10453</v>
      </c>
      <c r="C26" s="89">
        <v>7035</v>
      </c>
      <c r="D26" s="125">
        <f t="shared" si="0"/>
        <v>67.30125322873816</v>
      </c>
      <c r="E26" s="278"/>
    </row>
    <row r="27" spans="1:5" ht="21" customHeight="1">
      <c r="A27" s="136" t="s">
        <v>40</v>
      </c>
      <c r="B27" s="64">
        <v>2412</v>
      </c>
      <c r="C27" s="64">
        <v>2709</v>
      </c>
      <c r="D27" s="128">
        <f t="shared" si="0"/>
        <v>112.31343283582089</v>
      </c>
      <c r="E27" s="279"/>
    </row>
    <row r="28" spans="1:5" ht="21" customHeight="1">
      <c r="A28" s="136" t="s">
        <v>41</v>
      </c>
      <c r="B28" s="64">
        <v>605</v>
      </c>
      <c r="C28" s="64">
        <v>234</v>
      </c>
      <c r="D28" s="128">
        <f t="shared" si="0"/>
        <v>38.67768595041322</v>
      </c>
      <c r="E28" s="279"/>
    </row>
    <row r="29" spans="1:5" ht="21" customHeight="1">
      <c r="A29" s="136" t="s">
        <v>42</v>
      </c>
      <c r="B29" s="64">
        <v>40</v>
      </c>
      <c r="C29" s="64">
        <v>0</v>
      </c>
      <c r="D29" s="128">
        <f t="shared" si="0"/>
        <v>0</v>
      </c>
      <c r="E29" s="279"/>
    </row>
    <row r="30" spans="1:5" ht="21" customHeight="1" hidden="1">
      <c r="A30" s="136" t="s">
        <v>57</v>
      </c>
      <c r="B30" s="64"/>
      <c r="C30" s="64">
        <v>0</v>
      </c>
      <c r="D30" s="128">
        <f t="shared" si="0"/>
      </c>
      <c r="E30" s="279"/>
    </row>
    <row r="31" spans="1:5" ht="21" customHeight="1" hidden="1">
      <c r="A31" s="136" t="s">
        <v>58</v>
      </c>
      <c r="B31" s="64"/>
      <c r="C31" s="64">
        <v>0</v>
      </c>
      <c r="D31" s="128">
        <f t="shared" si="0"/>
      </c>
      <c r="E31" s="279"/>
    </row>
    <row r="32" spans="1:5" ht="21" customHeight="1">
      <c r="A32" s="136" t="s">
        <v>59</v>
      </c>
      <c r="B32" s="64"/>
      <c r="C32" s="64">
        <v>0</v>
      </c>
      <c r="D32" s="125">
        <f t="shared" si="0"/>
      </c>
      <c r="E32" s="278"/>
    </row>
    <row r="33" spans="1:5" ht="21" customHeight="1">
      <c r="A33" s="136" t="s">
        <v>60</v>
      </c>
      <c r="B33" s="64">
        <v>29</v>
      </c>
      <c r="C33" s="64">
        <v>12</v>
      </c>
      <c r="D33" s="128">
        <f t="shared" si="0"/>
        <v>41.37931034482759</v>
      </c>
      <c r="E33" s="279"/>
    </row>
    <row r="34" spans="1:5" ht="21" customHeight="1">
      <c r="A34" s="136" t="s">
        <v>61</v>
      </c>
      <c r="B34" s="64"/>
      <c r="C34" s="64">
        <v>0</v>
      </c>
      <c r="D34" s="125">
        <f t="shared" si="0"/>
      </c>
      <c r="E34" s="278"/>
    </row>
    <row r="35" spans="1:5" ht="21" customHeight="1">
      <c r="A35" s="136" t="s">
        <v>49</v>
      </c>
      <c r="B35" s="64">
        <v>1436</v>
      </c>
      <c r="C35" s="64">
        <v>1996</v>
      </c>
      <c r="D35" s="128">
        <f t="shared" si="0"/>
        <v>138.9972144846797</v>
      </c>
      <c r="E35" s="279"/>
    </row>
    <row r="36" spans="1:5" ht="21" customHeight="1">
      <c r="A36" s="136" t="s">
        <v>62</v>
      </c>
      <c r="B36" s="64">
        <v>5931</v>
      </c>
      <c r="C36" s="64">
        <v>2084</v>
      </c>
      <c r="D36" s="128">
        <f t="shared" si="0"/>
        <v>35.13741358961389</v>
      </c>
      <c r="E36" s="279"/>
    </row>
    <row r="37" spans="1:5" s="272" customFormat="1" ht="21" customHeight="1">
      <c r="A37" s="137" t="s">
        <v>63</v>
      </c>
      <c r="B37" s="89">
        <f>SUM(B38:B47)</f>
        <v>352</v>
      </c>
      <c r="C37" s="89">
        <v>446</v>
      </c>
      <c r="D37" s="125">
        <f t="shared" si="0"/>
        <v>126.70454545454545</v>
      </c>
      <c r="E37" s="278"/>
    </row>
    <row r="38" spans="1:5" ht="21" customHeight="1">
      <c r="A38" s="136" t="s">
        <v>40</v>
      </c>
      <c r="B38" s="64">
        <v>184</v>
      </c>
      <c r="C38" s="64">
        <v>261</v>
      </c>
      <c r="D38" s="128">
        <f t="shared" si="0"/>
        <v>141.84782608695653</v>
      </c>
      <c r="E38" s="279"/>
    </row>
    <row r="39" spans="1:5" ht="21" customHeight="1">
      <c r="A39" s="136" t="s">
        <v>41</v>
      </c>
      <c r="B39" s="64"/>
      <c r="C39" s="64">
        <v>0</v>
      </c>
      <c r="D39" s="125">
        <f t="shared" si="0"/>
      </c>
      <c r="E39" s="278"/>
    </row>
    <row r="40" spans="1:5" ht="21" customHeight="1" hidden="1">
      <c r="A40" s="136" t="s">
        <v>42</v>
      </c>
      <c r="B40" s="64"/>
      <c r="C40" s="64">
        <v>0</v>
      </c>
      <c r="D40" s="125">
        <f t="shared" si="0"/>
      </c>
      <c r="E40" s="278"/>
    </row>
    <row r="41" spans="1:5" ht="21" customHeight="1" hidden="1">
      <c r="A41" s="136" t="s">
        <v>64</v>
      </c>
      <c r="B41" s="64"/>
      <c r="C41" s="64">
        <v>0</v>
      </c>
      <c r="D41" s="125">
        <f t="shared" si="0"/>
      </c>
      <c r="E41" s="278"/>
    </row>
    <row r="42" spans="1:5" ht="21" customHeight="1" hidden="1">
      <c r="A42" s="136" t="s">
        <v>65</v>
      </c>
      <c r="B42" s="64"/>
      <c r="C42" s="64">
        <v>0</v>
      </c>
      <c r="D42" s="125">
        <f t="shared" si="0"/>
      </c>
      <c r="E42" s="278"/>
    </row>
    <row r="43" spans="1:5" ht="21" customHeight="1" hidden="1">
      <c r="A43" s="136" t="s">
        <v>66</v>
      </c>
      <c r="B43" s="64"/>
      <c r="C43" s="64">
        <v>0</v>
      </c>
      <c r="D43" s="125">
        <f t="shared" si="0"/>
      </c>
      <c r="E43" s="278"/>
    </row>
    <row r="44" spans="1:5" ht="21" customHeight="1" hidden="1">
      <c r="A44" s="136" t="s">
        <v>67</v>
      </c>
      <c r="B44" s="64"/>
      <c r="C44" s="64">
        <v>0</v>
      </c>
      <c r="D44" s="125">
        <f t="shared" si="0"/>
      </c>
      <c r="E44" s="278"/>
    </row>
    <row r="45" spans="1:5" ht="21" customHeight="1">
      <c r="A45" s="136" t="s">
        <v>68</v>
      </c>
      <c r="B45" s="64"/>
      <c r="C45" s="64">
        <v>0</v>
      </c>
      <c r="D45" s="125">
        <f t="shared" si="0"/>
      </c>
      <c r="E45" s="278"/>
    </row>
    <row r="46" spans="1:5" ht="21" customHeight="1">
      <c r="A46" s="136" t="s">
        <v>49</v>
      </c>
      <c r="B46" s="64">
        <v>147</v>
      </c>
      <c r="C46" s="64">
        <v>185</v>
      </c>
      <c r="D46" s="128">
        <f t="shared" si="0"/>
        <v>125.85034013605443</v>
      </c>
      <c r="E46" s="279"/>
    </row>
    <row r="47" spans="1:5" ht="21" customHeight="1">
      <c r="A47" s="136" t="s">
        <v>69</v>
      </c>
      <c r="B47" s="64">
        <v>21</v>
      </c>
      <c r="C47" s="64">
        <v>0</v>
      </c>
      <c r="D47" s="128">
        <f t="shared" si="0"/>
        <v>0</v>
      </c>
      <c r="E47" s="279"/>
    </row>
    <row r="48" spans="1:5" s="272" customFormat="1" ht="21" customHeight="1">
      <c r="A48" s="137" t="s">
        <v>70</v>
      </c>
      <c r="B48" s="89">
        <f>SUM(B49:B58)</f>
        <v>260</v>
      </c>
      <c r="C48" s="89">
        <v>323</v>
      </c>
      <c r="D48" s="125">
        <f t="shared" si="0"/>
        <v>124.23076923076923</v>
      </c>
      <c r="E48" s="278"/>
    </row>
    <row r="49" spans="1:5" ht="21" customHeight="1">
      <c r="A49" s="136" t="s">
        <v>40</v>
      </c>
      <c r="B49" s="64">
        <v>123</v>
      </c>
      <c r="C49" s="64">
        <v>155</v>
      </c>
      <c r="D49" s="128">
        <f t="shared" si="0"/>
        <v>126.01626016260164</v>
      </c>
      <c r="E49" s="279"/>
    </row>
    <row r="50" spans="1:5" ht="21" customHeight="1">
      <c r="A50" s="136" t="s">
        <v>41</v>
      </c>
      <c r="B50" s="64"/>
      <c r="C50" s="64">
        <v>0</v>
      </c>
      <c r="D50" s="125">
        <f t="shared" si="0"/>
      </c>
      <c r="E50" s="278"/>
    </row>
    <row r="51" spans="1:5" ht="21" customHeight="1">
      <c r="A51" s="136" t="s">
        <v>42</v>
      </c>
      <c r="B51" s="64"/>
      <c r="C51" s="64">
        <v>0</v>
      </c>
      <c r="D51" s="125">
        <f t="shared" si="0"/>
      </c>
      <c r="E51" s="278"/>
    </row>
    <row r="52" spans="1:5" ht="21" customHeight="1">
      <c r="A52" s="136" t="s">
        <v>71</v>
      </c>
      <c r="B52" s="64"/>
      <c r="C52" s="64">
        <v>0</v>
      </c>
      <c r="D52" s="125">
        <f t="shared" si="0"/>
      </c>
      <c r="E52" s="278"/>
    </row>
    <row r="53" spans="1:5" ht="21" customHeight="1">
      <c r="A53" s="136" t="s">
        <v>72</v>
      </c>
      <c r="B53" s="64">
        <v>27</v>
      </c>
      <c r="C53" s="64">
        <v>0</v>
      </c>
      <c r="D53" s="128">
        <f t="shared" si="0"/>
        <v>0</v>
      </c>
      <c r="E53" s="279"/>
    </row>
    <row r="54" spans="1:5" ht="21" customHeight="1">
      <c r="A54" s="136" t="s">
        <v>73</v>
      </c>
      <c r="B54" s="64"/>
      <c r="C54" s="64">
        <v>0</v>
      </c>
      <c r="D54" s="125">
        <f t="shared" si="0"/>
      </c>
      <c r="E54" s="278"/>
    </row>
    <row r="55" spans="1:5" ht="21" customHeight="1">
      <c r="A55" s="136" t="s">
        <v>74</v>
      </c>
      <c r="B55" s="64"/>
      <c r="C55" s="64">
        <v>0</v>
      </c>
      <c r="D55" s="125">
        <f t="shared" si="0"/>
      </c>
      <c r="E55" s="278"/>
    </row>
    <row r="56" spans="1:5" ht="21" customHeight="1">
      <c r="A56" s="136" t="s">
        <v>75</v>
      </c>
      <c r="B56" s="64"/>
      <c r="C56" s="64">
        <v>1</v>
      </c>
      <c r="D56" s="125">
        <f t="shared" si="0"/>
      </c>
      <c r="E56" s="278"/>
    </row>
    <row r="57" spans="1:5" ht="21" customHeight="1">
      <c r="A57" s="136" t="s">
        <v>49</v>
      </c>
      <c r="B57" s="64">
        <v>110</v>
      </c>
      <c r="C57" s="64">
        <v>167</v>
      </c>
      <c r="D57" s="128">
        <f t="shared" si="0"/>
        <v>151.8181818181818</v>
      </c>
      <c r="E57" s="279"/>
    </row>
    <row r="58" spans="1:5" ht="21" customHeight="1">
      <c r="A58" s="136" t="s">
        <v>76</v>
      </c>
      <c r="B58" s="64"/>
      <c r="C58" s="64">
        <v>0</v>
      </c>
      <c r="D58" s="125">
        <f t="shared" si="0"/>
      </c>
      <c r="E58" s="278"/>
    </row>
    <row r="59" spans="1:5" s="272" customFormat="1" ht="21" customHeight="1">
      <c r="A59" s="137" t="s">
        <v>77</v>
      </c>
      <c r="B59" s="89">
        <f>SUM(B60:B69)</f>
        <v>476</v>
      </c>
      <c r="C59" s="89">
        <v>581</v>
      </c>
      <c r="D59" s="125">
        <f t="shared" si="0"/>
        <v>122.05882352941177</v>
      </c>
      <c r="E59" s="278"/>
    </row>
    <row r="60" spans="1:5" ht="21" customHeight="1">
      <c r="A60" s="136" t="s">
        <v>40</v>
      </c>
      <c r="B60" s="64">
        <v>287</v>
      </c>
      <c r="C60" s="64">
        <v>380</v>
      </c>
      <c r="D60" s="128">
        <f t="shared" si="0"/>
        <v>132.404181184669</v>
      </c>
      <c r="E60" s="279"/>
    </row>
    <row r="61" spans="1:5" ht="21" customHeight="1">
      <c r="A61" s="136" t="s">
        <v>41</v>
      </c>
      <c r="B61" s="64">
        <v>4</v>
      </c>
      <c r="C61" s="64">
        <v>0</v>
      </c>
      <c r="D61" s="128">
        <f t="shared" si="0"/>
        <v>0</v>
      </c>
      <c r="E61" s="279"/>
    </row>
    <row r="62" spans="1:5" ht="21" customHeight="1">
      <c r="A62" s="136" t="s">
        <v>42</v>
      </c>
      <c r="B62" s="64"/>
      <c r="C62" s="64">
        <v>0</v>
      </c>
      <c r="D62" s="125">
        <f t="shared" si="0"/>
      </c>
      <c r="E62" s="278"/>
    </row>
    <row r="63" spans="1:5" ht="21" customHeight="1" hidden="1">
      <c r="A63" s="136" t="s">
        <v>78</v>
      </c>
      <c r="B63" s="64"/>
      <c r="C63" s="64">
        <v>0</v>
      </c>
      <c r="D63" s="125">
        <f t="shared" si="0"/>
      </c>
      <c r="E63" s="278"/>
    </row>
    <row r="64" spans="1:5" ht="21" customHeight="1" hidden="1">
      <c r="A64" s="136" t="s">
        <v>79</v>
      </c>
      <c r="B64" s="64"/>
      <c r="C64" s="64">
        <v>0</v>
      </c>
      <c r="D64" s="125">
        <f t="shared" si="0"/>
      </c>
      <c r="E64" s="278"/>
    </row>
    <row r="65" spans="1:5" ht="21" customHeight="1" hidden="1">
      <c r="A65" s="136" t="s">
        <v>80</v>
      </c>
      <c r="B65" s="64"/>
      <c r="C65" s="64">
        <v>0</v>
      </c>
      <c r="D65" s="125">
        <f t="shared" si="0"/>
      </c>
      <c r="E65" s="278"/>
    </row>
    <row r="66" spans="1:5" ht="21" customHeight="1" hidden="1">
      <c r="A66" s="136" t="s">
        <v>81</v>
      </c>
      <c r="B66" s="64"/>
      <c r="C66" s="64">
        <v>0</v>
      </c>
      <c r="D66" s="125">
        <f t="shared" si="0"/>
      </c>
      <c r="E66" s="278"/>
    </row>
    <row r="67" spans="1:5" ht="21" customHeight="1">
      <c r="A67" s="136" t="s">
        <v>82</v>
      </c>
      <c r="B67" s="64"/>
      <c r="C67" s="64">
        <v>0</v>
      </c>
      <c r="D67" s="125">
        <f t="shared" si="0"/>
      </c>
      <c r="E67" s="278"/>
    </row>
    <row r="68" spans="1:5" ht="21" customHeight="1">
      <c r="A68" s="136" t="s">
        <v>49</v>
      </c>
      <c r="B68" s="64">
        <v>150</v>
      </c>
      <c r="C68" s="64">
        <v>195</v>
      </c>
      <c r="D68" s="128">
        <f aca="true" t="shared" si="1" ref="D68:D131">_xlfn.IFERROR(C68/B68*100,"")</f>
        <v>130</v>
      </c>
      <c r="E68" s="279"/>
    </row>
    <row r="69" spans="1:5" ht="21" customHeight="1">
      <c r="A69" s="136" t="s">
        <v>83</v>
      </c>
      <c r="B69" s="64">
        <v>35</v>
      </c>
      <c r="C69" s="64">
        <v>6</v>
      </c>
      <c r="D69" s="128">
        <f t="shared" si="1"/>
        <v>17.142857142857142</v>
      </c>
      <c r="E69" s="279"/>
    </row>
    <row r="70" spans="1:5" s="272" customFormat="1" ht="21" customHeight="1">
      <c r="A70" s="137" t="s">
        <v>84</v>
      </c>
      <c r="B70" s="89">
        <f>SUM(B71:B81)</f>
        <v>564</v>
      </c>
      <c r="C70" s="89">
        <v>594</v>
      </c>
      <c r="D70" s="125">
        <f t="shared" si="1"/>
        <v>105.31914893617021</v>
      </c>
      <c r="E70" s="278"/>
    </row>
    <row r="71" spans="1:5" ht="21" customHeight="1">
      <c r="A71" s="136" t="s">
        <v>40</v>
      </c>
      <c r="B71" s="64">
        <v>564</v>
      </c>
      <c r="C71" s="64">
        <v>594</v>
      </c>
      <c r="D71" s="128">
        <f t="shared" si="1"/>
        <v>105.31914893617021</v>
      </c>
      <c r="E71" s="278"/>
    </row>
    <row r="72" spans="1:5" ht="21" customHeight="1">
      <c r="A72" s="136" t="s">
        <v>41</v>
      </c>
      <c r="B72" s="64"/>
      <c r="C72" s="64">
        <v>0</v>
      </c>
      <c r="D72" s="125">
        <f t="shared" si="1"/>
      </c>
      <c r="E72" s="278"/>
    </row>
    <row r="73" spans="1:5" ht="21" customHeight="1" hidden="1">
      <c r="A73" s="136" t="s">
        <v>42</v>
      </c>
      <c r="B73" s="64"/>
      <c r="C73" s="64">
        <v>0</v>
      </c>
      <c r="D73" s="125">
        <f t="shared" si="1"/>
      </c>
      <c r="E73" s="278"/>
    </row>
    <row r="74" spans="1:5" ht="21" customHeight="1" hidden="1">
      <c r="A74" s="136" t="s">
        <v>85</v>
      </c>
      <c r="B74" s="64"/>
      <c r="C74" s="64"/>
      <c r="D74" s="125">
        <f t="shared" si="1"/>
      </c>
      <c r="E74" s="278"/>
    </row>
    <row r="75" spans="1:5" ht="21" customHeight="1" hidden="1">
      <c r="A75" s="136" t="s">
        <v>86</v>
      </c>
      <c r="B75" s="64"/>
      <c r="C75" s="64"/>
      <c r="D75" s="125">
        <f t="shared" si="1"/>
      </c>
      <c r="E75" s="278"/>
    </row>
    <row r="76" spans="1:5" ht="21" customHeight="1" hidden="1">
      <c r="A76" s="136" t="s">
        <v>87</v>
      </c>
      <c r="B76" s="64"/>
      <c r="C76" s="64"/>
      <c r="D76" s="125">
        <f t="shared" si="1"/>
      </c>
      <c r="E76" s="278"/>
    </row>
    <row r="77" spans="1:5" ht="21" customHeight="1" hidden="1">
      <c r="A77" s="136" t="s">
        <v>88</v>
      </c>
      <c r="B77" s="64"/>
      <c r="C77" s="64"/>
      <c r="D77" s="125">
        <f t="shared" si="1"/>
      </c>
      <c r="E77" s="278"/>
    </row>
    <row r="78" spans="1:5" ht="21" customHeight="1" hidden="1">
      <c r="A78" s="136" t="s">
        <v>89</v>
      </c>
      <c r="B78" s="64"/>
      <c r="C78" s="64">
        <v>0</v>
      </c>
      <c r="D78" s="125">
        <f t="shared" si="1"/>
      </c>
      <c r="E78" s="278"/>
    </row>
    <row r="79" spans="1:5" ht="21" customHeight="1">
      <c r="A79" s="136" t="s">
        <v>81</v>
      </c>
      <c r="B79" s="64"/>
      <c r="C79" s="64">
        <v>0</v>
      </c>
      <c r="D79" s="125">
        <f t="shared" si="1"/>
      </c>
      <c r="E79" s="278"/>
    </row>
    <row r="80" spans="1:5" ht="21" customHeight="1">
      <c r="A80" s="136" t="s">
        <v>49</v>
      </c>
      <c r="B80" s="64"/>
      <c r="C80" s="64">
        <v>0</v>
      </c>
      <c r="D80" s="125">
        <f t="shared" si="1"/>
      </c>
      <c r="E80" s="278"/>
    </row>
    <row r="81" spans="1:5" ht="21" customHeight="1">
      <c r="A81" s="136" t="s">
        <v>90</v>
      </c>
      <c r="B81" s="64"/>
      <c r="C81" s="64">
        <v>0</v>
      </c>
      <c r="D81" s="125">
        <f t="shared" si="1"/>
      </c>
      <c r="E81" s="278"/>
    </row>
    <row r="82" spans="1:5" s="272" customFormat="1" ht="21" customHeight="1">
      <c r="A82" s="137" t="s">
        <v>91</v>
      </c>
      <c r="B82" s="89">
        <f>SUM(B83:B90)</f>
        <v>158</v>
      </c>
      <c r="C82" s="89">
        <v>161</v>
      </c>
      <c r="D82" s="125">
        <f t="shared" si="1"/>
        <v>101.8987341772152</v>
      </c>
      <c r="E82" s="278"/>
    </row>
    <row r="83" spans="1:5" ht="21" customHeight="1">
      <c r="A83" s="136" t="s">
        <v>40</v>
      </c>
      <c r="B83" s="64">
        <v>133</v>
      </c>
      <c r="C83" s="64">
        <v>123</v>
      </c>
      <c r="D83" s="128">
        <f t="shared" si="1"/>
        <v>92.4812030075188</v>
      </c>
      <c r="E83" s="279"/>
    </row>
    <row r="84" spans="1:5" ht="21" customHeight="1">
      <c r="A84" s="136" t="s">
        <v>41</v>
      </c>
      <c r="B84" s="64">
        <v>2</v>
      </c>
      <c r="C84" s="64">
        <v>2</v>
      </c>
      <c r="D84" s="128">
        <f t="shared" si="1"/>
        <v>100</v>
      </c>
      <c r="E84" s="278"/>
    </row>
    <row r="85" spans="1:5" ht="21" customHeight="1" hidden="1">
      <c r="A85" s="136" t="s">
        <v>42</v>
      </c>
      <c r="B85" s="64"/>
      <c r="C85" s="64">
        <v>0</v>
      </c>
      <c r="D85" s="125">
        <f t="shared" si="1"/>
      </c>
      <c r="E85" s="278"/>
    </row>
    <row r="86" spans="1:5" ht="21" customHeight="1" hidden="1">
      <c r="A86" s="136" t="s">
        <v>92</v>
      </c>
      <c r="B86" s="64"/>
      <c r="C86" s="64">
        <v>0</v>
      </c>
      <c r="D86" s="125">
        <f t="shared" si="1"/>
      </c>
      <c r="E86" s="278"/>
    </row>
    <row r="87" spans="1:5" ht="21" customHeight="1" hidden="1">
      <c r="A87" s="136" t="s">
        <v>93</v>
      </c>
      <c r="B87" s="64"/>
      <c r="C87" s="64">
        <v>0</v>
      </c>
      <c r="D87" s="125">
        <f t="shared" si="1"/>
      </c>
      <c r="E87" s="278"/>
    </row>
    <row r="88" spans="1:5" ht="21" customHeight="1">
      <c r="A88" s="136" t="s">
        <v>81</v>
      </c>
      <c r="B88" s="64"/>
      <c r="C88" s="64">
        <v>0</v>
      </c>
      <c r="D88" s="125">
        <f t="shared" si="1"/>
      </c>
      <c r="E88" s="278"/>
    </row>
    <row r="89" spans="1:5" ht="21" customHeight="1">
      <c r="A89" s="136" t="s">
        <v>49</v>
      </c>
      <c r="B89" s="64">
        <v>23</v>
      </c>
      <c r="C89" s="64">
        <v>36</v>
      </c>
      <c r="D89" s="128">
        <f t="shared" si="1"/>
        <v>156.52173913043478</v>
      </c>
      <c r="E89" s="279"/>
    </row>
    <row r="90" spans="1:5" ht="21" customHeight="1">
      <c r="A90" s="136" t="s">
        <v>94</v>
      </c>
      <c r="B90" s="64"/>
      <c r="C90" s="64">
        <v>0</v>
      </c>
      <c r="D90" s="125">
        <f t="shared" si="1"/>
      </c>
      <c r="E90" s="278"/>
    </row>
    <row r="91" spans="1:5" s="272" customFormat="1" ht="21" customHeight="1" hidden="1">
      <c r="A91" s="137" t="s">
        <v>95</v>
      </c>
      <c r="B91" s="89">
        <f>SUM(B92:B103)</f>
        <v>0</v>
      </c>
      <c r="C91" s="89">
        <v>0</v>
      </c>
      <c r="D91" s="125">
        <f t="shared" si="1"/>
      </c>
      <c r="E91" s="278"/>
    </row>
    <row r="92" spans="1:5" ht="21" customHeight="1" hidden="1">
      <c r="A92" s="136" t="s">
        <v>40</v>
      </c>
      <c r="B92" s="64"/>
      <c r="C92" s="64">
        <v>0</v>
      </c>
      <c r="D92" s="125">
        <f t="shared" si="1"/>
      </c>
      <c r="E92" s="278"/>
    </row>
    <row r="93" spans="1:5" ht="21" customHeight="1" hidden="1">
      <c r="A93" s="136" t="s">
        <v>41</v>
      </c>
      <c r="B93" s="64"/>
      <c r="C93" s="64">
        <v>0</v>
      </c>
      <c r="D93" s="125">
        <f t="shared" si="1"/>
      </c>
      <c r="E93" s="278"/>
    </row>
    <row r="94" spans="1:5" ht="21" customHeight="1" hidden="1">
      <c r="A94" s="136" t="s">
        <v>42</v>
      </c>
      <c r="B94" s="64"/>
      <c r="C94" s="64">
        <v>0</v>
      </c>
      <c r="D94" s="125">
        <f t="shared" si="1"/>
      </c>
      <c r="E94" s="278"/>
    </row>
    <row r="95" spans="1:5" ht="21" customHeight="1" hidden="1">
      <c r="A95" s="136" t="s">
        <v>96</v>
      </c>
      <c r="B95" s="64"/>
      <c r="C95" s="64">
        <v>0</v>
      </c>
      <c r="D95" s="125">
        <f t="shared" si="1"/>
      </c>
      <c r="E95" s="278"/>
    </row>
    <row r="96" spans="1:5" ht="21" customHeight="1" hidden="1">
      <c r="A96" s="136" t="s">
        <v>97</v>
      </c>
      <c r="B96" s="64"/>
      <c r="C96" s="64">
        <v>0</v>
      </c>
      <c r="D96" s="125">
        <f t="shared" si="1"/>
      </c>
      <c r="E96" s="278"/>
    </row>
    <row r="97" spans="1:5" ht="21" customHeight="1" hidden="1">
      <c r="A97" s="136" t="s">
        <v>81</v>
      </c>
      <c r="B97" s="64"/>
      <c r="C97" s="64">
        <v>0</v>
      </c>
      <c r="D97" s="125">
        <f t="shared" si="1"/>
      </c>
      <c r="E97" s="278"/>
    </row>
    <row r="98" spans="1:5" ht="21" customHeight="1" hidden="1">
      <c r="A98" s="136" t="s">
        <v>98</v>
      </c>
      <c r="B98" s="64"/>
      <c r="C98" s="64">
        <v>0</v>
      </c>
      <c r="D98" s="125">
        <f t="shared" si="1"/>
      </c>
      <c r="E98" s="278"/>
    </row>
    <row r="99" spans="1:5" ht="21" customHeight="1" hidden="1">
      <c r="A99" s="136" t="s">
        <v>99</v>
      </c>
      <c r="B99" s="64"/>
      <c r="C99" s="64">
        <v>0</v>
      </c>
      <c r="D99" s="125">
        <f t="shared" si="1"/>
      </c>
      <c r="E99" s="278"/>
    </row>
    <row r="100" spans="1:5" ht="21" customHeight="1" hidden="1">
      <c r="A100" s="136" t="s">
        <v>100</v>
      </c>
      <c r="B100" s="64"/>
      <c r="C100" s="64">
        <v>0</v>
      </c>
      <c r="D100" s="125">
        <f t="shared" si="1"/>
      </c>
      <c r="E100" s="278"/>
    </row>
    <row r="101" spans="1:5" ht="21" customHeight="1" hidden="1">
      <c r="A101" s="136" t="s">
        <v>101</v>
      </c>
      <c r="B101" s="64"/>
      <c r="C101" s="64">
        <v>0</v>
      </c>
      <c r="D101" s="125">
        <f t="shared" si="1"/>
      </c>
      <c r="E101" s="278"/>
    </row>
    <row r="102" spans="1:5" ht="21" customHeight="1" hidden="1">
      <c r="A102" s="136" t="s">
        <v>49</v>
      </c>
      <c r="B102" s="64"/>
      <c r="C102" s="64">
        <v>0</v>
      </c>
      <c r="D102" s="125">
        <f t="shared" si="1"/>
      </c>
      <c r="E102" s="278"/>
    </row>
    <row r="103" spans="1:5" ht="21" customHeight="1" hidden="1">
      <c r="A103" s="136" t="s">
        <v>102</v>
      </c>
      <c r="B103" s="64"/>
      <c r="C103" s="64">
        <v>0</v>
      </c>
      <c r="D103" s="125">
        <f t="shared" si="1"/>
      </c>
      <c r="E103" s="278"/>
    </row>
    <row r="104" spans="1:5" s="272" customFormat="1" ht="21" customHeight="1" hidden="1">
      <c r="A104" s="137" t="s">
        <v>103</v>
      </c>
      <c r="B104" s="89">
        <f>SUM(B105:B113)</f>
        <v>0</v>
      </c>
      <c r="C104" s="89"/>
      <c r="D104" s="125">
        <f t="shared" si="1"/>
      </c>
      <c r="E104" s="278"/>
    </row>
    <row r="105" spans="1:5" ht="21" customHeight="1" hidden="1">
      <c r="A105" s="136" t="s">
        <v>40</v>
      </c>
      <c r="B105" s="64"/>
      <c r="C105" s="64"/>
      <c r="D105" s="125">
        <f t="shared" si="1"/>
      </c>
      <c r="E105" s="278"/>
    </row>
    <row r="106" spans="1:5" ht="21" customHeight="1" hidden="1">
      <c r="A106" s="136" t="s">
        <v>41</v>
      </c>
      <c r="B106" s="64"/>
      <c r="C106" s="64"/>
      <c r="D106" s="125">
        <f t="shared" si="1"/>
      </c>
      <c r="E106" s="278"/>
    </row>
    <row r="107" spans="1:5" ht="21" customHeight="1" hidden="1">
      <c r="A107" s="136" t="s">
        <v>42</v>
      </c>
      <c r="B107" s="64"/>
      <c r="C107" s="64"/>
      <c r="D107" s="125">
        <f t="shared" si="1"/>
      </c>
      <c r="E107" s="278"/>
    </row>
    <row r="108" spans="1:5" ht="21" customHeight="1" hidden="1">
      <c r="A108" s="136" t="s">
        <v>104</v>
      </c>
      <c r="B108" s="64"/>
      <c r="C108" s="64"/>
      <c r="D108" s="125">
        <f t="shared" si="1"/>
      </c>
      <c r="E108" s="278"/>
    </row>
    <row r="109" spans="1:5" ht="21" customHeight="1" hidden="1">
      <c r="A109" s="136" t="s">
        <v>105</v>
      </c>
      <c r="B109" s="64"/>
      <c r="C109" s="64"/>
      <c r="D109" s="125">
        <f t="shared" si="1"/>
      </c>
      <c r="E109" s="278"/>
    </row>
    <row r="110" spans="1:5" ht="21" customHeight="1" hidden="1">
      <c r="A110" s="136" t="s">
        <v>106</v>
      </c>
      <c r="B110" s="64"/>
      <c r="C110" s="64"/>
      <c r="D110" s="125">
        <f t="shared" si="1"/>
      </c>
      <c r="E110" s="278"/>
    </row>
    <row r="111" spans="1:5" ht="21" customHeight="1" hidden="1">
      <c r="A111" s="136" t="s">
        <v>107</v>
      </c>
      <c r="B111" s="64"/>
      <c r="C111" s="64"/>
      <c r="D111" s="125">
        <f t="shared" si="1"/>
      </c>
      <c r="E111" s="278"/>
    </row>
    <row r="112" spans="1:5" ht="21" customHeight="1" hidden="1">
      <c r="A112" s="136" t="s">
        <v>49</v>
      </c>
      <c r="B112" s="64"/>
      <c r="C112" s="64"/>
      <c r="D112" s="125">
        <f t="shared" si="1"/>
      </c>
      <c r="E112" s="278"/>
    </row>
    <row r="113" spans="1:5" ht="21" customHeight="1" hidden="1">
      <c r="A113" s="136" t="s">
        <v>108</v>
      </c>
      <c r="B113" s="64"/>
      <c r="C113" s="64"/>
      <c r="D113" s="125">
        <f t="shared" si="1"/>
      </c>
      <c r="E113" s="278"/>
    </row>
    <row r="114" spans="1:5" s="272" customFormat="1" ht="21" customHeight="1">
      <c r="A114" s="137" t="s">
        <v>109</v>
      </c>
      <c r="B114" s="89">
        <f>SUM(B115:B122)</f>
        <v>642</v>
      </c>
      <c r="C114" s="89">
        <v>688</v>
      </c>
      <c r="D114" s="125">
        <f t="shared" si="1"/>
        <v>107.1651090342679</v>
      </c>
      <c r="E114" s="278"/>
    </row>
    <row r="115" spans="1:5" ht="21" customHeight="1">
      <c r="A115" s="136" t="s">
        <v>40</v>
      </c>
      <c r="B115" s="64">
        <v>465</v>
      </c>
      <c r="C115" s="64">
        <v>505</v>
      </c>
      <c r="D115" s="128">
        <f t="shared" si="1"/>
        <v>108.6021505376344</v>
      </c>
      <c r="E115" s="279"/>
    </row>
    <row r="116" spans="1:5" ht="21" customHeight="1">
      <c r="A116" s="136" t="s">
        <v>41</v>
      </c>
      <c r="B116" s="64"/>
      <c r="C116" s="64">
        <v>0</v>
      </c>
      <c r="D116" s="125">
        <f t="shared" si="1"/>
      </c>
      <c r="E116" s="278"/>
    </row>
    <row r="117" spans="1:5" ht="21" customHeight="1" hidden="1">
      <c r="A117" s="136" t="s">
        <v>42</v>
      </c>
      <c r="B117" s="64"/>
      <c r="C117" s="64">
        <v>0</v>
      </c>
      <c r="D117" s="125">
        <f t="shared" si="1"/>
      </c>
      <c r="E117" s="278"/>
    </row>
    <row r="118" spans="1:5" ht="21" customHeight="1" hidden="1">
      <c r="A118" s="136" t="s">
        <v>110</v>
      </c>
      <c r="B118" s="64"/>
      <c r="C118" s="64">
        <v>0</v>
      </c>
      <c r="D118" s="125">
        <f t="shared" si="1"/>
      </c>
      <c r="E118" s="278"/>
    </row>
    <row r="119" spans="1:5" ht="21" customHeight="1" hidden="1">
      <c r="A119" s="136" t="s">
        <v>111</v>
      </c>
      <c r="B119" s="64"/>
      <c r="C119" s="64">
        <v>0</v>
      </c>
      <c r="D119" s="125">
        <f t="shared" si="1"/>
      </c>
      <c r="E119" s="278"/>
    </row>
    <row r="120" spans="1:5" ht="21" customHeight="1">
      <c r="A120" s="136" t="s">
        <v>112</v>
      </c>
      <c r="B120" s="64"/>
      <c r="C120" s="64">
        <v>0</v>
      </c>
      <c r="D120" s="125">
        <f t="shared" si="1"/>
      </c>
      <c r="E120" s="278"/>
    </row>
    <row r="121" spans="1:5" ht="21" customHeight="1">
      <c r="A121" s="136" t="s">
        <v>49</v>
      </c>
      <c r="B121" s="64">
        <v>111</v>
      </c>
      <c r="C121" s="64">
        <v>168</v>
      </c>
      <c r="D121" s="128">
        <f t="shared" si="1"/>
        <v>151.35135135135135</v>
      </c>
      <c r="E121" s="279"/>
    </row>
    <row r="122" spans="1:5" ht="21" customHeight="1">
      <c r="A122" s="136" t="s">
        <v>113</v>
      </c>
      <c r="B122" s="64">
        <v>66</v>
      </c>
      <c r="C122" s="64">
        <v>15</v>
      </c>
      <c r="D122" s="128">
        <f t="shared" si="1"/>
        <v>22.727272727272727</v>
      </c>
      <c r="E122" s="279"/>
    </row>
    <row r="123" spans="1:5" s="272" customFormat="1" ht="21" customHeight="1">
      <c r="A123" s="137" t="s">
        <v>114</v>
      </c>
      <c r="B123" s="89">
        <f>SUM(B124:B133)</f>
        <v>386</v>
      </c>
      <c r="C123" s="89">
        <v>705</v>
      </c>
      <c r="D123" s="125">
        <f t="shared" si="1"/>
        <v>182.64248704663214</v>
      </c>
      <c r="E123" s="278"/>
    </row>
    <row r="124" spans="1:5" ht="21" customHeight="1">
      <c r="A124" s="136" t="s">
        <v>40</v>
      </c>
      <c r="B124" s="64">
        <v>191</v>
      </c>
      <c r="C124" s="64">
        <v>220</v>
      </c>
      <c r="D124" s="128">
        <f t="shared" si="1"/>
        <v>115.18324607329843</v>
      </c>
      <c r="E124" s="279"/>
    </row>
    <row r="125" spans="1:5" ht="21" customHeight="1">
      <c r="A125" s="136" t="s">
        <v>41</v>
      </c>
      <c r="B125" s="64"/>
      <c r="C125" s="64">
        <v>0</v>
      </c>
      <c r="D125" s="125">
        <f t="shared" si="1"/>
      </c>
      <c r="E125" s="278"/>
    </row>
    <row r="126" spans="1:5" ht="21" customHeight="1" hidden="1">
      <c r="A126" s="136" t="s">
        <v>42</v>
      </c>
      <c r="B126" s="64"/>
      <c r="C126" s="64">
        <v>0</v>
      </c>
      <c r="D126" s="125">
        <f t="shared" si="1"/>
      </c>
      <c r="E126" s="278"/>
    </row>
    <row r="127" spans="1:5" ht="21" customHeight="1" hidden="1">
      <c r="A127" s="136" t="s">
        <v>115</v>
      </c>
      <c r="B127" s="64"/>
      <c r="C127" s="64">
        <v>0</v>
      </c>
      <c r="D127" s="125">
        <f t="shared" si="1"/>
      </c>
      <c r="E127" s="278"/>
    </row>
    <row r="128" spans="1:5" ht="21" customHeight="1" hidden="1">
      <c r="A128" s="136" t="s">
        <v>116</v>
      </c>
      <c r="B128" s="64"/>
      <c r="C128" s="64">
        <v>0</v>
      </c>
      <c r="D128" s="125">
        <f t="shared" si="1"/>
      </c>
      <c r="E128" s="278"/>
    </row>
    <row r="129" spans="1:5" ht="21" customHeight="1" hidden="1">
      <c r="A129" s="136" t="s">
        <v>117</v>
      </c>
      <c r="B129" s="64"/>
      <c r="C129" s="64">
        <v>0</v>
      </c>
      <c r="D129" s="125">
        <f t="shared" si="1"/>
      </c>
      <c r="E129" s="278"/>
    </row>
    <row r="130" spans="1:5" ht="21" customHeight="1">
      <c r="A130" s="136" t="s">
        <v>118</v>
      </c>
      <c r="B130" s="64"/>
      <c r="C130" s="64">
        <v>0</v>
      </c>
      <c r="D130" s="125">
        <f t="shared" si="1"/>
      </c>
      <c r="E130" s="278"/>
    </row>
    <row r="131" spans="1:5" ht="21" customHeight="1">
      <c r="A131" s="136" t="s">
        <v>119</v>
      </c>
      <c r="B131" s="64"/>
      <c r="C131" s="64">
        <v>205</v>
      </c>
      <c r="D131" s="125">
        <f t="shared" si="1"/>
      </c>
      <c r="E131" s="278"/>
    </row>
    <row r="132" spans="1:5" ht="21" customHeight="1">
      <c r="A132" s="136" t="s">
        <v>49</v>
      </c>
      <c r="B132" s="64">
        <v>195</v>
      </c>
      <c r="C132" s="64">
        <v>280</v>
      </c>
      <c r="D132" s="128">
        <f aca="true" t="shared" si="2" ref="D132:D145">_xlfn.IFERROR(C132/B132*100,"")</f>
        <v>143.5897435897436</v>
      </c>
      <c r="E132" s="279"/>
    </row>
    <row r="133" spans="1:5" ht="21" customHeight="1">
      <c r="A133" s="136" t="s">
        <v>120</v>
      </c>
      <c r="B133" s="64"/>
      <c r="C133" s="64">
        <v>0</v>
      </c>
      <c r="D133" s="125">
        <f t="shared" si="2"/>
      </c>
      <c r="E133" s="278"/>
    </row>
    <row r="134" spans="1:5" ht="21" customHeight="1" hidden="1">
      <c r="A134" s="137" t="s">
        <v>121</v>
      </c>
      <c r="B134" s="89">
        <f>SUM(B135:B145)</f>
        <v>0</v>
      </c>
      <c r="C134" s="89">
        <v>0</v>
      </c>
      <c r="D134" s="125">
        <f t="shared" si="2"/>
      </c>
      <c r="E134" s="278"/>
    </row>
    <row r="135" spans="1:5" s="272" customFormat="1" ht="21" customHeight="1" hidden="1">
      <c r="A135" s="136" t="s">
        <v>40</v>
      </c>
      <c r="B135" s="64"/>
      <c r="C135" s="64">
        <v>0</v>
      </c>
      <c r="D135" s="125">
        <f t="shared" si="2"/>
      </c>
      <c r="E135" s="278"/>
    </row>
    <row r="136" spans="1:5" ht="21" customHeight="1" hidden="1">
      <c r="A136" s="136" t="s">
        <v>41</v>
      </c>
      <c r="B136" s="64"/>
      <c r="C136" s="64">
        <v>0</v>
      </c>
      <c r="D136" s="125">
        <f t="shared" si="2"/>
      </c>
      <c r="E136" s="278"/>
    </row>
    <row r="137" spans="1:5" ht="21" customHeight="1" hidden="1">
      <c r="A137" s="136" t="s">
        <v>42</v>
      </c>
      <c r="B137" s="64"/>
      <c r="C137" s="64">
        <v>0</v>
      </c>
      <c r="D137" s="125">
        <f t="shared" si="2"/>
      </c>
      <c r="E137" s="278"/>
    </row>
    <row r="138" spans="1:5" ht="21" customHeight="1" hidden="1">
      <c r="A138" s="136" t="s">
        <v>122</v>
      </c>
      <c r="B138" s="64"/>
      <c r="C138" s="64">
        <v>0</v>
      </c>
      <c r="D138" s="125">
        <f t="shared" si="2"/>
      </c>
      <c r="E138" s="278"/>
    </row>
    <row r="139" spans="1:5" ht="21" customHeight="1" hidden="1">
      <c r="A139" s="136" t="s">
        <v>123</v>
      </c>
      <c r="B139" s="64"/>
      <c r="C139" s="64">
        <v>0</v>
      </c>
      <c r="D139" s="125">
        <f t="shared" si="2"/>
      </c>
      <c r="E139" s="278"/>
    </row>
    <row r="140" spans="1:5" ht="21" customHeight="1" hidden="1">
      <c r="A140" s="136" t="s">
        <v>124</v>
      </c>
      <c r="B140" s="64"/>
      <c r="C140" s="64">
        <v>0</v>
      </c>
      <c r="D140" s="125">
        <f t="shared" si="2"/>
      </c>
      <c r="E140" s="278"/>
    </row>
    <row r="141" spans="1:5" ht="21" customHeight="1" hidden="1">
      <c r="A141" s="136" t="s">
        <v>125</v>
      </c>
      <c r="B141" s="64"/>
      <c r="C141" s="64">
        <v>0</v>
      </c>
      <c r="D141" s="125">
        <f t="shared" si="2"/>
      </c>
      <c r="E141" s="278"/>
    </row>
    <row r="142" spans="1:5" ht="21" customHeight="1" hidden="1">
      <c r="A142" s="136" t="s">
        <v>126</v>
      </c>
      <c r="B142" s="64"/>
      <c r="C142" s="64">
        <v>0</v>
      </c>
      <c r="D142" s="125">
        <f t="shared" si="2"/>
      </c>
      <c r="E142" s="278"/>
    </row>
    <row r="143" spans="1:5" ht="21" customHeight="1" hidden="1">
      <c r="A143" s="136" t="s">
        <v>127</v>
      </c>
      <c r="B143" s="64"/>
      <c r="C143" s="64">
        <v>0</v>
      </c>
      <c r="D143" s="125">
        <f t="shared" si="2"/>
      </c>
      <c r="E143" s="278"/>
    </row>
    <row r="144" spans="1:5" ht="21" customHeight="1" hidden="1">
      <c r="A144" s="136" t="s">
        <v>49</v>
      </c>
      <c r="B144" s="64"/>
      <c r="C144" s="64">
        <v>0</v>
      </c>
      <c r="D144" s="125">
        <f t="shared" si="2"/>
      </c>
      <c r="E144" s="278"/>
    </row>
    <row r="145" spans="1:5" ht="21" customHeight="1" hidden="1">
      <c r="A145" s="136" t="s">
        <v>128</v>
      </c>
      <c r="B145" s="64"/>
      <c r="C145" s="64">
        <v>0</v>
      </c>
      <c r="D145" s="125">
        <f t="shared" si="2"/>
      </c>
      <c r="E145" s="278"/>
    </row>
    <row r="146" spans="1:5" ht="21" customHeight="1">
      <c r="A146" s="137" t="s">
        <v>129</v>
      </c>
      <c r="B146" s="89">
        <f>SUM(B147:B152)</f>
        <v>80</v>
      </c>
      <c r="C146" s="89">
        <v>0</v>
      </c>
      <c r="D146" s="125">
        <f aca="true" t="shared" si="3" ref="D146:D194">_xlfn.IFERROR(C146/B146*100,"")</f>
        <v>0</v>
      </c>
      <c r="E146" s="278"/>
    </row>
    <row r="147" spans="1:5" ht="21" customHeight="1">
      <c r="A147" s="136" t="s">
        <v>40</v>
      </c>
      <c r="B147" s="64">
        <v>2</v>
      </c>
      <c r="C147" s="64">
        <v>0</v>
      </c>
      <c r="D147" s="125">
        <f t="shared" si="3"/>
        <v>0</v>
      </c>
      <c r="E147" s="278"/>
    </row>
    <row r="148" spans="1:5" ht="21" customHeight="1">
      <c r="A148" s="136" t="s">
        <v>41</v>
      </c>
      <c r="B148" s="64"/>
      <c r="C148" s="64">
        <v>0</v>
      </c>
      <c r="D148" s="125">
        <f t="shared" si="3"/>
      </c>
      <c r="E148" s="278"/>
    </row>
    <row r="149" spans="1:5" s="272" customFormat="1" ht="21" customHeight="1">
      <c r="A149" s="136" t="s">
        <v>42</v>
      </c>
      <c r="B149" s="64"/>
      <c r="C149" s="64">
        <v>0</v>
      </c>
      <c r="D149" s="125">
        <f t="shared" si="3"/>
      </c>
      <c r="E149" s="278"/>
    </row>
    <row r="150" spans="1:5" ht="21" customHeight="1">
      <c r="A150" s="136" t="s">
        <v>130</v>
      </c>
      <c r="B150" s="64"/>
      <c r="C150" s="64">
        <v>0</v>
      </c>
      <c r="D150" s="125">
        <f t="shared" si="3"/>
      </c>
      <c r="E150" s="278"/>
    </row>
    <row r="151" spans="1:5" ht="21" customHeight="1">
      <c r="A151" s="136" t="s">
        <v>49</v>
      </c>
      <c r="B151" s="64"/>
      <c r="C151" s="64">
        <v>0</v>
      </c>
      <c r="D151" s="125">
        <f t="shared" si="3"/>
      </c>
      <c r="E151" s="278"/>
    </row>
    <row r="152" spans="1:5" ht="21" customHeight="1">
      <c r="A152" s="136" t="s">
        <v>131</v>
      </c>
      <c r="B152" s="64">
        <v>78</v>
      </c>
      <c r="C152" s="64">
        <v>0</v>
      </c>
      <c r="D152" s="125">
        <f t="shared" si="3"/>
        <v>0</v>
      </c>
      <c r="E152" s="278"/>
    </row>
    <row r="153" spans="1:5" ht="21" customHeight="1" hidden="1">
      <c r="A153" s="137" t="s">
        <v>132</v>
      </c>
      <c r="B153" s="89">
        <f>SUM(B154:B160)</f>
        <v>0</v>
      </c>
      <c r="C153" s="89">
        <v>0</v>
      </c>
      <c r="D153" s="125">
        <f t="shared" si="3"/>
      </c>
      <c r="E153" s="278"/>
    </row>
    <row r="154" spans="1:5" ht="21" customHeight="1" hidden="1">
      <c r="A154" s="136" t="s">
        <v>40</v>
      </c>
      <c r="B154" s="64"/>
      <c r="C154" s="64">
        <v>0</v>
      </c>
      <c r="D154" s="125">
        <f t="shared" si="3"/>
      </c>
      <c r="E154" s="278"/>
    </row>
    <row r="155" spans="1:5" ht="21" customHeight="1" hidden="1">
      <c r="A155" s="136" t="s">
        <v>41</v>
      </c>
      <c r="B155" s="64"/>
      <c r="C155" s="64">
        <v>0</v>
      </c>
      <c r="D155" s="125">
        <f t="shared" si="3"/>
      </c>
      <c r="E155" s="278"/>
    </row>
    <row r="156" spans="1:5" s="272" customFormat="1" ht="21" customHeight="1" hidden="1">
      <c r="A156" s="136" t="s">
        <v>42</v>
      </c>
      <c r="B156" s="64"/>
      <c r="C156" s="64">
        <v>0</v>
      </c>
      <c r="D156" s="125">
        <f t="shared" si="3"/>
      </c>
      <c r="E156" s="278"/>
    </row>
    <row r="157" spans="1:5" ht="21" customHeight="1" hidden="1">
      <c r="A157" s="136" t="s">
        <v>133</v>
      </c>
      <c r="B157" s="64"/>
      <c r="C157" s="64">
        <v>0</v>
      </c>
      <c r="D157" s="125">
        <f t="shared" si="3"/>
      </c>
      <c r="E157" s="278"/>
    </row>
    <row r="158" spans="1:5" ht="21" customHeight="1" hidden="1">
      <c r="A158" s="136" t="s">
        <v>134</v>
      </c>
      <c r="B158" s="64"/>
      <c r="C158" s="64">
        <v>0</v>
      </c>
      <c r="D158" s="125">
        <f t="shared" si="3"/>
      </c>
      <c r="E158" s="278"/>
    </row>
    <row r="159" spans="1:5" ht="21" customHeight="1" hidden="1">
      <c r="A159" s="136" t="s">
        <v>49</v>
      </c>
      <c r="B159" s="64"/>
      <c r="C159" s="64">
        <v>0</v>
      </c>
      <c r="D159" s="125">
        <f t="shared" si="3"/>
      </c>
      <c r="E159" s="278"/>
    </row>
    <row r="160" spans="1:5" ht="21" customHeight="1" hidden="1">
      <c r="A160" s="136" t="s">
        <v>135</v>
      </c>
      <c r="B160" s="64"/>
      <c r="C160" s="64">
        <v>0</v>
      </c>
      <c r="D160" s="125">
        <f t="shared" si="3"/>
      </c>
      <c r="E160" s="278"/>
    </row>
    <row r="161" spans="1:5" ht="21" customHeight="1">
      <c r="A161" s="137" t="s">
        <v>136</v>
      </c>
      <c r="B161" s="89">
        <f>SUM(B162:B166)</f>
        <v>96</v>
      </c>
      <c r="C161" s="89">
        <v>108</v>
      </c>
      <c r="D161" s="125">
        <f t="shared" si="3"/>
        <v>112.5</v>
      </c>
      <c r="E161" s="278"/>
    </row>
    <row r="162" spans="1:5" ht="21" customHeight="1">
      <c r="A162" s="136" t="s">
        <v>40</v>
      </c>
      <c r="B162" s="64">
        <v>96</v>
      </c>
      <c r="C162" s="64">
        <v>108</v>
      </c>
      <c r="D162" s="128">
        <f t="shared" si="3"/>
        <v>112.5</v>
      </c>
      <c r="E162" s="279"/>
    </row>
    <row r="163" spans="1:5" ht="21" customHeight="1">
      <c r="A163" s="136" t="s">
        <v>41</v>
      </c>
      <c r="B163" s="64"/>
      <c r="C163" s="64">
        <v>0</v>
      </c>
      <c r="D163" s="125">
        <f t="shared" si="3"/>
      </c>
      <c r="E163" s="278"/>
    </row>
    <row r="164" spans="1:5" s="272" customFormat="1" ht="21" customHeight="1">
      <c r="A164" s="136" t="s">
        <v>42</v>
      </c>
      <c r="B164" s="64"/>
      <c r="C164" s="64">
        <v>0</v>
      </c>
      <c r="D164" s="125">
        <f t="shared" si="3"/>
      </c>
      <c r="E164" s="278"/>
    </row>
    <row r="165" spans="1:5" ht="21" customHeight="1">
      <c r="A165" s="136" t="s">
        <v>137</v>
      </c>
      <c r="B165" s="64"/>
      <c r="C165" s="64">
        <v>0</v>
      </c>
      <c r="D165" s="125">
        <f t="shared" si="3"/>
      </c>
      <c r="E165" s="278"/>
    </row>
    <row r="166" spans="1:5" ht="21" customHeight="1">
      <c r="A166" s="136" t="s">
        <v>138</v>
      </c>
      <c r="B166" s="64"/>
      <c r="C166" s="64">
        <v>0</v>
      </c>
      <c r="D166" s="125">
        <f t="shared" si="3"/>
      </c>
      <c r="E166" s="278"/>
    </row>
    <row r="167" spans="1:5" ht="21" customHeight="1">
      <c r="A167" s="137" t="s">
        <v>139</v>
      </c>
      <c r="B167" s="89">
        <f>SUM(B168:B173)</f>
        <v>70</v>
      </c>
      <c r="C167" s="89">
        <v>63</v>
      </c>
      <c r="D167" s="125">
        <f t="shared" si="3"/>
        <v>90</v>
      </c>
      <c r="E167" s="278"/>
    </row>
    <row r="168" spans="1:5" ht="21" customHeight="1">
      <c r="A168" s="136" t="s">
        <v>40</v>
      </c>
      <c r="B168" s="64">
        <v>70</v>
      </c>
      <c r="C168" s="64">
        <v>63</v>
      </c>
      <c r="D168" s="128">
        <f t="shared" si="3"/>
        <v>90</v>
      </c>
      <c r="E168" s="279"/>
    </row>
    <row r="169" spans="1:5" ht="21" customHeight="1">
      <c r="A169" s="136" t="s">
        <v>41</v>
      </c>
      <c r="B169" s="64"/>
      <c r="C169" s="64">
        <v>0</v>
      </c>
      <c r="D169" s="125">
        <f t="shared" si="3"/>
      </c>
      <c r="E169" s="278"/>
    </row>
    <row r="170" spans="1:5" s="272" customFormat="1" ht="21" customHeight="1">
      <c r="A170" s="136" t="s">
        <v>42</v>
      </c>
      <c r="B170" s="64"/>
      <c r="C170" s="64">
        <v>0</v>
      </c>
      <c r="D170" s="125">
        <f t="shared" si="3"/>
      </c>
      <c r="E170" s="278"/>
    </row>
    <row r="171" spans="1:5" ht="21" customHeight="1">
      <c r="A171" s="136" t="s">
        <v>54</v>
      </c>
      <c r="B171" s="64"/>
      <c r="C171" s="64">
        <v>0</v>
      </c>
      <c r="D171" s="125">
        <f t="shared" si="3"/>
      </c>
      <c r="E171" s="278"/>
    </row>
    <row r="172" spans="1:5" ht="21" customHeight="1">
      <c r="A172" s="136" t="s">
        <v>49</v>
      </c>
      <c r="B172" s="64"/>
      <c r="C172" s="64">
        <v>0</v>
      </c>
      <c r="D172" s="125">
        <f t="shared" si="3"/>
      </c>
      <c r="E172" s="278"/>
    </row>
    <row r="173" spans="1:5" ht="21" customHeight="1">
      <c r="A173" s="136" t="s">
        <v>140</v>
      </c>
      <c r="B173" s="64"/>
      <c r="C173" s="64">
        <v>0</v>
      </c>
      <c r="D173" s="125">
        <f t="shared" si="3"/>
      </c>
      <c r="E173" s="278"/>
    </row>
    <row r="174" spans="1:5" ht="21" customHeight="1">
      <c r="A174" s="137" t="s">
        <v>141</v>
      </c>
      <c r="B174" s="89">
        <f>SUM(B175:B180)</f>
        <v>386</v>
      </c>
      <c r="C174" s="89">
        <v>353</v>
      </c>
      <c r="D174" s="125">
        <f t="shared" si="3"/>
        <v>91.45077720207254</v>
      </c>
      <c r="E174" s="278"/>
    </row>
    <row r="175" spans="1:5" ht="21" customHeight="1">
      <c r="A175" s="136" t="s">
        <v>40</v>
      </c>
      <c r="B175" s="64">
        <v>309</v>
      </c>
      <c r="C175" s="64">
        <v>243</v>
      </c>
      <c r="D175" s="128">
        <f t="shared" si="3"/>
        <v>78.64077669902912</v>
      </c>
      <c r="E175" s="279"/>
    </row>
    <row r="176" spans="1:5" ht="21" customHeight="1">
      <c r="A176" s="136" t="s">
        <v>41</v>
      </c>
      <c r="B176" s="64">
        <v>4</v>
      </c>
      <c r="C176" s="64">
        <v>6</v>
      </c>
      <c r="D176" s="128">
        <f t="shared" si="3"/>
        <v>150</v>
      </c>
      <c r="E176" s="279"/>
    </row>
    <row r="177" spans="1:5" s="272" customFormat="1" ht="21" customHeight="1">
      <c r="A177" s="136" t="s">
        <v>42</v>
      </c>
      <c r="B177" s="64"/>
      <c r="C177" s="64">
        <v>0</v>
      </c>
      <c r="D177" s="125">
        <f t="shared" si="3"/>
      </c>
      <c r="E177" s="278"/>
    </row>
    <row r="178" spans="1:5" ht="21" customHeight="1">
      <c r="A178" s="136" t="s">
        <v>142</v>
      </c>
      <c r="B178" s="64"/>
      <c r="C178" s="64">
        <v>0</v>
      </c>
      <c r="D178" s="125">
        <f t="shared" si="3"/>
      </c>
      <c r="E178" s="278"/>
    </row>
    <row r="179" spans="1:5" ht="21" customHeight="1">
      <c r="A179" s="136" t="s">
        <v>49</v>
      </c>
      <c r="B179" s="64">
        <v>70</v>
      </c>
      <c r="C179" s="64">
        <v>102</v>
      </c>
      <c r="D179" s="128">
        <f t="shared" si="3"/>
        <v>145.7142857142857</v>
      </c>
      <c r="E179" s="279"/>
    </row>
    <row r="180" spans="1:5" ht="21" customHeight="1">
      <c r="A180" s="136" t="s">
        <v>143</v>
      </c>
      <c r="B180" s="64">
        <v>3</v>
      </c>
      <c r="C180" s="64">
        <v>2</v>
      </c>
      <c r="D180" s="128">
        <f t="shared" si="3"/>
        <v>66.66666666666666</v>
      </c>
      <c r="E180" s="279"/>
    </row>
    <row r="181" spans="1:5" ht="21" customHeight="1">
      <c r="A181" s="137" t="s">
        <v>144</v>
      </c>
      <c r="B181" s="89">
        <f>SUM(B182:B187)</f>
        <v>679</v>
      </c>
      <c r="C181" s="89">
        <v>507</v>
      </c>
      <c r="D181" s="125">
        <f t="shared" si="3"/>
        <v>74.66863033873344</v>
      </c>
      <c r="E181" s="278"/>
    </row>
    <row r="182" spans="1:5" ht="21" customHeight="1">
      <c r="A182" s="136" t="s">
        <v>40</v>
      </c>
      <c r="B182" s="64">
        <v>327</v>
      </c>
      <c r="C182" s="64">
        <v>395</v>
      </c>
      <c r="D182" s="128">
        <f t="shared" si="3"/>
        <v>120.79510703363914</v>
      </c>
      <c r="E182" s="279"/>
    </row>
    <row r="183" spans="1:5" ht="21" customHeight="1">
      <c r="A183" s="136" t="s">
        <v>41</v>
      </c>
      <c r="B183" s="64">
        <v>250</v>
      </c>
      <c r="C183" s="64">
        <v>0</v>
      </c>
      <c r="D183" s="128">
        <f t="shared" si="3"/>
        <v>0</v>
      </c>
      <c r="E183" s="279"/>
    </row>
    <row r="184" spans="1:5" s="272" customFormat="1" ht="21" customHeight="1">
      <c r="A184" s="136" t="s">
        <v>42</v>
      </c>
      <c r="B184" s="64"/>
      <c r="C184" s="64">
        <v>0</v>
      </c>
      <c r="D184" s="125">
        <f t="shared" si="3"/>
      </c>
      <c r="E184" s="278"/>
    </row>
    <row r="185" spans="1:5" ht="21" customHeight="1">
      <c r="A185" s="136" t="s">
        <v>145</v>
      </c>
      <c r="B185" s="64"/>
      <c r="C185" s="64">
        <v>0</v>
      </c>
      <c r="D185" s="125">
        <f t="shared" si="3"/>
      </c>
      <c r="E185" s="278"/>
    </row>
    <row r="186" spans="1:5" ht="21" customHeight="1">
      <c r="A186" s="136" t="s">
        <v>49</v>
      </c>
      <c r="B186" s="64">
        <v>102</v>
      </c>
      <c r="C186" s="64">
        <v>112</v>
      </c>
      <c r="D186" s="128">
        <f t="shared" si="3"/>
        <v>109.80392156862746</v>
      </c>
      <c r="E186" s="279"/>
    </row>
    <row r="187" spans="1:5" ht="21" customHeight="1">
      <c r="A187" s="136" t="s">
        <v>146</v>
      </c>
      <c r="B187" s="64"/>
      <c r="C187" s="64">
        <v>0</v>
      </c>
      <c r="D187" s="125">
        <f t="shared" si="3"/>
      </c>
      <c r="E187" s="278"/>
    </row>
    <row r="188" spans="1:5" ht="21" customHeight="1">
      <c r="A188" s="137" t="s">
        <v>147</v>
      </c>
      <c r="B188" s="89">
        <f>SUM(B189:B194)</f>
        <v>317</v>
      </c>
      <c r="C188" s="89">
        <v>359</v>
      </c>
      <c r="D188" s="125">
        <f t="shared" si="3"/>
        <v>113.24921135646689</v>
      </c>
      <c r="E188" s="278"/>
    </row>
    <row r="189" spans="1:5" ht="21" customHeight="1">
      <c r="A189" s="136" t="s">
        <v>40</v>
      </c>
      <c r="B189" s="64">
        <v>214</v>
      </c>
      <c r="C189" s="64">
        <v>209</v>
      </c>
      <c r="D189" s="128">
        <f t="shared" si="3"/>
        <v>97.66355140186917</v>
      </c>
      <c r="E189" s="279"/>
    </row>
    <row r="190" spans="1:5" ht="21" customHeight="1">
      <c r="A190" s="136" t="s">
        <v>41</v>
      </c>
      <c r="B190" s="64"/>
      <c r="C190" s="64">
        <v>5</v>
      </c>
      <c r="D190" s="128">
        <f t="shared" si="3"/>
      </c>
      <c r="E190" s="279"/>
    </row>
    <row r="191" spans="1:5" s="272" customFormat="1" ht="21" customHeight="1">
      <c r="A191" s="136" t="s">
        <v>42</v>
      </c>
      <c r="B191" s="64"/>
      <c r="C191" s="64">
        <v>0</v>
      </c>
      <c r="D191" s="128">
        <f t="shared" si="3"/>
      </c>
      <c r="E191" s="279"/>
    </row>
    <row r="192" spans="1:5" ht="21" customHeight="1">
      <c r="A192" s="136" t="s">
        <v>148</v>
      </c>
      <c r="B192" s="64"/>
      <c r="C192" s="64">
        <v>0</v>
      </c>
      <c r="D192" s="128">
        <f t="shared" si="3"/>
      </c>
      <c r="E192" s="279"/>
    </row>
    <row r="193" spans="1:5" ht="21" customHeight="1">
      <c r="A193" s="136" t="s">
        <v>49</v>
      </c>
      <c r="B193" s="64">
        <v>102</v>
      </c>
      <c r="C193" s="64">
        <v>144</v>
      </c>
      <c r="D193" s="128">
        <f t="shared" si="3"/>
        <v>141.1764705882353</v>
      </c>
      <c r="E193" s="279"/>
    </row>
    <row r="194" spans="1:5" ht="21" customHeight="1">
      <c r="A194" s="136" t="s">
        <v>149</v>
      </c>
      <c r="B194" s="64">
        <v>1</v>
      </c>
      <c r="C194" s="64">
        <v>1</v>
      </c>
      <c r="D194" s="128">
        <f t="shared" si="3"/>
        <v>100</v>
      </c>
      <c r="E194" s="279"/>
    </row>
    <row r="195" spans="1:5" ht="21" customHeight="1">
      <c r="A195" s="137" t="s">
        <v>150</v>
      </c>
      <c r="B195" s="89">
        <f>SUM(B196:B201)</f>
        <v>511</v>
      </c>
      <c r="C195" s="89">
        <v>477</v>
      </c>
      <c r="D195" s="125">
        <f aca="true" t="shared" si="4" ref="D195:D258">_xlfn.IFERROR(C195/B195*100,"")</f>
        <v>93.34637964774952</v>
      </c>
      <c r="E195" s="278"/>
    </row>
    <row r="196" spans="1:5" ht="21" customHeight="1">
      <c r="A196" s="136" t="s">
        <v>40</v>
      </c>
      <c r="B196" s="64">
        <v>176</v>
      </c>
      <c r="C196" s="64">
        <v>182</v>
      </c>
      <c r="D196" s="128">
        <f t="shared" si="4"/>
        <v>103.40909090909092</v>
      </c>
      <c r="E196" s="279"/>
    </row>
    <row r="197" spans="1:5" ht="21" customHeight="1">
      <c r="A197" s="136" t="s">
        <v>41</v>
      </c>
      <c r="B197" s="64">
        <v>24</v>
      </c>
      <c r="C197" s="64">
        <v>0</v>
      </c>
      <c r="D197" s="128">
        <f t="shared" si="4"/>
        <v>0</v>
      </c>
      <c r="E197" s="279"/>
    </row>
    <row r="198" spans="1:5" s="272" customFormat="1" ht="21" customHeight="1">
      <c r="A198" s="136" t="s">
        <v>42</v>
      </c>
      <c r="B198" s="64"/>
      <c r="C198" s="64">
        <v>0</v>
      </c>
      <c r="D198" s="128">
        <f t="shared" si="4"/>
      </c>
      <c r="E198" s="279"/>
    </row>
    <row r="199" spans="1:5" ht="21" customHeight="1">
      <c r="A199" s="136" t="s">
        <v>151</v>
      </c>
      <c r="B199" s="64"/>
      <c r="C199" s="64">
        <v>0</v>
      </c>
      <c r="D199" s="128">
        <f t="shared" si="4"/>
      </c>
      <c r="E199" s="279"/>
    </row>
    <row r="200" spans="1:5" ht="21" customHeight="1">
      <c r="A200" s="136" t="s">
        <v>49</v>
      </c>
      <c r="B200" s="64">
        <v>171</v>
      </c>
      <c r="C200" s="64">
        <v>233</v>
      </c>
      <c r="D200" s="128">
        <f t="shared" si="4"/>
        <v>136.25730994152048</v>
      </c>
      <c r="E200" s="279"/>
    </row>
    <row r="201" spans="1:5" ht="21" customHeight="1">
      <c r="A201" s="136" t="s">
        <v>152</v>
      </c>
      <c r="B201" s="64">
        <v>140</v>
      </c>
      <c r="C201" s="64">
        <v>62</v>
      </c>
      <c r="D201" s="128">
        <f t="shared" si="4"/>
        <v>44.285714285714285</v>
      </c>
      <c r="E201" s="279"/>
    </row>
    <row r="202" spans="1:5" ht="21" customHeight="1">
      <c r="A202" s="137" t="s">
        <v>153</v>
      </c>
      <c r="B202" s="89">
        <f>SUM(B203:B209)</f>
        <v>183</v>
      </c>
      <c r="C202" s="89">
        <v>185</v>
      </c>
      <c r="D202" s="125">
        <f t="shared" si="4"/>
        <v>101.09289617486338</v>
      </c>
      <c r="E202" s="278"/>
    </row>
    <row r="203" spans="1:5" ht="21" customHeight="1">
      <c r="A203" s="136" t="s">
        <v>40</v>
      </c>
      <c r="B203" s="64">
        <v>106</v>
      </c>
      <c r="C203" s="64">
        <v>125</v>
      </c>
      <c r="D203" s="128">
        <f t="shared" si="4"/>
        <v>117.9245283018868</v>
      </c>
      <c r="E203" s="279"/>
    </row>
    <row r="204" spans="1:5" s="272" customFormat="1" ht="21" customHeight="1">
      <c r="A204" s="136" t="s">
        <v>41</v>
      </c>
      <c r="B204" s="64">
        <v>18</v>
      </c>
      <c r="C204" s="64">
        <v>4</v>
      </c>
      <c r="D204" s="128">
        <f t="shared" si="4"/>
        <v>22.22222222222222</v>
      </c>
      <c r="E204" s="279"/>
    </row>
    <row r="205" spans="1:5" ht="21" customHeight="1">
      <c r="A205" s="136" t="s">
        <v>42</v>
      </c>
      <c r="B205" s="64"/>
      <c r="C205" s="64">
        <v>0</v>
      </c>
      <c r="D205" s="128">
        <f t="shared" si="4"/>
      </c>
      <c r="E205" s="279"/>
    </row>
    <row r="206" spans="1:5" ht="21" customHeight="1">
      <c r="A206" s="136" t="s">
        <v>154</v>
      </c>
      <c r="B206" s="64">
        <v>20</v>
      </c>
      <c r="C206" s="64">
        <v>0</v>
      </c>
      <c r="D206" s="128">
        <f t="shared" si="4"/>
        <v>0</v>
      </c>
      <c r="E206" s="279"/>
    </row>
    <row r="207" spans="1:5" ht="21" customHeight="1">
      <c r="A207" s="136" t="s">
        <v>155</v>
      </c>
      <c r="B207" s="64"/>
      <c r="C207" s="64">
        <v>0</v>
      </c>
      <c r="D207" s="128">
        <f t="shared" si="4"/>
      </c>
      <c r="E207" s="279"/>
    </row>
    <row r="208" spans="1:5" ht="21" customHeight="1">
      <c r="A208" s="136" t="s">
        <v>49</v>
      </c>
      <c r="B208" s="64">
        <v>39</v>
      </c>
      <c r="C208" s="64">
        <v>56</v>
      </c>
      <c r="D208" s="128">
        <f t="shared" si="4"/>
        <v>143.5897435897436</v>
      </c>
      <c r="E208" s="279"/>
    </row>
    <row r="209" spans="1:5" ht="21" customHeight="1">
      <c r="A209" s="136" t="s">
        <v>156</v>
      </c>
      <c r="B209" s="64"/>
      <c r="C209" s="64">
        <v>0</v>
      </c>
      <c r="D209" s="128">
        <f t="shared" si="4"/>
      </c>
      <c r="E209" s="279"/>
    </row>
    <row r="210" spans="1:5" ht="21" customHeight="1" hidden="1">
      <c r="A210" s="137" t="s">
        <v>157</v>
      </c>
      <c r="B210" s="89">
        <f>SUM(B211:B215)</f>
        <v>0</v>
      </c>
      <c r="C210" s="89">
        <v>0</v>
      </c>
      <c r="D210" s="125">
        <f t="shared" si="4"/>
      </c>
      <c r="E210" s="278"/>
    </row>
    <row r="211" spans="1:5" ht="21" customHeight="1" hidden="1">
      <c r="A211" s="136" t="s">
        <v>40</v>
      </c>
      <c r="B211" s="64"/>
      <c r="C211" s="64">
        <v>0</v>
      </c>
      <c r="D211" s="125">
        <f t="shared" si="4"/>
      </c>
      <c r="E211" s="278"/>
    </row>
    <row r="212" spans="1:5" s="272" customFormat="1" ht="21" customHeight="1" hidden="1">
      <c r="A212" s="136" t="s">
        <v>41</v>
      </c>
      <c r="B212" s="64"/>
      <c r="C212" s="64">
        <v>0</v>
      </c>
      <c r="D212" s="125">
        <f t="shared" si="4"/>
      </c>
      <c r="E212" s="278"/>
    </row>
    <row r="213" spans="1:5" ht="21" customHeight="1" hidden="1">
      <c r="A213" s="136" t="s">
        <v>42</v>
      </c>
      <c r="B213" s="64"/>
      <c r="C213" s="64">
        <v>0</v>
      </c>
      <c r="D213" s="125">
        <f t="shared" si="4"/>
      </c>
      <c r="E213" s="278"/>
    </row>
    <row r="214" spans="1:5" ht="21" customHeight="1" hidden="1">
      <c r="A214" s="136" t="s">
        <v>49</v>
      </c>
      <c r="B214" s="64"/>
      <c r="C214" s="64">
        <v>0</v>
      </c>
      <c r="D214" s="125">
        <f t="shared" si="4"/>
      </c>
      <c r="E214" s="278"/>
    </row>
    <row r="215" spans="1:5" ht="21" customHeight="1" hidden="1">
      <c r="A215" s="136" t="s">
        <v>158</v>
      </c>
      <c r="B215" s="64"/>
      <c r="C215" s="64">
        <v>0</v>
      </c>
      <c r="D215" s="125">
        <f t="shared" si="4"/>
      </c>
      <c r="E215" s="278"/>
    </row>
    <row r="216" spans="1:5" ht="21" customHeight="1">
      <c r="A216" s="137" t="s">
        <v>159</v>
      </c>
      <c r="B216" s="89">
        <f>SUM(B217:B221)</f>
        <v>420</v>
      </c>
      <c r="C216" s="89">
        <v>524</v>
      </c>
      <c r="D216" s="125">
        <f t="shared" si="4"/>
        <v>124.76190476190476</v>
      </c>
      <c r="E216" s="278"/>
    </row>
    <row r="217" spans="1:5" ht="21" customHeight="1">
      <c r="A217" s="136" t="s">
        <v>40</v>
      </c>
      <c r="B217" s="64">
        <v>217</v>
      </c>
      <c r="C217" s="64">
        <v>308</v>
      </c>
      <c r="D217" s="128">
        <f t="shared" si="4"/>
        <v>141.93548387096774</v>
      </c>
      <c r="E217" s="279"/>
    </row>
    <row r="218" spans="1:5" s="272" customFormat="1" ht="21" customHeight="1">
      <c r="A218" s="136" t="s">
        <v>41</v>
      </c>
      <c r="B218" s="64">
        <v>62</v>
      </c>
      <c r="C218" s="64">
        <v>0</v>
      </c>
      <c r="D218" s="128">
        <f t="shared" si="4"/>
        <v>0</v>
      </c>
      <c r="E218" s="279"/>
    </row>
    <row r="219" spans="1:5" ht="21" customHeight="1">
      <c r="A219" s="136" t="s">
        <v>42</v>
      </c>
      <c r="B219" s="64"/>
      <c r="C219" s="64">
        <v>0</v>
      </c>
      <c r="D219" s="128">
        <f t="shared" si="4"/>
      </c>
      <c r="E219" s="279"/>
    </row>
    <row r="220" spans="1:5" ht="21" customHeight="1">
      <c r="A220" s="136" t="s">
        <v>49</v>
      </c>
      <c r="B220" s="64">
        <v>141</v>
      </c>
      <c r="C220" s="64">
        <v>216</v>
      </c>
      <c r="D220" s="128">
        <f t="shared" si="4"/>
        <v>153.19148936170214</v>
      </c>
      <c r="E220" s="279"/>
    </row>
    <row r="221" spans="1:5" ht="21" customHeight="1">
      <c r="A221" s="136" t="s">
        <v>160</v>
      </c>
      <c r="B221" s="64">
        <v>0</v>
      </c>
      <c r="C221" s="64">
        <v>0</v>
      </c>
      <c r="D221" s="128">
        <f t="shared" si="4"/>
      </c>
      <c r="E221" s="279"/>
    </row>
    <row r="222" spans="1:5" ht="21" customHeight="1" hidden="1">
      <c r="A222" s="137" t="s">
        <v>161</v>
      </c>
      <c r="B222" s="89">
        <f>SUM(B223:B228)</f>
        <v>0</v>
      </c>
      <c r="C222" s="89">
        <v>0</v>
      </c>
      <c r="D222" s="128">
        <f t="shared" si="4"/>
      </c>
      <c r="E222" s="279"/>
    </row>
    <row r="223" spans="1:5" ht="21" customHeight="1" hidden="1">
      <c r="A223" s="136" t="s">
        <v>40</v>
      </c>
      <c r="B223" s="64"/>
      <c r="C223" s="64">
        <v>0</v>
      </c>
      <c r="D223" s="125">
        <f t="shared" si="4"/>
      </c>
      <c r="E223" s="278"/>
    </row>
    <row r="224" spans="1:5" s="272" customFormat="1" ht="21" customHeight="1" hidden="1">
      <c r="A224" s="136" t="s">
        <v>41</v>
      </c>
      <c r="B224" s="64"/>
      <c r="C224" s="64">
        <v>0</v>
      </c>
      <c r="D224" s="125">
        <f t="shared" si="4"/>
      </c>
      <c r="E224" s="278"/>
    </row>
    <row r="225" spans="1:5" ht="21" customHeight="1" hidden="1">
      <c r="A225" s="136" t="s">
        <v>42</v>
      </c>
      <c r="B225" s="64"/>
      <c r="C225" s="64">
        <v>0</v>
      </c>
      <c r="D225" s="125">
        <f t="shared" si="4"/>
      </c>
      <c r="E225" s="278"/>
    </row>
    <row r="226" spans="1:5" ht="21" customHeight="1" hidden="1">
      <c r="A226" s="136" t="s">
        <v>162</v>
      </c>
      <c r="B226" s="64"/>
      <c r="C226" s="64">
        <v>0</v>
      </c>
      <c r="D226" s="125">
        <f t="shared" si="4"/>
      </c>
      <c r="E226" s="278"/>
    </row>
    <row r="227" spans="1:5" ht="21" customHeight="1" hidden="1">
      <c r="A227" s="136" t="s">
        <v>49</v>
      </c>
      <c r="B227" s="64"/>
      <c r="C227" s="64">
        <v>0</v>
      </c>
      <c r="D227" s="125">
        <f t="shared" si="4"/>
      </c>
      <c r="E227" s="278"/>
    </row>
    <row r="228" spans="1:5" ht="21" customHeight="1" hidden="1">
      <c r="A228" s="136" t="s">
        <v>163</v>
      </c>
      <c r="B228" s="64"/>
      <c r="C228" s="64">
        <v>0</v>
      </c>
      <c r="D228" s="125">
        <f t="shared" si="4"/>
      </c>
      <c r="E228" s="278"/>
    </row>
    <row r="229" spans="1:5" ht="21" customHeight="1">
      <c r="A229" s="137" t="s">
        <v>164</v>
      </c>
      <c r="B229" s="89">
        <f>SUM(B230:B243)</f>
        <v>1073</v>
      </c>
      <c r="C229" s="89">
        <v>1208</v>
      </c>
      <c r="D229" s="125">
        <f t="shared" si="4"/>
        <v>112.58154706430568</v>
      </c>
      <c r="E229" s="278"/>
    </row>
    <row r="230" spans="1:5" s="272" customFormat="1" ht="21" customHeight="1">
      <c r="A230" s="136" t="s">
        <v>40</v>
      </c>
      <c r="B230" s="64">
        <v>969</v>
      </c>
      <c r="C230" s="64">
        <v>1073</v>
      </c>
      <c r="D230" s="128">
        <f t="shared" si="4"/>
        <v>110.7327141382869</v>
      </c>
      <c r="E230" s="279"/>
    </row>
    <row r="231" spans="1:5" ht="21" customHeight="1">
      <c r="A231" s="136" t="s">
        <v>41</v>
      </c>
      <c r="B231" s="64">
        <v>5</v>
      </c>
      <c r="C231" s="64">
        <v>0</v>
      </c>
      <c r="D231" s="128">
        <f t="shared" si="4"/>
        <v>0</v>
      </c>
      <c r="E231" s="279"/>
    </row>
    <row r="232" spans="1:5" ht="21" customHeight="1">
      <c r="A232" s="136" t="s">
        <v>42</v>
      </c>
      <c r="B232" s="64"/>
      <c r="C232" s="64">
        <v>0</v>
      </c>
      <c r="D232" s="128">
        <f t="shared" si="4"/>
      </c>
      <c r="E232" s="279"/>
    </row>
    <row r="233" spans="1:5" ht="21" customHeight="1" hidden="1">
      <c r="A233" s="136" t="s">
        <v>165</v>
      </c>
      <c r="B233" s="64"/>
      <c r="C233" s="64">
        <v>0</v>
      </c>
      <c r="D233" s="128">
        <f t="shared" si="4"/>
      </c>
      <c r="E233" s="279"/>
    </row>
    <row r="234" spans="1:5" ht="21" customHeight="1" hidden="1">
      <c r="A234" s="136" t="s">
        <v>166</v>
      </c>
      <c r="B234" s="64"/>
      <c r="C234" s="64">
        <v>0</v>
      </c>
      <c r="D234" s="125">
        <f t="shared" si="4"/>
      </c>
      <c r="E234" s="278"/>
    </row>
    <row r="235" spans="1:5" ht="21" customHeight="1" hidden="1">
      <c r="A235" s="136" t="s">
        <v>81</v>
      </c>
      <c r="B235" s="64"/>
      <c r="C235" s="64">
        <v>0</v>
      </c>
      <c r="D235" s="125">
        <f t="shared" si="4"/>
      </c>
      <c r="E235" s="278"/>
    </row>
    <row r="236" spans="1:5" ht="21" customHeight="1" hidden="1">
      <c r="A236" s="136" t="s">
        <v>167</v>
      </c>
      <c r="B236" s="64"/>
      <c r="C236" s="64">
        <v>0</v>
      </c>
      <c r="D236" s="125">
        <f t="shared" si="4"/>
      </c>
      <c r="E236" s="278"/>
    </row>
    <row r="237" spans="1:5" ht="21" customHeight="1" hidden="1">
      <c r="A237" s="136" t="s">
        <v>168</v>
      </c>
      <c r="B237" s="64"/>
      <c r="C237" s="64">
        <v>0</v>
      </c>
      <c r="D237" s="125">
        <f t="shared" si="4"/>
      </c>
      <c r="E237" s="278"/>
    </row>
    <row r="238" spans="1:5" ht="21" customHeight="1" hidden="1">
      <c r="A238" s="136" t="s">
        <v>169</v>
      </c>
      <c r="B238" s="64"/>
      <c r="C238" s="64">
        <v>0</v>
      </c>
      <c r="D238" s="125">
        <f t="shared" si="4"/>
      </c>
      <c r="E238" s="278"/>
    </row>
    <row r="239" spans="1:5" ht="21" customHeight="1" hidden="1">
      <c r="A239" s="136" t="s">
        <v>170</v>
      </c>
      <c r="B239" s="64"/>
      <c r="C239" s="64">
        <v>0</v>
      </c>
      <c r="D239" s="125">
        <f t="shared" si="4"/>
      </c>
      <c r="E239" s="278"/>
    </row>
    <row r="240" spans="1:5" ht="21" customHeight="1">
      <c r="A240" s="136" t="s">
        <v>171</v>
      </c>
      <c r="B240" s="64"/>
      <c r="C240" s="64">
        <v>0</v>
      </c>
      <c r="D240" s="125">
        <f t="shared" si="4"/>
      </c>
      <c r="E240" s="278"/>
    </row>
    <row r="241" spans="1:5" ht="21" customHeight="1">
      <c r="A241" s="136" t="s">
        <v>172</v>
      </c>
      <c r="B241" s="64">
        <v>1</v>
      </c>
      <c r="C241" s="64">
        <v>2</v>
      </c>
      <c r="D241" s="128">
        <f t="shared" si="4"/>
        <v>200</v>
      </c>
      <c r="E241" s="279"/>
    </row>
    <row r="242" spans="1:5" ht="21" customHeight="1">
      <c r="A242" s="136" t="s">
        <v>49</v>
      </c>
      <c r="B242" s="64">
        <v>60</v>
      </c>
      <c r="C242" s="64">
        <v>95</v>
      </c>
      <c r="D242" s="128">
        <f t="shared" si="4"/>
        <v>158.33333333333331</v>
      </c>
      <c r="E242" s="279"/>
    </row>
    <row r="243" spans="1:5" ht="21" customHeight="1">
      <c r="A243" s="136" t="s">
        <v>173</v>
      </c>
      <c r="B243" s="64">
        <v>38</v>
      </c>
      <c r="C243" s="64">
        <v>38</v>
      </c>
      <c r="D243" s="128">
        <f t="shared" si="4"/>
        <v>100</v>
      </c>
      <c r="E243" s="279"/>
    </row>
    <row r="244" spans="1:5" ht="21" customHeight="1">
      <c r="A244" s="137" t="s">
        <v>174</v>
      </c>
      <c r="B244" s="89">
        <f>SUM(B245:B246)</f>
        <v>30</v>
      </c>
      <c r="C244" s="89">
        <v>1</v>
      </c>
      <c r="D244" s="125">
        <f t="shared" si="4"/>
        <v>3.3333333333333335</v>
      </c>
      <c r="E244" s="278"/>
    </row>
    <row r="245" spans="1:5" ht="21" customHeight="1">
      <c r="A245" s="136" t="s">
        <v>175</v>
      </c>
      <c r="B245" s="64"/>
      <c r="C245" s="64">
        <v>0</v>
      </c>
      <c r="D245" s="125">
        <f t="shared" si="4"/>
      </c>
      <c r="E245" s="278"/>
    </row>
    <row r="246" spans="1:5" ht="21" customHeight="1">
      <c r="A246" s="136" t="s">
        <v>176</v>
      </c>
      <c r="B246" s="64">
        <v>30</v>
      </c>
      <c r="C246" s="64">
        <v>1</v>
      </c>
      <c r="D246" s="125">
        <f t="shared" si="4"/>
        <v>3.3333333333333335</v>
      </c>
      <c r="E246" s="278"/>
    </row>
    <row r="247" spans="1:5" ht="21" customHeight="1" hidden="1">
      <c r="A247" s="137" t="s">
        <v>177</v>
      </c>
      <c r="B247" s="89">
        <f>B248+B255+B258+B261+B267+B272+B274+B279+B285</f>
        <v>0</v>
      </c>
      <c r="C247" s="89">
        <v>0</v>
      </c>
      <c r="D247" s="125">
        <f t="shared" si="4"/>
      </c>
      <c r="E247" s="278"/>
    </row>
    <row r="248" spans="1:5" s="272" customFormat="1" ht="21" customHeight="1" hidden="1">
      <c r="A248" s="137" t="s">
        <v>178</v>
      </c>
      <c r="B248" s="89">
        <f>SUM(B249:B254)</f>
        <v>0</v>
      </c>
      <c r="C248" s="89">
        <v>0</v>
      </c>
      <c r="D248" s="125">
        <f t="shared" si="4"/>
      </c>
      <c r="E248" s="278"/>
    </row>
    <row r="249" spans="1:5" s="272" customFormat="1" ht="21" customHeight="1" hidden="1">
      <c r="A249" s="136" t="s">
        <v>40</v>
      </c>
      <c r="B249" s="64"/>
      <c r="C249" s="64">
        <v>0</v>
      </c>
      <c r="D249" s="125">
        <f t="shared" si="4"/>
      </c>
      <c r="E249" s="278"/>
    </row>
    <row r="250" spans="1:5" ht="21" customHeight="1" hidden="1">
      <c r="A250" s="136" t="s">
        <v>41</v>
      </c>
      <c r="B250" s="64"/>
      <c r="C250" s="64">
        <v>0</v>
      </c>
      <c r="D250" s="125">
        <f t="shared" si="4"/>
      </c>
      <c r="E250" s="278"/>
    </row>
    <row r="251" spans="1:5" ht="21" customHeight="1" hidden="1">
      <c r="A251" s="136" t="s">
        <v>42</v>
      </c>
      <c r="B251" s="64"/>
      <c r="C251" s="64">
        <v>0</v>
      </c>
      <c r="D251" s="125">
        <f t="shared" si="4"/>
      </c>
      <c r="E251" s="278"/>
    </row>
    <row r="252" spans="1:5" ht="21" customHeight="1" hidden="1">
      <c r="A252" s="136" t="s">
        <v>145</v>
      </c>
      <c r="B252" s="64"/>
      <c r="C252" s="64">
        <v>0</v>
      </c>
      <c r="D252" s="125">
        <f t="shared" si="4"/>
      </c>
      <c r="E252" s="278"/>
    </row>
    <row r="253" spans="1:5" ht="21" customHeight="1" hidden="1">
      <c r="A253" s="136" t="s">
        <v>49</v>
      </c>
      <c r="B253" s="64"/>
      <c r="C253" s="64">
        <v>0</v>
      </c>
      <c r="D253" s="125">
        <f t="shared" si="4"/>
      </c>
      <c r="E253" s="278"/>
    </row>
    <row r="254" spans="1:5" ht="21" customHeight="1" hidden="1">
      <c r="A254" s="136" t="s">
        <v>179</v>
      </c>
      <c r="B254" s="64"/>
      <c r="C254" s="64">
        <v>0</v>
      </c>
      <c r="D254" s="125">
        <f t="shared" si="4"/>
      </c>
      <c r="E254" s="278"/>
    </row>
    <row r="255" spans="1:5" ht="21" customHeight="1" hidden="1">
      <c r="A255" s="137" t="s">
        <v>180</v>
      </c>
      <c r="B255" s="89">
        <f>SUM(B256:B257)</f>
        <v>0</v>
      </c>
      <c r="C255" s="89">
        <v>0</v>
      </c>
      <c r="D255" s="125">
        <f t="shared" si="4"/>
      </c>
      <c r="E255" s="278"/>
    </row>
    <row r="256" spans="1:5" s="272" customFormat="1" ht="21" customHeight="1" hidden="1">
      <c r="A256" s="136" t="s">
        <v>181</v>
      </c>
      <c r="B256" s="64"/>
      <c r="C256" s="64">
        <v>0</v>
      </c>
      <c r="D256" s="125">
        <f t="shared" si="4"/>
      </c>
      <c r="E256" s="278"/>
    </row>
    <row r="257" spans="1:5" ht="21" customHeight="1" hidden="1">
      <c r="A257" s="136" t="s">
        <v>182</v>
      </c>
      <c r="B257" s="64"/>
      <c r="C257" s="64">
        <v>0</v>
      </c>
      <c r="D257" s="125">
        <f t="shared" si="4"/>
      </c>
      <c r="E257" s="278"/>
    </row>
    <row r="258" spans="1:5" ht="21" customHeight="1" hidden="1">
      <c r="A258" s="137" t="s">
        <v>183</v>
      </c>
      <c r="B258" s="89">
        <f>SUM(B259:B260)</f>
        <v>0</v>
      </c>
      <c r="C258" s="89">
        <v>0</v>
      </c>
      <c r="D258" s="125">
        <f t="shared" si="4"/>
      </c>
      <c r="E258" s="278"/>
    </row>
    <row r="259" spans="1:5" s="272" customFormat="1" ht="21" customHeight="1" hidden="1">
      <c r="A259" s="136" t="s">
        <v>184</v>
      </c>
      <c r="B259" s="64"/>
      <c r="C259" s="64">
        <v>0</v>
      </c>
      <c r="D259" s="125">
        <f aca="true" t="shared" si="5" ref="D259:D322">_xlfn.IFERROR(C259/B259*100,"")</f>
      </c>
      <c r="E259" s="278"/>
    </row>
    <row r="260" spans="1:5" ht="21" customHeight="1" hidden="1">
      <c r="A260" s="136" t="s">
        <v>185</v>
      </c>
      <c r="B260" s="64"/>
      <c r="C260" s="64">
        <v>0</v>
      </c>
      <c r="D260" s="125">
        <f t="shared" si="5"/>
      </c>
      <c r="E260" s="278"/>
    </row>
    <row r="261" spans="1:5" ht="21" customHeight="1" hidden="1">
      <c r="A261" s="137" t="s">
        <v>186</v>
      </c>
      <c r="B261" s="89">
        <f>SUM(B262:B266)</f>
        <v>0</v>
      </c>
      <c r="C261" s="89">
        <v>0</v>
      </c>
      <c r="D261" s="125">
        <f t="shared" si="5"/>
      </c>
      <c r="E261" s="278"/>
    </row>
    <row r="262" spans="1:5" s="272" customFormat="1" ht="21" customHeight="1" hidden="1">
      <c r="A262" s="136" t="s">
        <v>187</v>
      </c>
      <c r="B262" s="64"/>
      <c r="C262" s="64">
        <v>0</v>
      </c>
      <c r="D262" s="125">
        <f t="shared" si="5"/>
      </c>
      <c r="E262" s="278"/>
    </row>
    <row r="263" spans="1:5" ht="21" customHeight="1" hidden="1">
      <c r="A263" s="136" t="s">
        <v>188</v>
      </c>
      <c r="B263" s="64"/>
      <c r="C263" s="64">
        <v>0</v>
      </c>
      <c r="D263" s="125">
        <f t="shared" si="5"/>
      </c>
      <c r="E263" s="278"/>
    </row>
    <row r="264" spans="1:5" ht="21" customHeight="1" hidden="1">
      <c r="A264" s="136" t="s">
        <v>189</v>
      </c>
      <c r="B264" s="64"/>
      <c r="C264" s="64">
        <v>0</v>
      </c>
      <c r="D264" s="125">
        <f t="shared" si="5"/>
      </c>
      <c r="E264" s="278"/>
    </row>
    <row r="265" spans="1:5" ht="21" customHeight="1" hidden="1">
      <c r="A265" s="136" t="s">
        <v>190</v>
      </c>
      <c r="B265" s="64"/>
      <c r="C265" s="64">
        <v>0</v>
      </c>
      <c r="D265" s="125">
        <f t="shared" si="5"/>
      </c>
      <c r="E265" s="278"/>
    </row>
    <row r="266" spans="1:5" ht="21" customHeight="1" hidden="1">
      <c r="A266" s="136" t="s">
        <v>191</v>
      </c>
      <c r="B266" s="64"/>
      <c r="C266" s="64">
        <v>0</v>
      </c>
      <c r="D266" s="125">
        <f t="shared" si="5"/>
      </c>
      <c r="E266" s="278"/>
    </row>
    <row r="267" spans="1:5" ht="21" customHeight="1" hidden="1">
      <c r="A267" s="137" t="s">
        <v>192</v>
      </c>
      <c r="B267" s="89">
        <f>SUM(B268:B271)</f>
        <v>0</v>
      </c>
      <c r="C267" s="89">
        <v>0</v>
      </c>
      <c r="D267" s="125">
        <f t="shared" si="5"/>
      </c>
      <c r="E267" s="278"/>
    </row>
    <row r="268" spans="1:5" s="272" customFormat="1" ht="21" customHeight="1" hidden="1">
      <c r="A268" s="136" t="s">
        <v>193</v>
      </c>
      <c r="B268" s="64"/>
      <c r="C268" s="64">
        <v>0</v>
      </c>
      <c r="D268" s="125">
        <f t="shared" si="5"/>
      </c>
      <c r="E268" s="278"/>
    </row>
    <row r="269" spans="1:5" ht="21" customHeight="1" hidden="1">
      <c r="A269" s="136" t="s">
        <v>194</v>
      </c>
      <c r="B269" s="64"/>
      <c r="C269" s="64">
        <v>0</v>
      </c>
      <c r="D269" s="125">
        <f t="shared" si="5"/>
      </c>
      <c r="E269" s="278"/>
    </row>
    <row r="270" spans="1:5" ht="21" customHeight="1" hidden="1">
      <c r="A270" s="136" t="s">
        <v>195</v>
      </c>
      <c r="B270" s="64"/>
      <c r="C270" s="64">
        <v>0</v>
      </c>
      <c r="D270" s="125">
        <f t="shared" si="5"/>
      </c>
      <c r="E270" s="278"/>
    </row>
    <row r="271" spans="1:5" ht="21" customHeight="1" hidden="1">
      <c r="A271" s="136" t="s">
        <v>196</v>
      </c>
      <c r="B271" s="64"/>
      <c r="C271" s="64">
        <v>0</v>
      </c>
      <c r="D271" s="125">
        <f t="shared" si="5"/>
      </c>
      <c r="E271" s="278"/>
    </row>
    <row r="272" spans="1:5" s="272" customFormat="1" ht="21" customHeight="1" hidden="1">
      <c r="A272" s="137" t="s">
        <v>197</v>
      </c>
      <c r="B272" s="89">
        <f>B273</f>
        <v>0</v>
      </c>
      <c r="C272" s="89">
        <v>0</v>
      </c>
      <c r="D272" s="125">
        <f t="shared" si="5"/>
      </c>
      <c r="E272" s="278"/>
    </row>
    <row r="273" spans="1:5" ht="21" customHeight="1" hidden="1">
      <c r="A273" s="136" t="s">
        <v>198</v>
      </c>
      <c r="B273" s="64"/>
      <c r="C273" s="64">
        <v>0</v>
      </c>
      <c r="D273" s="125">
        <f t="shared" si="5"/>
      </c>
      <c r="E273" s="278"/>
    </row>
    <row r="274" spans="1:5" s="272" customFormat="1" ht="21" customHeight="1" hidden="1">
      <c r="A274" s="137" t="s">
        <v>199</v>
      </c>
      <c r="B274" s="89">
        <f>SUM(B275:B278)</f>
        <v>0</v>
      </c>
      <c r="C274" s="89">
        <v>0</v>
      </c>
      <c r="D274" s="125">
        <f t="shared" si="5"/>
      </c>
      <c r="E274" s="278"/>
    </row>
    <row r="275" spans="1:5" ht="21" customHeight="1" hidden="1">
      <c r="A275" s="136" t="s">
        <v>200</v>
      </c>
      <c r="B275" s="64"/>
      <c r="C275" s="64">
        <v>0</v>
      </c>
      <c r="D275" s="125">
        <f t="shared" si="5"/>
      </c>
      <c r="E275" s="278"/>
    </row>
    <row r="276" spans="1:5" ht="21" customHeight="1" hidden="1">
      <c r="A276" s="136" t="s">
        <v>201</v>
      </c>
      <c r="B276" s="64"/>
      <c r="C276" s="64">
        <v>0</v>
      </c>
      <c r="D276" s="125">
        <f t="shared" si="5"/>
      </c>
      <c r="E276" s="278"/>
    </row>
    <row r="277" spans="1:5" ht="21" customHeight="1" hidden="1">
      <c r="A277" s="136" t="s">
        <v>202</v>
      </c>
      <c r="B277" s="64"/>
      <c r="C277" s="64">
        <v>0</v>
      </c>
      <c r="D277" s="125">
        <f t="shared" si="5"/>
      </c>
      <c r="E277" s="278"/>
    </row>
    <row r="278" spans="1:5" ht="21" customHeight="1" hidden="1">
      <c r="A278" s="136" t="s">
        <v>203</v>
      </c>
      <c r="B278" s="64"/>
      <c r="C278" s="64">
        <v>0</v>
      </c>
      <c r="D278" s="125">
        <f t="shared" si="5"/>
      </c>
      <c r="E278" s="278"/>
    </row>
    <row r="279" spans="1:5" s="272" customFormat="1" ht="21" customHeight="1" hidden="1">
      <c r="A279" s="137" t="s">
        <v>204</v>
      </c>
      <c r="B279" s="89">
        <f>SUM(B280:B284)</f>
        <v>0</v>
      </c>
      <c r="C279" s="89">
        <v>0</v>
      </c>
      <c r="D279" s="125">
        <f t="shared" si="5"/>
      </c>
      <c r="E279" s="278"/>
    </row>
    <row r="280" spans="1:5" ht="21" customHeight="1" hidden="1">
      <c r="A280" s="136" t="s">
        <v>40</v>
      </c>
      <c r="B280" s="64"/>
      <c r="C280" s="64">
        <v>0</v>
      </c>
      <c r="D280" s="125">
        <f t="shared" si="5"/>
      </c>
      <c r="E280" s="278"/>
    </row>
    <row r="281" spans="1:5" ht="21" customHeight="1" hidden="1">
      <c r="A281" s="136" t="s">
        <v>41</v>
      </c>
      <c r="B281" s="64"/>
      <c r="C281" s="64">
        <v>0</v>
      </c>
      <c r="D281" s="125">
        <f t="shared" si="5"/>
      </c>
      <c r="E281" s="278"/>
    </row>
    <row r="282" spans="1:5" ht="21" customHeight="1" hidden="1">
      <c r="A282" s="136" t="s">
        <v>42</v>
      </c>
      <c r="B282" s="64"/>
      <c r="C282" s="64">
        <v>0</v>
      </c>
      <c r="D282" s="125">
        <f t="shared" si="5"/>
      </c>
      <c r="E282" s="278"/>
    </row>
    <row r="283" spans="1:5" ht="21" customHeight="1" hidden="1">
      <c r="A283" s="136" t="s">
        <v>49</v>
      </c>
      <c r="B283" s="64"/>
      <c r="C283" s="64">
        <v>0</v>
      </c>
      <c r="D283" s="125">
        <f t="shared" si="5"/>
      </c>
      <c r="E283" s="278"/>
    </row>
    <row r="284" spans="1:5" ht="21" customHeight="1" hidden="1">
      <c r="A284" s="136" t="s">
        <v>205</v>
      </c>
      <c r="B284" s="64"/>
      <c r="C284" s="64">
        <v>0</v>
      </c>
      <c r="D284" s="125">
        <f t="shared" si="5"/>
      </c>
      <c r="E284" s="278"/>
    </row>
    <row r="285" spans="1:5" s="272" customFormat="1" ht="21" customHeight="1" hidden="1">
      <c r="A285" s="137" t="s">
        <v>206</v>
      </c>
      <c r="B285" s="89">
        <f aca="true" t="shared" si="6" ref="B285:B290">B286</f>
        <v>0</v>
      </c>
      <c r="C285" s="89">
        <v>0</v>
      </c>
      <c r="D285" s="125">
        <f t="shared" si="5"/>
      </c>
      <c r="E285" s="278"/>
    </row>
    <row r="286" spans="1:5" ht="21" customHeight="1" hidden="1">
      <c r="A286" s="136" t="s">
        <v>207</v>
      </c>
      <c r="B286" s="64"/>
      <c r="C286" s="64">
        <v>0</v>
      </c>
      <c r="D286" s="125">
        <f t="shared" si="5"/>
      </c>
      <c r="E286" s="278"/>
    </row>
    <row r="287" spans="1:5" s="272" customFormat="1" ht="21" customHeight="1" hidden="1">
      <c r="A287" s="137" t="s">
        <v>208</v>
      </c>
      <c r="B287" s="89">
        <f>SUM(B288,B290,B292,B294,B304)</f>
        <v>0</v>
      </c>
      <c r="C287" s="89">
        <v>0</v>
      </c>
      <c r="D287" s="125">
        <f t="shared" si="5"/>
      </c>
      <c r="E287" s="278"/>
    </row>
    <row r="288" spans="1:5" s="272" customFormat="1" ht="21" customHeight="1" hidden="1">
      <c r="A288" s="137" t="s">
        <v>209</v>
      </c>
      <c r="B288" s="89">
        <f t="shared" si="6"/>
        <v>0</v>
      </c>
      <c r="C288" s="89">
        <v>0</v>
      </c>
      <c r="D288" s="125">
        <f t="shared" si="5"/>
      </c>
      <c r="E288" s="278"/>
    </row>
    <row r="289" spans="1:5" ht="21" customHeight="1" hidden="1">
      <c r="A289" s="136" t="s">
        <v>210</v>
      </c>
      <c r="B289" s="64"/>
      <c r="C289" s="64">
        <v>0</v>
      </c>
      <c r="D289" s="125">
        <f t="shared" si="5"/>
      </c>
      <c r="E289" s="278"/>
    </row>
    <row r="290" spans="1:5" s="272" customFormat="1" ht="21" customHeight="1" hidden="1">
      <c r="A290" s="137" t="s">
        <v>211</v>
      </c>
      <c r="B290" s="89">
        <f t="shared" si="6"/>
        <v>0</v>
      </c>
      <c r="C290" s="89">
        <v>0</v>
      </c>
      <c r="D290" s="125">
        <f t="shared" si="5"/>
      </c>
      <c r="E290" s="278"/>
    </row>
    <row r="291" spans="1:5" ht="21" customHeight="1" hidden="1">
      <c r="A291" s="136" t="s">
        <v>212</v>
      </c>
      <c r="B291" s="64"/>
      <c r="C291" s="64">
        <v>0</v>
      </c>
      <c r="D291" s="125">
        <f t="shared" si="5"/>
      </c>
      <c r="E291" s="278"/>
    </row>
    <row r="292" spans="1:5" s="272" customFormat="1" ht="21" customHeight="1" hidden="1">
      <c r="A292" s="137" t="s">
        <v>213</v>
      </c>
      <c r="B292" s="89">
        <f>B293</f>
        <v>0</v>
      </c>
      <c r="C292" s="89">
        <v>0</v>
      </c>
      <c r="D292" s="125">
        <f t="shared" si="5"/>
      </c>
      <c r="E292" s="278"/>
    </row>
    <row r="293" spans="1:5" ht="21" customHeight="1" hidden="1">
      <c r="A293" s="136" t="s">
        <v>214</v>
      </c>
      <c r="B293" s="64"/>
      <c r="C293" s="64">
        <v>0</v>
      </c>
      <c r="D293" s="125">
        <f t="shared" si="5"/>
      </c>
      <c r="E293" s="278"/>
    </row>
    <row r="294" spans="1:5" s="272" customFormat="1" ht="21" customHeight="1" hidden="1">
      <c r="A294" s="137" t="s">
        <v>215</v>
      </c>
      <c r="B294" s="89">
        <f>SUM(B295:B303)</f>
        <v>0</v>
      </c>
      <c r="C294" s="89">
        <v>0</v>
      </c>
      <c r="D294" s="125">
        <f t="shared" si="5"/>
      </c>
      <c r="E294" s="278"/>
    </row>
    <row r="295" spans="1:5" ht="21" customHeight="1" hidden="1">
      <c r="A295" s="136" t="s">
        <v>216</v>
      </c>
      <c r="B295" s="64"/>
      <c r="C295" s="64">
        <v>0</v>
      </c>
      <c r="D295" s="125">
        <f t="shared" si="5"/>
      </c>
      <c r="E295" s="278"/>
    </row>
    <row r="296" spans="1:5" ht="21" customHeight="1" hidden="1">
      <c r="A296" s="136" t="s">
        <v>217</v>
      </c>
      <c r="B296" s="64"/>
      <c r="C296" s="64">
        <v>0</v>
      </c>
      <c r="D296" s="125">
        <f t="shared" si="5"/>
      </c>
      <c r="E296" s="278"/>
    </row>
    <row r="297" spans="1:5" ht="21" customHeight="1" hidden="1">
      <c r="A297" s="136" t="s">
        <v>218</v>
      </c>
      <c r="B297" s="64"/>
      <c r="C297" s="64">
        <v>0</v>
      </c>
      <c r="D297" s="125">
        <f t="shared" si="5"/>
      </c>
      <c r="E297" s="278"/>
    </row>
    <row r="298" spans="1:5" ht="21" customHeight="1" hidden="1">
      <c r="A298" s="136" t="s">
        <v>219</v>
      </c>
      <c r="B298" s="64"/>
      <c r="C298" s="64">
        <v>0</v>
      </c>
      <c r="D298" s="125">
        <f t="shared" si="5"/>
      </c>
      <c r="E298" s="278"/>
    </row>
    <row r="299" spans="1:5" ht="21" customHeight="1" hidden="1">
      <c r="A299" s="136" t="s">
        <v>220</v>
      </c>
      <c r="B299" s="64"/>
      <c r="C299" s="64">
        <v>0</v>
      </c>
      <c r="D299" s="125">
        <f t="shared" si="5"/>
      </c>
      <c r="E299" s="278"/>
    </row>
    <row r="300" spans="1:5" ht="21" customHeight="1" hidden="1">
      <c r="A300" s="136" t="s">
        <v>221</v>
      </c>
      <c r="B300" s="64"/>
      <c r="C300" s="64">
        <v>0</v>
      </c>
      <c r="D300" s="125">
        <f t="shared" si="5"/>
      </c>
      <c r="E300" s="278"/>
    </row>
    <row r="301" spans="1:5" ht="21" customHeight="1" hidden="1">
      <c r="A301" s="136" t="s">
        <v>222</v>
      </c>
      <c r="B301" s="64"/>
      <c r="C301" s="64">
        <v>0</v>
      </c>
      <c r="D301" s="125">
        <f t="shared" si="5"/>
      </c>
      <c r="E301" s="278"/>
    </row>
    <row r="302" spans="1:5" ht="21" customHeight="1" hidden="1">
      <c r="A302" s="136" t="s">
        <v>223</v>
      </c>
      <c r="B302" s="64"/>
      <c r="C302" s="64">
        <v>0</v>
      </c>
      <c r="D302" s="125">
        <f t="shared" si="5"/>
      </c>
      <c r="E302" s="278"/>
    </row>
    <row r="303" spans="1:5" ht="21" customHeight="1" hidden="1">
      <c r="A303" s="136" t="s">
        <v>224</v>
      </c>
      <c r="B303" s="64"/>
      <c r="C303" s="64">
        <v>0</v>
      </c>
      <c r="D303" s="125">
        <f t="shared" si="5"/>
      </c>
      <c r="E303" s="278"/>
    </row>
    <row r="304" spans="1:5" s="272" customFormat="1" ht="21" customHeight="1" hidden="1">
      <c r="A304" s="137" t="s">
        <v>225</v>
      </c>
      <c r="B304" s="89">
        <f>B305</f>
        <v>0</v>
      </c>
      <c r="C304" s="89">
        <v>0</v>
      </c>
      <c r="D304" s="125">
        <f t="shared" si="5"/>
      </c>
      <c r="E304" s="278"/>
    </row>
    <row r="305" spans="1:5" ht="21" customHeight="1" hidden="1">
      <c r="A305" s="136" t="s">
        <v>226</v>
      </c>
      <c r="B305" s="64"/>
      <c r="C305" s="64">
        <v>0</v>
      </c>
      <c r="D305" s="125">
        <f t="shared" si="5"/>
      </c>
      <c r="E305" s="278"/>
    </row>
    <row r="306" spans="1:5" s="272" customFormat="1" ht="21" customHeight="1">
      <c r="A306" s="137" t="s">
        <v>227</v>
      </c>
      <c r="B306" s="89">
        <f>B307+B310+B321+B328+B336+B345+B361+B371+B381+B389+B395</f>
        <v>1933</v>
      </c>
      <c r="C306" s="89">
        <v>2051</v>
      </c>
      <c r="D306" s="125">
        <f t="shared" si="5"/>
        <v>106.10450077599587</v>
      </c>
      <c r="E306" s="278"/>
    </row>
    <row r="307" spans="1:5" s="272" customFormat="1" ht="21" customHeight="1">
      <c r="A307" s="137" t="s">
        <v>228</v>
      </c>
      <c r="B307" s="89">
        <f>SUM(B308:B309)</f>
        <v>0</v>
      </c>
      <c r="C307" s="89">
        <v>0</v>
      </c>
      <c r="D307" s="125">
        <f t="shared" si="5"/>
      </c>
      <c r="E307" s="278"/>
    </row>
    <row r="308" spans="1:5" ht="21" customHeight="1">
      <c r="A308" s="136" t="s">
        <v>229</v>
      </c>
      <c r="B308" s="64"/>
      <c r="C308" s="64">
        <v>0</v>
      </c>
      <c r="D308" s="125">
        <f t="shared" si="5"/>
      </c>
      <c r="E308" s="278"/>
    </row>
    <row r="309" spans="1:5" ht="21" customHeight="1">
      <c r="A309" s="136" t="s">
        <v>230</v>
      </c>
      <c r="B309" s="64"/>
      <c r="C309" s="64">
        <v>0</v>
      </c>
      <c r="D309" s="125">
        <f t="shared" si="5"/>
      </c>
      <c r="E309" s="278"/>
    </row>
    <row r="310" spans="1:5" s="272" customFormat="1" ht="21" customHeight="1">
      <c r="A310" s="137" t="s">
        <v>231</v>
      </c>
      <c r="B310" s="89">
        <f>SUM(B311:B320)</f>
        <v>70</v>
      </c>
      <c r="C310" s="89">
        <v>989</v>
      </c>
      <c r="D310" s="125">
        <f t="shared" si="5"/>
        <v>1412.857142857143</v>
      </c>
      <c r="E310" s="278"/>
    </row>
    <row r="311" spans="1:5" ht="21" customHeight="1">
      <c r="A311" s="136" t="s">
        <v>40</v>
      </c>
      <c r="B311" s="64">
        <v>46</v>
      </c>
      <c r="C311" s="64">
        <v>980</v>
      </c>
      <c r="D311" s="128">
        <f t="shared" si="5"/>
        <v>2130.4347826086955</v>
      </c>
      <c r="E311" s="279"/>
    </row>
    <row r="312" spans="1:5" ht="21" customHeight="1">
      <c r="A312" s="136" t="s">
        <v>41</v>
      </c>
      <c r="B312" s="64"/>
      <c r="C312" s="64">
        <v>9</v>
      </c>
      <c r="D312" s="125">
        <f t="shared" si="5"/>
      </c>
      <c r="E312" s="278"/>
    </row>
    <row r="313" spans="1:5" ht="21" customHeight="1">
      <c r="A313" s="136" t="s">
        <v>42</v>
      </c>
      <c r="B313" s="64"/>
      <c r="C313" s="64">
        <v>0</v>
      </c>
      <c r="D313" s="125">
        <f t="shared" si="5"/>
      </c>
      <c r="E313" s="278"/>
    </row>
    <row r="314" spans="1:5" ht="21" customHeight="1" hidden="1">
      <c r="A314" s="280" t="s">
        <v>81</v>
      </c>
      <c r="B314" s="130"/>
      <c r="C314" s="130">
        <v>0</v>
      </c>
      <c r="D314" s="125">
        <f t="shared" si="5"/>
      </c>
      <c r="E314" s="278"/>
    </row>
    <row r="315" spans="1:5" ht="21" customHeight="1" hidden="1">
      <c r="A315" s="136" t="s">
        <v>232</v>
      </c>
      <c r="B315" s="64"/>
      <c r="C315" s="64">
        <v>0</v>
      </c>
      <c r="D315" s="125">
        <f t="shared" si="5"/>
      </c>
      <c r="E315" s="278"/>
    </row>
    <row r="316" spans="1:5" ht="21" customHeight="1" hidden="1">
      <c r="A316" s="136" t="s">
        <v>233</v>
      </c>
      <c r="B316" s="64"/>
      <c r="C316" s="64">
        <v>0</v>
      </c>
      <c r="D316" s="125">
        <f t="shared" si="5"/>
      </c>
      <c r="E316" s="278"/>
    </row>
    <row r="317" spans="1:5" ht="21" customHeight="1">
      <c r="A317" s="136" t="s">
        <v>234</v>
      </c>
      <c r="B317" s="64">
        <v>24</v>
      </c>
      <c r="C317" s="64">
        <v>0</v>
      </c>
      <c r="D317" s="128">
        <f t="shared" si="5"/>
        <v>0</v>
      </c>
      <c r="E317" s="279"/>
    </row>
    <row r="318" spans="1:5" ht="21" customHeight="1">
      <c r="A318" s="136" t="s">
        <v>235</v>
      </c>
      <c r="B318" s="64"/>
      <c r="C318" s="64">
        <v>0</v>
      </c>
      <c r="D318" s="125">
        <f t="shared" si="5"/>
      </c>
      <c r="E318" s="278"/>
    </row>
    <row r="319" spans="1:5" s="272" customFormat="1" ht="21" customHeight="1">
      <c r="A319" s="136" t="s">
        <v>49</v>
      </c>
      <c r="B319" s="64"/>
      <c r="C319" s="64">
        <v>0</v>
      </c>
      <c r="D319" s="125">
        <f t="shared" si="5"/>
      </c>
      <c r="E319" s="278"/>
    </row>
    <row r="320" spans="1:5" ht="21" customHeight="1">
      <c r="A320" s="136" t="s">
        <v>236</v>
      </c>
      <c r="B320" s="64"/>
      <c r="C320" s="64">
        <v>0</v>
      </c>
      <c r="D320" s="125">
        <f t="shared" si="5"/>
      </c>
      <c r="E320" s="278"/>
    </row>
    <row r="321" spans="1:5" ht="21" customHeight="1" hidden="1">
      <c r="A321" s="137" t="s">
        <v>237</v>
      </c>
      <c r="B321" s="89">
        <f>SUM(B322:B327)</f>
        <v>0</v>
      </c>
      <c r="C321" s="89">
        <v>0</v>
      </c>
      <c r="D321" s="125">
        <f t="shared" si="5"/>
      </c>
      <c r="E321" s="278"/>
    </row>
    <row r="322" spans="1:5" ht="21" customHeight="1" hidden="1">
      <c r="A322" s="136" t="s">
        <v>40</v>
      </c>
      <c r="B322" s="64"/>
      <c r="C322" s="64">
        <v>0</v>
      </c>
      <c r="D322" s="125">
        <f t="shared" si="5"/>
      </c>
      <c r="E322" s="278"/>
    </row>
    <row r="323" spans="1:5" ht="21" customHeight="1" hidden="1">
      <c r="A323" s="136" t="s">
        <v>41</v>
      </c>
      <c r="B323" s="64"/>
      <c r="C323" s="64">
        <v>0</v>
      </c>
      <c r="D323" s="125">
        <f aca="true" t="shared" si="7" ref="D323:D386">_xlfn.IFERROR(C323/B323*100,"")</f>
      </c>
      <c r="E323" s="278"/>
    </row>
    <row r="324" spans="1:5" ht="21" customHeight="1" hidden="1">
      <c r="A324" s="136" t="s">
        <v>42</v>
      </c>
      <c r="B324" s="64"/>
      <c r="C324" s="64">
        <v>0</v>
      </c>
      <c r="D324" s="125">
        <f t="shared" si="7"/>
      </c>
      <c r="E324" s="278"/>
    </row>
    <row r="325" spans="1:5" ht="21" customHeight="1" hidden="1">
      <c r="A325" s="136" t="s">
        <v>238</v>
      </c>
      <c r="B325" s="64"/>
      <c r="C325" s="64">
        <v>0</v>
      </c>
      <c r="D325" s="125">
        <f t="shared" si="7"/>
      </c>
      <c r="E325" s="278"/>
    </row>
    <row r="326" spans="1:5" s="272" customFormat="1" ht="21" customHeight="1" hidden="1">
      <c r="A326" s="136" t="s">
        <v>49</v>
      </c>
      <c r="B326" s="64"/>
      <c r="C326" s="64">
        <v>0</v>
      </c>
      <c r="D326" s="125">
        <f t="shared" si="7"/>
      </c>
      <c r="E326" s="278"/>
    </row>
    <row r="327" spans="1:5" ht="21" customHeight="1" hidden="1">
      <c r="A327" s="136" t="s">
        <v>239</v>
      </c>
      <c r="B327" s="64"/>
      <c r="C327" s="64">
        <v>0</v>
      </c>
      <c r="D327" s="125">
        <f t="shared" si="7"/>
      </c>
      <c r="E327" s="278"/>
    </row>
    <row r="328" spans="1:5" ht="21" customHeight="1">
      <c r="A328" s="137" t="s">
        <v>240</v>
      </c>
      <c r="B328" s="89">
        <f>SUM(B329:B335)</f>
        <v>498</v>
      </c>
      <c r="C328" s="89">
        <v>174</v>
      </c>
      <c r="D328" s="125">
        <f t="shared" si="7"/>
        <v>34.93975903614458</v>
      </c>
      <c r="E328" s="278"/>
    </row>
    <row r="329" spans="1:5" ht="21" customHeight="1">
      <c r="A329" s="136" t="s">
        <v>40</v>
      </c>
      <c r="B329" s="64">
        <v>383</v>
      </c>
      <c r="C329" s="64">
        <v>174</v>
      </c>
      <c r="D329" s="128">
        <f t="shared" si="7"/>
        <v>45.43080939947781</v>
      </c>
      <c r="E329" s="279"/>
    </row>
    <row r="330" spans="1:5" ht="21" customHeight="1">
      <c r="A330" s="136" t="s">
        <v>41</v>
      </c>
      <c r="B330" s="64">
        <v>92</v>
      </c>
      <c r="C330" s="64">
        <v>0</v>
      </c>
      <c r="D330" s="128">
        <f t="shared" si="7"/>
        <v>0</v>
      </c>
      <c r="E330" s="279"/>
    </row>
    <row r="331" spans="1:5" ht="21" customHeight="1">
      <c r="A331" s="136" t="s">
        <v>42</v>
      </c>
      <c r="B331" s="64"/>
      <c r="C331" s="64">
        <v>0</v>
      </c>
      <c r="D331" s="128">
        <f t="shared" si="7"/>
      </c>
      <c r="E331" s="279"/>
    </row>
    <row r="332" spans="1:5" ht="21" customHeight="1">
      <c r="A332" s="136" t="s">
        <v>241</v>
      </c>
      <c r="B332" s="64"/>
      <c r="C332" s="64">
        <v>0</v>
      </c>
      <c r="D332" s="128">
        <f t="shared" si="7"/>
      </c>
      <c r="E332" s="279"/>
    </row>
    <row r="333" spans="1:5" ht="21" customHeight="1">
      <c r="A333" s="136" t="s">
        <v>242</v>
      </c>
      <c r="B333" s="64"/>
      <c r="C333" s="64">
        <v>0</v>
      </c>
      <c r="D333" s="125">
        <f t="shared" si="7"/>
      </c>
      <c r="E333" s="278"/>
    </row>
    <row r="334" spans="1:5" ht="21" customHeight="1">
      <c r="A334" s="136" t="s">
        <v>49</v>
      </c>
      <c r="B334" s="64">
        <v>13</v>
      </c>
      <c r="C334" s="64">
        <v>0</v>
      </c>
      <c r="D334" s="128">
        <f t="shared" si="7"/>
        <v>0</v>
      </c>
      <c r="E334" s="279"/>
    </row>
    <row r="335" spans="1:5" s="272" customFormat="1" ht="21" customHeight="1">
      <c r="A335" s="136" t="s">
        <v>243</v>
      </c>
      <c r="B335" s="64">
        <v>10</v>
      </c>
      <c r="C335" s="64">
        <v>0</v>
      </c>
      <c r="D335" s="128">
        <f t="shared" si="7"/>
        <v>0</v>
      </c>
      <c r="E335" s="279"/>
    </row>
    <row r="336" spans="1:5" ht="21" customHeight="1">
      <c r="A336" s="137" t="s">
        <v>244</v>
      </c>
      <c r="B336" s="89">
        <f>SUM(B337:B344)</f>
        <v>776</v>
      </c>
      <c r="C336" s="89">
        <v>261</v>
      </c>
      <c r="D336" s="125">
        <f t="shared" si="7"/>
        <v>33.634020618556704</v>
      </c>
      <c r="E336" s="278"/>
    </row>
    <row r="337" spans="1:5" ht="21" customHeight="1">
      <c r="A337" s="136" t="s">
        <v>40</v>
      </c>
      <c r="B337" s="64">
        <v>632</v>
      </c>
      <c r="C337" s="64">
        <v>261</v>
      </c>
      <c r="D337" s="128">
        <f t="shared" si="7"/>
        <v>41.29746835443038</v>
      </c>
      <c r="E337" s="279"/>
    </row>
    <row r="338" spans="1:5" ht="21" customHeight="1">
      <c r="A338" s="136" t="s">
        <v>41</v>
      </c>
      <c r="B338" s="64">
        <v>144</v>
      </c>
      <c r="C338" s="64">
        <v>0</v>
      </c>
      <c r="D338" s="128">
        <f t="shared" si="7"/>
        <v>0</v>
      </c>
      <c r="E338" s="279"/>
    </row>
    <row r="339" spans="1:5" ht="21" customHeight="1">
      <c r="A339" s="136" t="s">
        <v>42</v>
      </c>
      <c r="B339" s="64"/>
      <c r="C339" s="64">
        <v>0</v>
      </c>
      <c r="D339" s="125">
        <f t="shared" si="7"/>
      </c>
      <c r="E339" s="278"/>
    </row>
    <row r="340" spans="1:5" ht="21" customHeight="1" hidden="1">
      <c r="A340" s="136" t="s">
        <v>245</v>
      </c>
      <c r="B340" s="64"/>
      <c r="C340" s="64">
        <v>0</v>
      </c>
      <c r="D340" s="125">
        <f t="shared" si="7"/>
      </c>
      <c r="E340" s="278"/>
    </row>
    <row r="341" spans="1:5" ht="21" customHeight="1" hidden="1">
      <c r="A341" s="136" t="s">
        <v>246</v>
      </c>
      <c r="B341" s="64"/>
      <c r="C341" s="64">
        <v>0</v>
      </c>
      <c r="D341" s="125">
        <f t="shared" si="7"/>
      </c>
      <c r="E341" s="278"/>
    </row>
    <row r="342" spans="1:5" ht="21" customHeight="1" hidden="1">
      <c r="A342" s="136" t="s">
        <v>247</v>
      </c>
      <c r="B342" s="64"/>
      <c r="C342" s="64">
        <v>0</v>
      </c>
      <c r="D342" s="125">
        <f t="shared" si="7"/>
      </c>
      <c r="E342" s="278"/>
    </row>
    <row r="343" spans="1:5" ht="21" customHeight="1" hidden="1">
      <c r="A343" s="136" t="s">
        <v>49</v>
      </c>
      <c r="B343" s="64"/>
      <c r="C343" s="64">
        <v>0</v>
      </c>
      <c r="D343" s="125">
        <f t="shared" si="7"/>
      </c>
      <c r="E343" s="278"/>
    </row>
    <row r="344" spans="1:5" s="272" customFormat="1" ht="21" customHeight="1">
      <c r="A344" s="136" t="s">
        <v>248</v>
      </c>
      <c r="B344" s="64"/>
      <c r="C344" s="64">
        <v>0</v>
      </c>
      <c r="D344" s="125">
        <f t="shared" si="7"/>
      </c>
      <c r="E344" s="278"/>
    </row>
    <row r="345" spans="1:5" ht="21" customHeight="1">
      <c r="A345" s="137" t="s">
        <v>249</v>
      </c>
      <c r="B345" s="89">
        <f>SUM(B346:B360)</f>
        <v>579</v>
      </c>
      <c r="C345" s="89">
        <v>600</v>
      </c>
      <c r="D345" s="125">
        <f t="shared" si="7"/>
        <v>103.62694300518133</v>
      </c>
      <c r="E345" s="278"/>
    </row>
    <row r="346" spans="1:5" ht="21" customHeight="1">
      <c r="A346" s="136" t="s">
        <v>40</v>
      </c>
      <c r="B346" s="64">
        <v>479</v>
      </c>
      <c r="C346" s="64">
        <v>536</v>
      </c>
      <c r="D346" s="128">
        <f t="shared" si="7"/>
        <v>111.89979123173276</v>
      </c>
      <c r="E346" s="279"/>
    </row>
    <row r="347" spans="1:5" ht="21" customHeight="1">
      <c r="A347" s="136" t="s">
        <v>41</v>
      </c>
      <c r="B347" s="64">
        <v>48</v>
      </c>
      <c r="C347" s="64">
        <v>0</v>
      </c>
      <c r="D347" s="128">
        <f t="shared" si="7"/>
        <v>0</v>
      </c>
      <c r="E347" s="279"/>
    </row>
    <row r="348" spans="1:5" ht="21" customHeight="1" hidden="1">
      <c r="A348" s="136" t="s">
        <v>42</v>
      </c>
      <c r="B348" s="64"/>
      <c r="C348" s="64">
        <v>0</v>
      </c>
      <c r="D348" s="125">
        <f t="shared" si="7"/>
      </c>
      <c r="E348" s="278"/>
    </row>
    <row r="349" spans="1:5" ht="21" customHeight="1" hidden="1">
      <c r="A349" s="136" t="s">
        <v>250</v>
      </c>
      <c r="B349" s="64"/>
      <c r="C349" s="64">
        <v>0</v>
      </c>
      <c r="D349" s="125">
        <f t="shared" si="7"/>
      </c>
      <c r="E349" s="278"/>
    </row>
    <row r="350" spans="1:5" ht="21" customHeight="1" hidden="1">
      <c r="A350" s="136" t="s">
        <v>251</v>
      </c>
      <c r="B350" s="64"/>
      <c r="C350" s="64">
        <v>0</v>
      </c>
      <c r="D350" s="125">
        <f t="shared" si="7"/>
      </c>
      <c r="E350" s="278"/>
    </row>
    <row r="351" spans="1:5" ht="21" customHeight="1">
      <c r="A351" s="136" t="s">
        <v>252</v>
      </c>
      <c r="B351" s="64"/>
      <c r="C351" s="64">
        <v>0</v>
      </c>
      <c r="D351" s="125">
        <f t="shared" si="7"/>
      </c>
      <c r="E351" s="278"/>
    </row>
    <row r="352" spans="1:5" ht="21" customHeight="1">
      <c r="A352" s="136" t="s">
        <v>253</v>
      </c>
      <c r="B352" s="64">
        <v>4</v>
      </c>
      <c r="C352" s="64">
        <v>0</v>
      </c>
      <c r="D352" s="128">
        <f t="shared" si="7"/>
        <v>0</v>
      </c>
      <c r="E352" s="279"/>
    </row>
    <row r="353" spans="1:5" ht="21" customHeight="1">
      <c r="A353" s="136" t="s">
        <v>254</v>
      </c>
      <c r="B353" s="64"/>
      <c r="C353" s="64">
        <v>0</v>
      </c>
      <c r="D353" s="128">
        <f t="shared" si="7"/>
      </c>
      <c r="E353" s="279"/>
    </row>
    <row r="354" spans="1:5" ht="21" customHeight="1">
      <c r="A354" s="136" t="s">
        <v>255</v>
      </c>
      <c r="B354" s="64"/>
      <c r="C354" s="64"/>
      <c r="D354" s="128">
        <f t="shared" si="7"/>
      </c>
      <c r="E354" s="279"/>
    </row>
    <row r="355" spans="1:5" ht="21" customHeight="1">
      <c r="A355" s="136" t="s">
        <v>256</v>
      </c>
      <c r="B355" s="64">
        <v>1</v>
      </c>
      <c r="C355" s="64">
        <v>1</v>
      </c>
      <c r="D355" s="128">
        <f t="shared" si="7"/>
        <v>100</v>
      </c>
      <c r="E355" s="279"/>
    </row>
    <row r="356" spans="1:5" ht="21" customHeight="1">
      <c r="A356" s="281" t="s">
        <v>257</v>
      </c>
      <c r="B356" s="64"/>
      <c r="C356" s="64"/>
      <c r="D356" s="128">
        <f t="shared" si="7"/>
      </c>
      <c r="E356" s="279"/>
    </row>
    <row r="357" spans="1:5" ht="21" customHeight="1">
      <c r="A357" s="281" t="s">
        <v>258</v>
      </c>
      <c r="B357" s="132"/>
      <c r="C357" s="132">
        <v>0</v>
      </c>
      <c r="D357" s="128">
        <f t="shared" si="7"/>
      </c>
      <c r="E357" s="279"/>
    </row>
    <row r="358" spans="1:5" ht="21" customHeight="1">
      <c r="A358" s="136" t="s">
        <v>81</v>
      </c>
      <c r="B358" s="64"/>
      <c r="C358" s="64">
        <v>0</v>
      </c>
      <c r="D358" s="125">
        <f t="shared" si="7"/>
      </c>
      <c r="E358" s="278"/>
    </row>
    <row r="359" spans="1:5" ht="21" customHeight="1">
      <c r="A359" s="136" t="s">
        <v>49</v>
      </c>
      <c r="B359" s="64">
        <v>26</v>
      </c>
      <c r="C359" s="64">
        <v>46</v>
      </c>
      <c r="D359" s="128">
        <f t="shared" si="7"/>
        <v>176.9230769230769</v>
      </c>
      <c r="E359" s="279"/>
    </row>
    <row r="360" spans="1:5" s="272" customFormat="1" ht="21" customHeight="1">
      <c r="A360" s="136" t="s">
        <v>259</v>
      </c>
      <c r="B360" s="64">
        <v>21</v>
      </c>
      <c r="C360" s="64">
        <v>17</v>
      </c>
      <c r="D360" s="128">
        <f t="shared" si="7"/>
        <v>80.95238095238095</v>
      </c>
      <c r="E360" s="278"/>
    </row>
    <row r="361" spans="1:5" ht="21" customHeight="1" hidden="1">
      <c r="A361" s="137" t="s">
        <v>260</v>
      </c>
      <c r="B361" s="89">
        <f>SUM(B362:B370)</f>
        <v>0</v>
      </c>
      <c r="C361" s="89">
        <v>0</v>
      </c>
      <c r="D361" s="125">
        <f t="shared" si="7"/>
      </c>
      <c r="E361" s="278"/>
    </row>
    <row r="362" spans="1:5" ht="21" customHeight="1" hidden="1">
      <c r="A362" s="136" t="s">
        <v>40</v>
      </c>
      <c r="B362" s="64"/>
      <c r="C362" s="64">
        <v>0</v>
      </c>
      <c r="D362" s="125">
        <f t="shared" si="7"/>
      </c>
      <c r="E362" s="278"/>
    </row>
    <row r="363" spans="1:5" ht="21" customHeight="1" hidden="1">
      <c r="A363" s="136" t="s">
        <v>41</v>
      </c>
      <c r="B363" s="64"/>
      <c r="C363" s="64">
        <v>0</v>
      </c>
      <c r="D363" s="125">
        <f t="shared" si="7"/>
      </c>
      <c r="E363" s="278"/>
    </row>
    <row r="364" spans="1:5" ht="21" customHeight="1" hidden="1">
      <c r="A364" s="136" t="s">
        <v>42</v>
      </c>
      <c r="B364" s="64"/>
      <c r="C364" s="64">
        <v>0</v>
      </c>
      <c r="D364" s="125">
        <f t="shared" si="7"/>
      </c>
      <c r="E364" s="278"/>
    </row>
    <row r="365" spans="1:5" ht="21" customHeight="1" hidden="1">
      <c r="A365" s="136" t="s">
        <v>261</v>
      </c>
      <c r="B365" s="64"/>
      <c r="C365" s="64">
        <v>0</v>
      </c>
      <c r="D365" s="125">
        <f t="shared" si="7"/>
      </c>
      <c r="E365" s="278"/>
    </row>
    <row r="366" spans="1:5" ht="21" customHeight="1" hidden="1">
      <c r="A366" s="136" t="s">
        <v>262</v>
      </c>
      <c r="B366" s="64"/>
      <c r="C366" s="64">
        <v>0</v>
      </c>
      <c r="D366" s="125">
        <f t="shared" si="7"/>
      </c>
      <c r="E366" s="278"/>
    </row>
    <row r="367" spans="1:5" ht="21" customHeight="1" hidden="1">
      <c r="A367" s="136" t="s">
        <v>263</v>
      </c>
      <c r="B367" s="64"/>
      <c r="C367" s="64">
        <v>0</v>
      </c>
      <c r="D367" s="125">
        <f t="shared" si="7"/>
      </c>
      <c r="E367" s="278"/>
    </row>
    <row r="368" spans="1:5" ht="21" customHeight="1" hidden="1">
      <c r="A368" s="136" t="s">
        <v>81</v>
      </c>
      <c r="B368" s="64"/>
      <c r="C368" s="64">
        <v>0</v>
      </c>
      <c r="D368" s="125">
        <f t="shared" si="7"/>
      </c>
      <c r="E368" s="278"/>
    </row>
    <row r="369" spans="1:5" ht="21" customHeight="1" hidden="1">
      <c r="A369" s="136" t="s">
        <v>49</v>
      </c>
      <c r="B369" s="64"/>
      <c r="C369" s="64">
        <v>0</v>
      </c>
      <c r="D369" s="125">
        <f t="shared" si="7"/>
      </c>
      <c r="E369" s="278"/>
    </row>
    <row r="370" spans="1:5" s="272" customFormat="1" ht="21" customHeight="1" hidden="1">
      <c r="A370" s="136" t="s">
        <v>264</v>
      </c>
      <c r="B370" s="64"/>
      <c r="C370" s="64">
        <v>0</v>
      </c>
      <c r="D370" s="125">
        <f t="shared" si="7"/>
      </c>
      <c r="E370" s="278"/>
    </row>
    <row r="371" spans="1:5" ht="21" customHeight="1" hidden="1">
      <c r="A371" s="137" t="s">
        <v>265</v>
      </c>
      <c r="B371" s="89">
        <f>SUM(B372:B380)</f>
        <v>0</v>
      </c>
      <c r="C371" s="89">
        <v>0</v>
      </c>
      <c r="D371" s="125">
        <f t="shared" si="7"/>
      </c>
      <c r="E371" s="278"/>
    </row>
    <row r="372" spans="1:5" ht="21" customHeight="1" hidden="1">
      <c r="A372" s="136" t="s">
        <v>40</v>
      </c>
      <c r="B372" s="64"/>
      <c r="C372" s="64">
        <v>0</v>
      </c>
      <c r="D372" s="125">
        <f t="shared" si="7"/>
      </c>
      <c r="E372" s="278"/>
    </row>
    <row r="373" spans="1:5" ht="21" customHeight="1" hidden="1">
      <c r="A373" s="136" t="s">
        <v>41</v>
      </c>
      <c r="B373" s="64"/>
      <c r="C373" s="64">
        <v>0</v>
      </c>
      <c r="D373" s="125">
        <f t="shared" si="7"/>
      </c>
      <c r="E373" s="278"/>
    </row>
    <row r="374" spans="1:5" ht="21" customHeight="1" hidden="1">
      <c r="A374" s="136" t="s">
        <v>42</v>
      </c>
      <c r="B374" s="64"/>
      <c r="C374" s="64">
        <v>0</v>
      </c>
      <c r="D374" s="125">
        <f t="shared" si="7"/>
      </c>
      <c r="E374" s="278"/>
    </row>
    <row r="375" spans="1:5" ht="21" customHeight="1" hidden="1">
      <c r="A375" s="136" t="s">
        <v>266</v>
      </c>
      <c r="B375" s="64"/>
      <c r="C375" s="64">
        <v>0</v>
      </c>
      <c r="D375" s="125">
        <f t="shared" si="7"/>
      </c>
      <c r="E375" s="278"/>
    </row>
    <row r="376" spans="1:5" ht="21" customHeight="1" hidden="1">
      <c r="A376" s="136" t="s">
        <v>267</v>
      </c>
      <c r="B376" s="64"/>
      <c r="C376" s="64">
        <v>0</v>
      </c>
      <c r="D376" s="125">
        <f t="shared" si="7"/>
      </c>
      <c r="E376" s="278"/>
    </row>
    <row r="377" spans="1:5" ht="21" customHeight="1" hidden="1">
      <c r="A377" s="136" t="s">
        <v>268</v>
      </c>
      <c r="B377" s="64"/>
      <c r="C377" s="64">
        <v>0</v>
      </c>
      <c r="D377" s="125">
        <f t="shared" si="7"/>
      </c>
      <c r="E377" s="278"/>
    </row>
    <row r="378" spans="1:5" ht="21" customHeight="1" hidden="1">
      <c r="A378" s="136" t="s">
        <v>81</v>
      </c>
      <c r="B378" s="64"/>
      <c r="C378" s="64">
        <v>0</v>
      </c>
      <c r="D378" s="125">
        <f t="shared" si="7"/>
      </c>
      <c r="E378" s="278"/>
    </row>
    <row r="379" spans="1:5" ht="21" customHeight="1" hidden="1">
      <c r="A379" s="136" t="s">
        <v>49</v>
      </c>
      <c r="B379" s="64"/>
      <c r="C379" s="64">
        <v>0</v>
      </c>
      <c r="D379" s="125">
        <f t="shared" si="7"/>
      </c>
      <c r="E379" s="278"/>
    </row>
    <row r="380" spans="1:5" s="272" customFormat="1" ht="21" customHeight="1" hidden="1">
      <c r="A380" s="136" t="s">
        <v>269</v>
      </c>
      <c r="B380" s="64"/>
      <c r="C380" s="64">
        <v>0</v>
      </c>
      <c r="D380" s="125">
        <f t="shared" si="7"/>
      </c>
      <c r="E380" s="278"/>
    </row>
    <row r="381" spans="1:5" ht="21" customHeight="1" hidden="1">
      <c r="A381" s="282" t="s">
        <v>270</v>
      </c>
      <c r="B381" s="126">
        <f>SUM(B382:B388)</f>
        <v>0</v>
      </c>
      <c r="C381" s="126">
        <v>0</v>
      </c>
      <c r="D381" s="125">
        <f t="shared" si="7"/>
      </c>
      <c r="E381" s="278"/>
    </row>
    <row r="382" spans="1:5" ht="21" customHeight="1" hidden="1">
      <c r="A382" s="136" t="s">
        <v>40</v>
      </c>
      <c r="B382" s="64"/>
      <c r="C382" s="64">
        <v>0</v>
      </c>
      <c r="D382" s="125">
        <f t="shared" si="7"/>
      </c>
      <c r="E382" s="278"/>
    </row>
    <row r="383" spans="1:5" ht="21" customHeight="1" hidden="1">
      <c r="A383" s="136" t="s">
        <v>41</v>
      </c>
      <c r="B383" s="64"/>
      <c r="C383" s="64">
        <v>0</v>
      </c>
      <c r="D383" s="125">
        <f t="shared" si="7"/>
      </c>
      <c r="E383" s="278"/>
    </row>
    <row r="384" spans="1:5" ht="21" customHeight="1" hidden="1">
      <c r="A384" s="136" t="s">
        <v>42</v>
      </c>
      <c r="B384" s="64"/>
      <c r="C384" s="64">
        <v>0</v>
      </c>
      <c r="D384" s="125">
        <f t="shared" si="7"/>
      </c>
      <c r="E384" s="278"/>
    </row>
    <row r="385" spans="1:5" ht="21" customHeight="1" hidden="1">
      <c r="A385" s="136" t="s">
        <v>271</v>
      </c>
      <c r="B385" s="64"/>
      <c r="C385" s="64">
        <v>0</v>
      </c>
      <c r="D385" s="125">
        <f t="shared" si="7"/>
      </c>
      <c r="E385" s="278"/>
    </row>
    <row r="386" spans="1:5" ht="21" customHeight="1" hidden="1">
      <c r="A386" s="136" t="s">
        <v>272</v>
      </c>
      <c r="B386" s="64"/>
      <c r="C386" s="64">
        <v>0</v>
      </c>
      <c r="D386" s="125">
        <f t="shared" si="7"/>
      </c>
      <c r="E386" s="278"/>
    </row>
    <row r="387" spans="1:5" ht="21" customHeight="1" hidden="1">
      <c r="A387" s="136" t="s">
        <v>49</v>
      </c>
      <c r="B387" s="64"/>
      <c r="C387" s="64">
        <v>0</v>
      </c>
      <c r="D387" s="125">
        <f aca="true" t="shared" si="8" ref="D387:D450">_xlfn.IFERROR(C387/B387*100,"")</f>
      </c>
      <c r="E387" s="278"/>
    </row>
    <row r="388" spans="1:5" s="272" customFormat="1" ht="21" customHeight="1" hidden="1">
      <c r="A388" s="136" t="s">
        <v>273</v>
      </c>
      <c r="B388" s="64"/>
      <c r="C388" s="64">
        <v>0</v>
      </c>
      <c r="D388" s="125">
        <f t="shared" si="8"/>
      </c>
      <c r="E388" s="278"/>
    </row>
    <row r="389" spans="1:5" ht="21" customHeight="1" hidden="1">
      <c r="A389" s="137" t="s">
        <v>274</v>
      </c>
      <c r="B389" s="89">
        <f>SUM(B390:B394)</f>
        <v>0</v>
      </c>
      <c r="C389" s="89">
        <v>0</v>
      </c>
      <c r="D389" s="125">
        <f t="shared" si="8"/>
      </c>
      <c r="E389" s="278"/>
    </row>
    <row r="390" spans="1:5" ht="21" customHeight="1" hidden="1">
      <c r="A390" s="136" t="s">
        <v>40</v>
      </c>
      <c r="B390" s="64"/>
      <c r="C390" s="64">
        <v>0</v>
      </c>
      <c r="D390" s="125">
        <f t="shared" si="8"/>
      </c>
      <c r="E390" s="278"/>
    </row>
    <row r="391" spans="1:5" ht="21" customHeight="1" hidden="1">
      <c r="A391" s="136" t="s">
        <v>41</v>
      </c>
      <c r="B391" s="64"/>
      <c r="C391" s="64">
        <v>0</v>
      </c>
      <c r="D391" s="125">
        <f t="shared" si="8"/>
      </c>
      <c r="E391" s="278"/>
    </row>
    <row r="392" spans="1:5" ht="21" customHeight="1" hidden="1">
      <c r="A392" s="136" t="s">
        <v>81</v>
      </c>
      <c r="B392" s="64"/>
      <c r="C392" s="64">
        <v>0</v>
      </c>
      <c r="D392" s="125">
        <f t="shared" si="8"/>
      </c>
      <c r="E392" s="278"/>
    </row>
    <row r="393" spans="1:5" ht="21" customHeight="1" hidden="1">
      <c r="A393" s="136" t="s">
        <v>275</v>
      </c>
      <c r="B393" s="64"/>
      <c r="C393" s="64">
        <v>0</v>
      </c>
      <c r="D393" s="125">
        <f t="shared" si="8"/>
      </c>
      <c r="E393" s="278"/>
    </row>
    <row r="394" spans="1:5" s="272" customFormat="1" ht="21" customHeight="1" hidden="1">
      <c r="A394" s="136" t="s">
        <v>276</v>
      </c>
      <c r="B394" s="64"/>
      <c r="C394" s="64">
        <v>0</v>
      </c>
      <c r="D394" s="125">
        <f t="shared" si="8"/>
      </c>
      <c r="E394" s="278"/>
    </row>
    <row r="395" spans="1:5" ht="21" customHeight="1">
      <c r="A395" s="137" t="s">
        <v>277</v>
      </c>
      <c r="B395" s="89">
        <f>SUM(B396:B397)</f>
        <v>10</v>
      </c>
      <c r="C395" s="89">
        <v>27</v>
      </c>
      <c r="D395" s="125">
        <f t="shared" si="8"/>
        <v>270</v>
      </c>
      <c r="E395" s="278"/>
    </row>
    <row r="396" spans="1:5" s="272" customFormat="1" ht="21" customHeight="1">
      <c r="A396" s="136" t="s">
        <v>278</v>
      </c>
      <c r="B396" s="64">
        <v>10</v>
      </c>
      <c r="C396" s="64">
        <v>0</v>
      </c>
      <c r="D396" s="125">
        <f t="shared" si="8"/>
        <v>0</v>
      </c>
      <c r="E396" s="278"/>
    </row>
    <row r="397" spans="1:5" s="272" customFormat="1" ht="21" customHeight="1">
      <c r="A397" s="136" t="s">
        <v>279</v>
      </c>
      <c r="B397" s="64"/>
      <c r="C397" s="64">
        <v>27</v>
      </c>
      <c r="D397" s="125">
        <f t="shared" si="8"/>
      </c>
      <c r="E397" s="278"/>
    </row>
    <row r="398" spans="1:5" ht="21" customHeight="1">
      <c r="A398" s="137" t="s">
        <v>280</v>
      </c>
      <c r="B398" s="89">
        <f>B399+B404+B411+B417+B423+B427+B431+B435+B441+B448</f>
        <v>17000</v>
      </c>
      <c r="C398" s="89">
        <v>17001</v>
      </c>
      <c r="D398" s="125">
        <f t="shared" si="8"/>
        <v>100.00588235294117</v>
      </c>
      <c r="E398" s="278"/>
    </row>
    <row r="399" spans="1:5" ht="21" customHeight="1">
      <c r="A399" s="137" t="s">
        <v>281</v>
      </c>
      <c r="B399" s="89">
        <f>SUM(B400:B403)</f>
        <v>2193</v>
      </c>
      <c r="C399" s="89">
        <v>1055</v>
      </c>
      <c r="D399" s="125">
        <f t="shared" si="8"/>
        <v>48.10761513907889</v>
      </c>
      <c r="E399" s="278"/>
    </row>
    <row r="400" spans="1:5" ht="21" customHeight="1">
      <c r="A400" s="136" t="s">
        <v>40</v>
      </c>
      <c r="B400" s="64">
        <v>146</v>
      </c>
      <c r="C400" s="64">
        <v>139</v>
      </c>
      <c r="D400" s="128">
        <f t="shared" si="8"/>
        <v>95.2054794520548</v>
      </c>
      <c r="E400" s="279"/>
    </row>
    <row r="401" spans="1:5" ht="21" customHeight="1">
      <c r="A401" s="136" t="s">
        <v>41</v>
      </c>
      <c r="B401" s="64"/>
      <c r="C401" s="64">
        <v>0</v>
      </c>
      <c r="D401" s="125">
        <f t="shared" si="8"/>
      </c>
      <c r="E401" s="278"/>
    </row>
    <row r="402" spans="1:5" s="272" customFormat="1" ht="21" customHeight="1">
      <c r="A402" s="136" t="s">
        <v>42</v>
      </c>
      <c r="B402" s="64"/>
      <c r="C402" s="64">
        <v>0</v>
      </c>
      <c r="D402" s="125">
        <f t="shared" si="8"/>
      </c>
      <c r="E402" s="278"/>
    </row>
    <row r="403" spans="1:5" ht="21" customHeight="1">
      <c r="A403" s="136" t="s">
        <v>282</v>
      </c>
      <c r="B403" s="64">
        <v>2047</v>
      </c>
      <c r="C403" s="64">
        <v>916</v>
      </c>
      <c r="D403" s="128">
        <f t="shared" si="8"/>
        <v>44.74841231069858</v>
      </c>
      <c r="E403" s="279"/>
    </row>
    <row r="404" spans="1:5" ht="21" customHeight="1">
      <c r="A404" s="137" t="s">
        <v>283</v>
      </c>
      <c r="B404" s="89">
        <f>SUM(B405:B410)</f>
        <v>14008</v>
      </c>
      <c r="C404" s="89">
        <v>15768</v>
      </c>
      <c r="D404" s="125">
        <f t="shared" si="8"/>
        <v>112.5642490005711</v>
      </c>
      <c r="E404" s="278"/>
    </row>
    <row r="405" spans="1:5" ht="21" customHeight="1">
      <c r="A405" s="136" t="s">
        <v>284</v>
      </c>
      <c r="B405" s="64">
        <v>623</v>
      </c>
      <c r="C405" s="64">
        <v>522</v>
      </c>
      <c r="D405" s="128">
        <f t="shared" si="8"/>
        <v>83.78812199036918</v>
      </c>
      <c r="E405" s="279"/>
    </row>
    <row r="406" spans="1:5" ht="21" customHeight="1">
      <c r="A406" s="136" t="s">
        <v>285</v>
      </c>
      <c r="B406" s="64">
        <v>5851</v>
      </c>
      <c r="C406" s="64">
        <v>7728</v>
      </c>
      <c r="D406" s="128">
        <f t="shared" si="8"/>
        <v>132.07998632712358</v>
      </c>
      <c r="E406" s="279"/>
    </row>
    <row r="407" spans="1:5" ht="21" customHeight="1">
      <c r="A407" s="136" t="s">
        <v>286</v>
      </c>
      <c r="B407" s="64">
        <v>5396</v>
      </c>
      <c r="C407" s="64">
        <v>5064</v>
      </c>
      <c r="D407" s="128">
        <f t="shared" si="8"/>
        <v>93.8472942920682</v>
      </c>
      <c r="E407" s="279"/>
    </row>
    <row r="408" spans="1:5" ht="21" customHeight="1">
      <c r="A408" s="136" t="s">
        <v>287</v>
      </c>
      <c r="B408" s="64">
        <v>2135</v>
      </c>
      <c r="C408" s="64">
        <v>2441</v>
      </c>
      <c r="D408" s="128">
        <f t="shared" si="8"/>
        <v>114.33255269320843</v>
      </c>
      <c r="E408" s="279"/>
    </row>
    <row r="409" spans="1:5" ht="21" customHeight="1">
      <c r="A409" s="136" t="s">
        <v>288</v>
      </c>
      <c r="B409" s="64"/>
      <c r="C409" s="64">
        <v>0</v>
      </c>
      <c r="D409" s="128">
        <f t="shared" si="8"/>
      </c>
      <c r="E409" s="279"/>
    </row>
    <row r="410" spans="1:5" ht="21" customHeight="1">
      <c r="A410" s="136" t="s">
        <v>289</v>
      </c>
      <c r="B410" s="64">
        <v>3</v>
      </c>
      <c r="C410" s="64">
        <v>13</v>
      </c>
      <c r="D410" s="128">
        <f t="shared" si="8"/>
        <v>433.3333333333333</v>
      </c>
      <c r="E410" s="279"/>
    </row>
    <row r="411" spans="1:5" s="272" customFormat="1" ht="21" customHeight="1" hidden="1">
      <c r="A411" s="137" t="s">
        <v>290</v>
      </c>
      <c r="B411" s="89">
        <f>SUM(B412:B416)</f>
        <v>0</v>
      </c>
      <c r="C411" s="89">
        <v>0</v>
      </c>
      <c r="D411" s="125">
        <f t="shared" si="8"/>
      </c>
      <c r="E411" s="278"/>
    </row>
    <row r="412" spans="1:5" ht="21" customHeight="1" hidden="1">
      <c r="A412" s="136" t="s">
        <v>291</v>
      </c>
      <c r="B412" s="64"/>
      <c r="C412" s="64">
        <v>0</v>
      </c>
      <c r="D412" s="125">
        <f t="shared" si="8"/>
      </c>
      <c r="E412" s="278"/>
    </row>
    <row r="413" spans="1:5" ht="21" customHeight="1" hidden="1">
      <c r="A413" s="136" t="s">
        <v>292</v>
      </c>
      <c r="B413" s="64"/>
      <c r="C413" s="64">
        <v>0</v>
      </c>
      <c r="D413" s="125">
        <f t="shared" si="8"/>
      </c>
      <c r="E413" s="278"/>
    </row>
    <row r="414" spans="1:5" ht="21" customHeight="1" hidden="1">
      <c r="A414" s="136" t="s">
        <v>293</v>
      </c>
      <c r="B414" s="64"/>
      <c r="C414" s="64">
        <v>0</v>
      </c>
      <c r="D414" s="125">
        <f t="shared" si="8"/>
      </c>
      <c r="E414" s="278"/>
    </row>
    <row r="415" spans="1:5" ht="21" customHeight="1" hidden="1">
      <c r="A415" s="136" t="s">
        <v>294</v>
      </c>
      <c r="B415" s="64"/>
      <c r="C415" s="64">
        <v>0</v>
      </c>
      <c r="D415" s="125">
        <f t="shared" si="8"/>
      </c>
      <c r="E415" s="278"/>
    </row>
    <row r="416" spans="1:5" ht="21" customHeight="1" hidden="1">
      <c r="A416" s="136" t="s">
        <v>295</v>
      </c>
      <c r="B416" s="64"/>
      <c r="C416" s="64">
        <v>0</v>
      </c>
      <c r="D416" s="125">
        <f t="shared" si="8"/>
      </c>
      <c r="E416" s="278"/>
    </row>
    <row r="417" spans="1:5" ht="21" customHeight="1" hidden="1">
      <c r="A417" s="137" t="s">
        <v>296</v>
      </c>
      <c r="B417" s="89">
        <f>SUM(B418:B422)</f>
        <v>0</v>
      </c>
      <c r="C417" s="89">
        <v>0</v>
      </c>
      <c r="D417" s="125">
        <f t="shared" si="8"/>
      </c>
      <c r="E417" s="278"/>
    </row>
    <row r="418" spans="1:5" s="272" customFormat="1" ht="21" customHeight="1" hidden="1">
      <c r="A418" s="136" t="s">
        <v>297</v>
      </c>
      <c r="B418" s="64"/>
      <c r="C418" s="64">
        <v>0</v>
      </c>
      <c r="D418" s="125">
        <f t="shared" si="8"/>
      </c>
      <c r="E418" s="278"/>
    </row>
    <row r="419" spans="1:5" ht="21" customHeight="1" hidden="1">
      <c r="A419" s="136" t="s">
        <v>298</v>
      </c>
      <c r="B419" s="64"/>
      <c r="C419" s="64">
        <v>0</v>
      </c>
      <c r="D419" s="125">
        <f t="shared" si="8"/>
      </c>
      <c r="E419" s="278"/>
    </row>
    <row r="420" spans="1:5" ht="21" customHeight="1" hidden="1">
      <c r="A420" s="136" t="s">
        <v>299</v>
      </c>
      <c r="B420" s="64"/>
      <c r="C420" s="64">
        <v>0</v>
      </c>
      <c r="D420" s="125">
        <f t="shared" si="8"/>
      </c>
      <c r="E420" s="278"/>
    </row>
    <row r="421" spans="1:5" ht="21" customHeight="1" hidden="1">
      <c r="A421" s="136" t="s">
        <v>300</v>
      </c>
      <c r="B421" s="64"/>
      <c r="C421" s="64">
        <v>0</v>
      </c>
      <c r="D421" s="125">
        <f t="shared" si="8"/>
      </c>
      <c r="E421" s="278"/>
    </row>
    <row r="422" spans="1:5" ht="21" customHeight="1" hidden="1">
      <c r="A422" s="136" t="s">
        <v>301</v>
      </c>
      <c r="B422" s="64"/>
      <c r="C422" s="64">
        <v>0</v>
      </c>
      <c r="D422" s="125">
        <f t="shared" si="8"/>
      </c>
      <c r="E422" s="278"/>
    </row>
    <row r="423" spans="1:5" ht="21" customHeight="1" hidden="1">
      <c r="A423" s="137" t="s">
        <v>302</v>
      </c>
      <c r="B423" s="89">
        <f>SUM(B424:B426)</f>
        <v>0</v>
      </c>
      <c r="C423" s="89">
        <v>0</v>
      </c>
      <c r="D423" s="125">
        <f t="shared" si="8"/>
      </c>
      <c r="E423" s="278"/>
    </row>
    <row r="424" spans="1:5" s="272" customFormat="1" ht="21" customHeight="1" hidden="1">
      <c r="A424" s="136" t="s">
        <v>303</v>
      </c>
      <c r="B424" s="64"/>
      <c r="C424" s="64">
        <v>0</v>
      </c>
      <c r="D424" s="125">
        <f t="shared" si="8"/>
      </c>
      <c r="E424" s="278"/>
    </row>
    <row r="425" spans="1:5" ht="21" customHeight="1" hidden="1">
      <c r="A425" s="136" t="s">
        <v>304</v>
      </c>
      <c r="B425" s="64"/>
      <c r="C425" s="64">
        <v>0</v>
      </c>
      <c r="D425" s="125">
        <f t="shared" si="8"/>
      </c>
      <c r="E425" s="278"/>
    </row>
    <row r="426" spans="1:5" ht="21" customHeight="1" hidden="1">
      <c r="A426" s="136" t="s">
        <v>305</v>
      </c>
      <c r="B426" s="64"/>
      <c r="C426" s="64">
        <v>0</v>
      </c>
      <c r="D426" s="125">
        <f t="shared" si="8"/>
      </c>
      <c r="E426" s="278"/>
    </row>
    <row r="427" spans="1:5" ht="21" customHeight="1" hidden="1">
      <c r="A427" s="137" t="s">
        <v>306</v>
      </c>
      <c r="B427" s="89">
        <f>SUM(B428:B430)</f>
        <v>0</v>
      </c>
      <c r="C427" s="89">
        <v>0</v>
      </c>
      <c r="D427" s="125">
        <f t="shared" si="8"/>
      </c>
      <c r="E427" s="278"/>
    </row>
    <row r="428" spans="1:5" s="272" customFormat="1" ht="21" customHeight="1" hidden="1">
      <c r="A428" s="136" t="s">
        <v>307</v>
      </c>
      <c r="B428" s="64"/>
      <c r="C428" s="64">
        <v>0</v>
      </c>
      <c r="D428" s="125">
        <f t="shared" si="8"/>
      </c>
      <c r="E428" s="278"/>
    </row>
    <row r="429" spans="1:5" ht="21" customHeight="1" hidden="1">
      <c r="A429" s="136" t="s">
        <v>308</v>
      </c>
      <c r="B429" s="64"/>
      <c r="C429" s="64">
        <v>0</v>
      </c>
      <c r="D429" s="125">
        <f t="shared" si="8"/>
      </c>
      <c r="E429" s="278"/>
    </row>
    <row r="430" spans="1:5" ht="21" customHeight="1" hidden="1">
      <c r="A430" s="136" t="s">
        <v>309</v>
      </c>
      <c r="B430" s="64"/>
      <c r="C430" s="64">
        <v>0</v>
      </c>
      <c r="D430" s="125">
        <f t="shared" si="8"/>
      </c>
      <c r="E430" s="278"/>
    </row>
    <row r="431" spans="1:5" ht="21" customHeight="1" hidden="1">
      <c r="A431" s="137" t="s">
        <v>310</v>
      </c>
      <c r="B431" s="89">
        <f>SUM(B432:B434)</f>
        <v>0</v>
      </c>
      <c r="C431" s="89">
        <v>0</v>
      </c>
      <c r="D431" s="125">
        <f t="shared" si="8"/>
      </c>
      <c r="E431" s="278"/>
    </row>
    <row r="432" spans="1:5" s="272" customFormat="1" ht="21" customHeight="1" hidden="1">
      <c r="A432" s="136" t="s">
        <v>311</v>
      </c>
      <c r="B432" s="64"/>
      <c r="C432" s="64">
        <v>0</v>
      </c>
      <c r="D432" s="125">
        <f t="shared" si="8"/>
      </c>
      <c r="E432" s="278"/>
    </row>
    <row r="433" spans="1:5" ht="21" customHeight="1" hidden="1">
      <c r="A433" s="136" t="s">
        <v>312</v>
      </c>
      <c r="B433" s="64"/>
      <c r="C433" s="64">
        <v>0</v>
      </c>
      <c r="D433" s="125">
        <f t="shared" si="8"/>
      </c>
      <c r="E433" s="278"/>
    </row>
    <row r="434" spans="1:5" ht="21" customHeight="1" hidden="1">
      <c r="A434" s="136" t="s">
        <v>313</v>
      </c>
      <c r="B434" s="64"/>
      <c r="C434" s="64">
        <v>0</v>
      </c>
      <c r="D434" s="125">
        <f t="shared" si="8"/>
      </c>
      <c r="E434" s="278"/>
    </row>
    <row r="435" spans="1:5" ht="21" customHeight="1" hidden="1">
      <c r="A435" s="137" t="s">
        <v>314</v>
      </c>
      <c r="B435" s="89">
        <f>SUM(B436:B440)</f>
        <v>0</v>
      </c>
      <c r="C435" s="89">
        <v>0</v>
      </c>
      <c r="D435" s="125">
        <f t="shared" si="8"/>
      </c>
      <c r="E435" s="278"/>
    </row>
    <row r="436" spans="1:5" s="272" customFormat="1" ht="21" customHeight="1" hidden="1">
      <c r="A436" s="136" t="s">
        <v>315</v>
      </c>
      <c r="B436" s="64"/>
      <c r="C436" s="64">
        <v>0</v>
      </c>
      <c r="D436" s="125">
        <f t="shared" si="8"/>
      </c>
      <c r="E436" s="278"/>
    </row>
    <row r="437" spans="1:5" ht="21" customHeight="1" hidden="1">
      <c r="A437" s="136" t="s">
        <v>316</v>
      </c>
      <c r="B437" s="64"/>
      <c r="C437" s="64">
        <v>0</v>
      </c>
      <c r="D437" s="125">
        <f t="shared" si="8"/>
      </c>
      <c r="E437" s="278"/>
    </row>
    <row r="438" spans="1:5" ht="21" customHeight="1" hidden="1">
      <c r="A438" s="136" t="s">
        <v>317</v>
      </c>
      <c r="B438" s="64"/>
      <c r="C438" s="64">
        <v>0</v>
      </c>
      <c r="D438" s="125">
        <f t="shared" si="8"/>
      </c>
      <c r="E438" s="278"/>
    </row>
    <row r="439" spans="1:5" ht="21" customHeight="1" hidden="1">
      <c r="A439" s="136" t="s">
        <v>318</v>
      </c>
      <c r="B439" s="64"/>
      <c r="C439" s="64">
        <v>0</v>
      </c>
      <c r="D439" s="125">
        <f t="shared" si="8"/>
      </c>
      <c r="E439" s="278"/>
    </row>
    <row r="440" spans="1:5" ht="21" customHeight="1" hidden="1">
      <c r="A440" s="136" t="s">
        <v>319</v>
      </c>
      <c r="B440" s="64"/>
      <c r="C440" s="64">
        <v>0</v>
      </c>
      <c r="D440" s="125">
        <f t="shared" si="8"/>
      </c>
      <c r="E440" s="278"/>
    </row>
    <row r="441" spans="1:5" ht="21" customHeight="1">
      <c r="A441" s="137" t="s">
        <v>320</v>
      </c>
      <c r="B441" s="89">
        <f>SUM(B442:B447)</f>
        <v>799</v>
      </c>
      <c r="C441" s="89">
        <v>178</v>
      </c>
      <c r="D441" s="125">
        <f t="shared" si="8"/>
        <v>22.27784730913642</v>
      </c>
      <c r="E441" s="278"/>
    </row>
    <row r="442" spans="1:5" s="272" customFormat="1" ht="21" customHeight="1">
      <c r="A442" s="136" t="s">
        <v>321</v>
      </c>
      <c r="B442" s="64"/>
      <c r="C442" s="64">
        <v>84</v>
      </c>
      <c r="D442" s="125">
        <f t="shared" si="8"/>
      </c>
      <c r="E442" s="278"/>
    </row>
    <row r="443" spans="1:5" ht="21" customHeight="1">
      <c r="A443" s="136" t="s">
        <v>322</v>
      </c>
      <c r="B443" s="64"/>
      <c r="C443" s="64">
        <v>0</v>
      </c>
      <c r="D443" s="125">
        <f t="shared" si="8"/>
      </c>
      <c r="E443" s="278"/>
    </row>
    <row r="444" spans="1:5" ht="21" customHeight="1">
      <c r="A444" s="136" t="s">
        <v>323</v>
      </c>
      <c r="B444" s="64"/>
      <c r="C444" s="64">
        <v>0</v>
      </c>
      <c r="D444" s="125">
        <f t="shared" si="8"/>
      </c>
      <c r="E444" s="278"/>
    </row>
    <row r="445" spans="1:5" ht="21" customHeight="1">
      <c r="A445" s="136" t="s">
        <v>324</v>
      </c>
      <c r="B445" s="64"/>
      <c r="C445" s="64">
        <v>66</v>
      </c>
      <c r="D445" s="125">
        <f t="shared" si="8"/>
      </c>
      <c r="E445" s="278"/>
    </row>
    <row r="446" spans="1:5" ht="21" customHeight="1">
      <c r="A446" s="136" t="s">
        <v>325</v>
      </c>
      <c r="B446" s="64"/>
      <c r="C446" s="64">
        <v>0</v>
      </c>
      <c r="D446" s="125">
        <f t="shared" si="8"/>
      </c>
      <c r="E446" s="278"/>
    </row>
    <row r="447" spans="1:5" ht="21" customHeight="1">
      <c r="A447" s="136" t="s">
        <v>326</v>
      </c>
      <c r="B447" s="64">
        <v>799</v>
      </c>
      <c r="C447" s="64">
        <v>28</v>
      </c>
      <c r="D447" s="128">
        <f t="shared" si="8"/>
        <v>3.504380475594493</v>
      </c>
      <c r="E447" s="279"/>
    </row>
    <row r="448" spans="1:5" ht="21" customHeight="1">
      <c r="A448" s="137" t="s">
        <v>327</v>
      </c>
      <c r="B448" s="89">
        <f>B449</f>
        <v>0</v>
      </c>
      <c r="C448" s="89">
        <v>0</v>
      </c>
      <c r="D448" s="125">
        <f t="shared" si="8"/>
      </c>
      <c r="E448" s="278"/>
    </row>
    <row r="449" spans="1:5" s="272" customFormat="1" ht="21" customHeight="1">
      <c r="A449" s="136" t="s">
        <v>328</v>
      </c>
      <c r="B449" s="64"/>
      <c r="C449" s="64">
        <v>0</v>
      </c>
      <c r="D449" s="125">
        <f t="shared" si="8"/>
      </c>
      <c r="E449" s="278"/>
    </row>
    <row r="450" spans="1:5" ht="21" customHeight="1">
      <c r="A450" s="137" t="s">
        <v>329</v>
      </c>
      <c r="B450" s="89">
        <f>SUM(B451,B456,B464,B470,B474,B479,B484,B491,B495,B499)</f>
        <v>170</v>
      </c>
      <c r="C450" s="89">
        <v>327</v>
      </c>
      <c r="D450" s="125">
        <f t="shared" si="8"/>
        <v>192.35294117647058</v>
      </c>
      <c r="E450" s="278"/>
    </row>
    <row r="451" spans="1:5" s="272" customFormat="1" ht="21" customHeight="1">
      <c r="A451" s="137" t="s">
        <v>330</v>
      </c>
      <c r="B451" s="89">
        <f>SUM(B452:B455)</f>
        <v>151</v>
      </c>
      <c r="C451" s="89">
        <v>166</v>
      </c>
      <c r="D451" s="125">
        <f aca="true" t="shared" si="9" ref="D451:D514">_xlfn.IFERROR(C451/B451*100,"")</f>
        <v>109.93377483443709</v>
      </c>
      <c r="E451" s="278"/>
    </row>
    <row r="452" spans="1:5" s="272" customFormat="1" ht="21" customHeight="1">
      <c r="A452" s="136" t="s">
        <v>40</v>
      </c>
      <c r="B452" s="64">
        <v>114</v>
      </c>
      <c r="C452" s="64">
        <v>131</v>
      </c>
      <c r="D452" s="128">
        <f t="shared" si="9"/>
        <v>114.91228070175438</v>
      </c>
      <c r="E452" s="279"/>
    </row>
    <row r="453" spans="1:5" ht="21" customHeight="1">
      <c r="A453" s="136" t="s">
        <v>41</v>
      </c>
      <c r="B453" s="64"/>
      <c r="C453" s="64">
        <v>0</v>
      </c>
      <c r="D453" s="128">
        <f t="shared" si="9"/>
      </c>
      <c r="E453" s="279"/>
    </row>
    <row r="454" spans="1:5" ht="21" customHeight="1">
      <c r="A454" s="136" t="s">
        <v>42</v>
      </c>
      <c r="B454" s="64"/>
      <c r="C454" s="64">
        <v>0</v>
      </c>
      <c r="D454" s="128">
        <f t="shared" si="9"/>
      </c>
      <c r="E454" s="279"/>
    </row>
    <row r="455" spans="1:5" ht="21" customHeight="1">
      <c r="A455" s="136" t="s">
        <v>331</v>
      </c>
      <c r="B455" s="64">
        <v>37</v>
      </c>
      <c r="C455" s="64">
        <v>35</v>
      </c>
      <c r="D455" s="128">
        <f t="shared" si="9"/>
        <v>94.5945945945946</v>
      </c>
      <c r="E455" s="279"/>
    </row>
    <row r="456" spans="1:5" ht="21" customHeight="1" hidden="1">
      <c r="A456" s="137" t="s">
        <v>332</v>
      </c>
      <c r="B456" s="89">
        <f>SUM(B457:B463)</f>
        <v>0</v>
      </c>
      <c r="C456" s="89">
        <v>0</v>
      </c>
      <c r="D456" s="125">
        <f t="shared" si="9"/>
      </c>
      <c r="E456" s="278"/>
    </row>
    <row r="457" spans="1:5" s="272" customFormat="1" ht="21" customHeight="1" hidden="1">
      <c r="A457" s="136" t="s">
        <v>333</v>
      </c>
      <c r="B457" s="64"/>
      <c r="C457" s="64">
        <v>0</v>
      </c>
      <c r="D457" s="125">
        <f t="shared" si="9"/>
      </c>
      <c r="E457" s="278"/>
    </row>
    <row r="458" spans="1:5" ht="21" customHeight="1" hidden="1">
      <c r="A458" s="136" t="s">
        <v>334</v>
      </c>
      <c r="B458" s="64"/>
      <c r="C458" s="64">
        <v>0</v>
      </c>
      <c r="D458" s="125">
        <f t="shared" si="9"/>
      </c>
      <c r="E458" s="278"/>
    </row>
    <row r="459" spans="1:5" ht="21" customHeight="1" hidden="1">
      <c r="A459" s="136" t="s">
        <v>335</v>
      </c>
      <c r="B459" s="64"/>
      <c r="C459" s="64">
        <v>0</v>
      </c>
      <c r="D459" s="125">
        <f t="shared" si="9"/>
      </c>
      <c r="E459" s="278"/>
    </row>
    <row r="460" spans="1:5" ht="21" customHeight="1" hidden="1">
      <c r="A460" s="136" t="s">
        <v>336</v>
      </c>
      <c r="B460" s="64"/>
      <c r="C460" s="64">
        <v>0</v>
      </c>
      <c r="D460" s="125">
        <f t="shared" si="9"/>
      </c>
      <c r="E460" s="278"/>
    </row>
    <row r="461" spans="1:5" ht="21" customHeight="1" hidden="1">
      <c r="A461" s="136" t="s">
        <v>337</v>
      </c>
      <c r="B461" s="64"/>
      <c r="C461" s="64">
        <v>0</v>
      </c>
      <c r="D461" s="125">
        <f t="shared" si="9"/>
      </c>
      <c r="E461" s="278"/>
    </row>
    <row r="462" spans="1:5" ht="21" customHeight="1" hidden="1">
      <c r="A462" s="136" t="s">
        <v>338</v>
      </c>
      <c r="B462" s="64"/>
      <c r="C462" s="64">
        <v>0</v>
      </c>
      <c r="D462" s="125">
        <f t="shared" si="9"/>
      </c>
      <c r="E462" s="278"/>
    </row>
    <row r="463" spans="1:5" ht="21" customHeight="1" hidden="1">
      <c r="A463" s="136" t="s">
        <v>339</v>
      </c>
      <c r="B463" s="64"/>
      <c r="C463" s="64">
        <v>0</v>
      </c>
      <c r="D463" s="125">
        <f t="shared" si="9"/>
      </c>
      <c r="E463" s="278"/>
    </row>
    <row r="464" spans="1:5" ht="21" customHeight="1" hidden="1">
      <c r="A464" s="137" t="s">
        <v>340</v>
      </c>
      <c r="B464" s="89">
        <f>SUM(B465:B469)</f>
        <v>0</v>
      </c>
      <c r="C464" s="89">
        <v>0</v>
      </c>
      <c r="D464" s="125">
        <f t="shared" si="9"/>
      </c>
      <c r="E464" s="278"/>
    </row>
    <row r="465" spans="1:5" ht="21" customHeight="1" hidden="1">
      <c r="A465" s="136" t="s">
        <v>333</v>
      </c>
      <c r="B465" s="64"/>
      <c r="C465" s="64">
        <v>0</v>
      </c>
      <c r="D465" s="125">
        <f t="shared" si="9"/>
      </c>
      <c r="E465" s="278"/>
    </row>
    <row r="466" spans="1:5" s="272" customFormat="1" ht="21" customHeight="1" hidden="1">
      <c r="A466" s="136" t="s">
        <v>341</v>
      </c>
      <c r="B466" s="64"/>
      <c r="C466" s="64">
        <v>0</v>
      </c>
      <c r="D466" s="125">
        <f t="shared" si="9"/>
      </c>
      <c r="E466" s="278"/>
    </row>
    <row r="467" spans="1:5" ht="21" customHeight="1" hidden="1">
      <c r="A467" s="283" t="s">
        <v>342</v>
      </c>
      <c r="B467" s="135"/>
      <c r="C467" s="135">
        <v>0</v>
      </c>
      <c r="D467" s="125">
        <f t="shared" si="9"/>
      </c>
      <c r="E467" s="278"/>
    </row>
    <row r="468" spans="1:5" ht="21" customHeight="1" hidden="1">
      <c r="A468" s="136" t="s">
        <v>343</v>
      </c>
      <c r="B468" s="64"/>
      <c r="C468" s="64">
        <v>0</v>
      </c>
      <c r="D468" s="125">
        <f t="shared" si="9"/>
      </c>
      <c r="E468" s="278"/>
    </row>
    <row r="469" spans="1:5" ht="21" customHeight="1" hidden="1">
      <c r="A469" s="136" t="s">
        <v>344</v>
      </c>
      <c r="B469" s="64"/>
      <c r="C469" s="64">
        <v>0</v>
      </c>
      <c r="D469" s="125">
        <f t="shared" si="9"/>
      </c>
      <c r="E469" s="278"/>
    </row>
    <row r="470" spans="1:5" ht="21" customHeight="1">
      <c r="A470" s="137" t="s">
        <v>345</v>
      </c>
      <c r="B470" s="89">
        <f>SUM(B471:B473)</f>
        <v>0</v>
      </c>
      <c r="C470" s="89">
        <v>119</v>
      </c>
      <c r="D470" s="125">
        <f t="shared" si="9"/>
      </c>
      <c r="E470" s="278"/>
    </row>
    <row r="471" spans="1:5" ht="21" customHeight="1">
      <c r="A471" s="136" t="s">
        <v>333</v>
      </c>
      <c r="B471" s="64"/>
      <c r="C471" s="64">
        <v>0</v>
      </c>
      <c r="D471" s="125">
        <f t="shared" si="9"/>
      </c>
      <c r="E471" s="278"/>
    </row>
    <row r="472" spans="1:5" s="272" customFormat="1" ht="21" customHeight="1">
      <c r="A472" s="136" t="s">
        <v>346</v>
      </c>
      <c r="B472" s="64"/>
      <c r="C472" s="64">
        <v>119</v>
      </c>
      <c r="D472" s="125">
        <f t="shared" si="9"/>
      </c>
      <c r="E472" s="278"/>
    </row>
    <row r="473" spans="1:5" ht="21" customHeight="1">
      <c r="A473" s="136" t="s">
        <v>347</v>
      </c>
      <c r="B473" s="64"/>
      <c r="C473" s="64">
        <v>0</v>
      </c>
      <c r="D473" s="125">
        <f t="shared" si="9"/>
      </c>
      <c r="E473" s="278"/>
    </row>
    <row r="474" spans="1:5" ht="21" customHeight="1" hidden="1">
      <c r="A474" s="137" t="s">
        <v>348</v>
      </c>
      <c r="B474" s="89">
        <f>SUM(B475:B478)</f>
        <v>0</v>
      </c>
      <c r="C474" s="89">
        <v>0</v>
      </c>
      <c r="D474" s="125">
        <f t="shared" si="9"/>
      </c>
      <c r="E474" s="278"/>
    </row>
    <row r="475" spans="1:5" ht="21" customHeight="1" hidden="1">
      <c r="A475" s="136" t="s">
        <v>333</v>
      </c>
      <c r="B475" s="64"/>
      <c r="C475" s="64">
        <v>0</v>
      </c>
      <c r="D475" s="125">
        <f t="shared" si="9"/>
      </c>
      <c r="E475" s="278"/>
    </row>
    <row r="476" spans="1:5" ht="21" customHeight="1" hidden="1">
      <c r="A476" s="136" t="s">
        <v>349</v>
      </c>
      <c r="B476" s="64"/>
      <c r="C476" s="64">
        <v>0</v>
      </c>
      <c r="D476" s="125">
        <f t="shared" si="9"/>
      </c>
      <c r="E476" s="278"/>
    </row>
    <row r="477" spans="1:5" ht="21" customHeight="1" hidden="1">
      <c r="A477" s="136" t="s">
        <v>350</v>
      </c>
      <c r="B477" s="64"/>
      <c r="C477" s="64">
        <v>0</v>
      </c>
      <c r="D477" s="125">
        <f t="shared" si="9"/>
      </c>
      <c r="E477" s="278"/>
    </row>
    <row r="478" spans="1:5" s="272" customFormat="1" ht="21" customHeight="1" hidden="1">
      <c r="A478" s="136" t="s">
        <v>351</v>
      </c>
      <c r="B478" s="64"/>
      <c r="C478" s="64">
        <v>0</v>
      </c>
      <c r="D478" s="125">
        <f t="shared" si="9"/>
      </c>
      <c r="E478" s="278"/>
    </row>
    <row r="479" spans="1:5" ht="21" customHeight="1" hidden="1">
      <c r="A479" s="137" t="s">
        <v>352</v>
      </c>
      <c r="B479" s="89">
        <f>SUM(B480:B483)</f>
        <v>0</v>
      </c>
      <c r="C479" s="89">
        <v>0</v>
      </c>
      <c r="D479" s="125">
        <f t="shared" si="9"/>
      </c>
      <c r="E479" s="278"/>
    </row>
    <row r="480" spans="1:5" ht="21" customHeight="1" hidden="1">
      <c r="A480" s="136" t="s">
        <v>353</v>
      </c>
      <c r="B480" s="64"/>
      <c r="C480" s="64">
        <v>0</v>
      </c>
      <c r="D480" s="125">
        <f t="shared" si="9"/>
      </c>
      <c r="E480" s="278"/>
    </row>
    <row r="481" spans="1:5" ht="21" customHeight="1" hidden="1">
      <c r="A481" s="136" t="s">
        <v>354</v>
      </c>
      <c r="B481" s="64"/>
      <c r="C481" s="64">
        <v>0</v>
      </c>
      <c r="D481" s="125">
        <f t="shared" si="9"/>
      </c>
      <c r="E481" s="278"/>
    </row>
    <row r="482" spans="1:5" ht="21" customHeight="1" hidden="1">
      <c r="A482" s="136" t="s">
        <v>355</v>
      </c>
      <c r="B482" s="64"/>
      <c r="C482" s="64">
        <v>0</v>
      </c>
      <c r="D482" s="125">
        <f t="shared" si="9"/>
      </c>
      <c r="E482" s="278"/>
    </row>
    <row r="483" spans="1:5" s="272" customFormat="1" ht="21" customHeight="1" hidden="1">
      <c r="A483" s="136" t="s">
        <v>356</v>
      </c>
      <c r="B483" s="64"/>
      <c r="C483" s="64">
        <v>0</v>
      </c>
      <c r="D483" s="125">
        <f t="shared" si="9"/>
      </c>
      <c r="E483" s="278"/>
    </row>
    <row r="484" spans="1:5" ht="21" customHeight="1">
      <c r="A484" s="137" t="s">
        <v>357</v>
      </c>
      <c r="B484" s="89">
        <f>SUM(B485:B490)</f>
        <v>19</v>
      </c>
      <c r="C484" s="89">
        <v>0</v>
      </c>
      <c r="D484" s="125">
        <f t="shared" si="9"/>
        <v>0</v>
      </c>
      <c r="E484" s="278"/>
    </row>
    <row r="485" spans="1:5" ht="21" customHeight="1">
      <c r="A485" s="136" t="s">
        <v>333</v>
      </c>
      <c r="B485" s="64"/>
      <c r="C485" s="64">
        <v>0</v>
      </c>
      <c r="D485" s="125">
        <f t="shared" si="9"/>
      </c>
      <c r="E485" s="278"/>
    </row>
    <row r="486" spans="1:5" ht="21" customHeight="1">
      <c r="A486" s="136" t="s">
        <v>358</v>
      </c>
      <c r="B486" s="64">
        <v>2</v>
      </c>
      <c r="C486" s="64">
        <v>0</v>
      </c>
      <c r="D486" s="128">
        <f t="shared" si="9"/>
        <v>0</v>
      </c>
      <c r="E486" s="279"/>
    </row>
    <row r="487" spans="1:5" ht="21" customHeight="1">
      <c r="A487" s="136" t="s">
        <v>359</v>
      </c>
      <c r="B487" s="64"/>
      <c r="C487" s="64">
        <v>0</v>
      </c>
      <c r="D487" s="128">
        <f t="shared" si="9"/>
      </c>
      <c r="E487" s="279"/>
    </row>
    <row r="488" spans="1:5" s="272" customFormat="1" ht="21" customHeight="1">
      <c r="A488" s="136" t="s">
        <v>360</v>
      </c>
      <c r="B488" s="64"/>
      <c r="C488" s="64">
        <v>0</v>
      </c>
      <c r="D488" s="128">
        <f t="shared" si="9"/>
      </c>
      <c r="E488" s="279"/>
    </row>
    <row r="489" spans="1:5" ht="21" customHeight="1">
      <c r="A489" s="136" t="s">
        <v>361</v>
      </c>
      <c r="B489" s="64"/>
      <c r="C489" s="64">
        <v>0</v>
      </c>
      <c r="D489" s="128">
        <f t="shared" si="9"/>
      </c>
      <c r="E489" s="279"/>
    </row>
    <row r="490" spans="1:5" ht="21" customHeight="1">
      <c r="A490" s="136" t="s">
        <v>362</v>
      </c>
      <c r="B490" s="64">
        <v>17</v>
      </c>
      <c r="C490" s="64">
        <v>0</v>
      </c>
      <c r="D490" s="128">
        <f t="shared" si="9"/>
        <v>0</v>
      </c>
      <c r="E490" s="279"/>
    </row>
    <row r="491" spans="1:5" ht="21" customHeight="1" hidden="1">
      <c r="A491" s="137" t="s">
        <v>363</v>
      </c>
      <c r="B491" s="89">
        <f>SUM(B492:B494)</f>
        <v>0</v>
      </c>
      <c r="C491" s="89">
        <v>0</v>
      </c>
      <c r="D491" s="125">
        <f t="shared" si="9"/>
      </c>
      <c r="E491" s="278"/>
    </row>
    <row r="492" spans="1:5" ht="21" customHeight="1" hidden="1">
      <c r="A492" s="136" t="s">
        <v>364</v>
      </c>
      <c r="B492" s="64"/>
      <c r="C492" s="64">
        <v>0</v>
      </c>
      <c r="D492" s="125">
        <f t="shared" si="9"/>
      </c>
      <c r="E492" s="278"/>
    </row>
    <row r="493" spans="1:5" ht="21" customHeight="1" hidden="1">
      <c r="A493" s="136" t="s">
        <v>365</v>
      </c>
      <c r="B493" s="64"/>
      <c r="C493" s="64">
        <v>0</v>
      </c>
      <c r="D493" s="125">
        <f t="shared" si="9"/>
      </c>
      <c r="E493" s="278"/>
    </row>
    <row r="494" spans="1:5" ht="21" customHeight="1" hidden="1">
      <c r="A494" s="136" t="s">
        <v>366</v>
      </c>
      <c r="B494" s="64"/>
      <c r="C494" s="64">
        <v>0</v>
      </c>
      <c r="D494" s="125">
        <f t="shared" si="9"/>
      </c>
      <c r="E494" s="278"/>
    </row>
    <row r="495" spans="1:5" s="272" customFormat="1" ht="21" customHeight="1" hidden="1">
      <c r="A495" s="137" t="s">
        <v>367</v>
      </c>
      <c r="B495" s="89">
        <f>B496+B497+B498</f>
        <v>0</v>
      </c>
      <c r="C495" s="89">
        <v>0</v>
      </c>
      <c r="D495" s="125">
        <f t="shared" si="9"/>
      </c>
      <c r="E495" s="278"/>
    </row>
    <row r="496" spans="1:5" ht="21" customHeight="1" hidden="1">
      <c r="A496" s="136" t="s">
        <v>368</v>
      </c>
      <c r="B496" s="64"/>
      <c r="C496" s="64">
        <v>0</v>
      </c>
      <c r="D496" s="125">
        <f t="shared" si="9"/>
      </c>
      <c r="E496" s="278"/>
    </row>
    <row r="497" spans="1:5" ht="21" customHeight="1" hidden="1">
      <c r="A497" s="136" t="s">
        <v>369</v>
      </c>
      <c r="B497" s="64"/>
      <c r="C497" s="64">
        <v>0</v>
      </c>
      <c r="D497" s="125">
        <f t="shared" si="9"/>
      </c>
      <c r="E497" s="278"/>
    </row>
    <row r="498" spans="1:5" ht="21" customHeight="1" hidden="1">
      <c r="A498" s="136" t="s">
        <v>370</v>
      </c>
      <c r="B498" s="64"/>
      <c r="C498" s="64">
        <v>0</v>
      </c>
      <c r="D498" s="125">
        <f t="shared" si="9"/>
      </c>
      <c r="E498" s="278"/>
    </row>
    <row r="499" spans="1:5" s="272" customFormat="1" ht="21" customHeight="1">
      <c r="A499" s="137" t="s">
        <v>371</v>
      </c>
      <c r="B499" s="89">
        <f>SUM(B500:B503)</f>
        <v>0</v>
      </c>
      <c r="C499" s="89">
        <v>42</v>
      </c>
      <c r="D499" s="125">
        <f t="shared" si="9"/>
      </c>
      <c r="E499" s="278"/>
    </row>
    <row r="500" spans="1:5" ht="21" customHeight="1">
      <c r="A500" s="136" t="s">
        <v>372</v>
      </c>
      <c r="B500" s="64"/>
      <c r="C500" s="64">
        <v>0</v>
      </c>
      <c r="D500" s="125">
        <f t="shared" si="9"/>
      </c>
      <c r="E500" s="278"/>
    </row>
    <row r="501" spans="1:5" ht="21" customHeight="1">
      <c r="A501" s="136" t="s">
        <v>373</v>
      </c>
      <c r="B501" s="64"/>
      <c r="C501" s="64">
        <v>0</v>
      </c>
      <c r="D501" s="125">
        <f t="shared" si="9"/>
      </c>
      <c r="E501" s="278"/>
    </row>
    <row r="502" spans="1:5" s="272" customFormat="1" ht="21" customHeight="1">
      <c r="A502" s="136" t="s">
        <v>374</v>
      </c>
      <c r="B502" s="64"/>
      <c r="C502" s="64">
        <v>0</v>
      </c>
      <c r="D502" s="125">
        <f t="shared" si="9"/>
      </c>
      <c r="E502" s="278"/>
    </row>
    <row r="503" spans="1:5" ht="21" customHeight="1">
      <c r="A503" s="136" t="s">
        <v>375</v>
      </c>
      <c r="B503" s="64"/>
      <c r="C503" s="64">
        <v>42</v>
      </c>
      <c r="D503" s="125">
        <f t="shared" si="9"/>
      </c>
      <c r="E503" s="278"/>
    </row>
    <row r="504" spans="1:5" ht="21" customHeight="1">
      <c r="A504" s="137" t="s">
        <v>376</v>
      </c>
      <c r="B504" s="89">
        <f>SUM(B505,B521,B529,B540,B549,B557)</f>
        <v>628</v>
      </c>
      <c r="C504" s="89">
        <v>912</v>
      </c>
      <c r="D504" s="125">
        <f t="shared" si="9"/>
        <v>145.22292993630572</v>
      </c>
      <c r="E504" s="278"/>
    </row>
    <row r="505" spans="1:5" ht="21" customHeight="1">
      <c r="A505" s="137" t="s">
        <v>377</v>
      </c>
      <c r="B505" s="89">
        <f>SUM(B506:B520)</f>
        <v>425</v>
      </c>
      <c r="C505" s="89">
        <v>477</v>
      </c>
      <c r="D505" s="125">
        <f t="shared" si="9"/>
        <v>112.23529411764706</v>
      </c>
      <c r="E505" s="278"/>
    </row>
    <row r="506" spans="1:5" ht="21" customHeight="1">
      <c r="A506" s="136" t="s">
        <v>40</v>
      </c>
      <c r="B506" s="64">
        <v>144</v>
      </c>
      <c r="C506" s="64">
        <v>157</v>
      </c>
      <c r="D506" s="128">
        <f t="shared" si="9"/>
        <v>109.02777777777777</v>
      </c>
      <c r="E506" s="279"/>
    </row>
    <row r="507" spans="1:5" s="272" customFormat="1" ht="21" customHeight="1">
      <c r="A507" s="136" t="s">
        <v>41</v>
      </c>
      <c r="B507" s="64"/>
      <c r="C507" s="64">
        <v>0</v>
      </c>
      <c r="D507" s="128">
        <f t="shared" si="9"/>
      </c>
      <c r="E507" s="279"/>
    </row>
    <row r="508" spans="1:5" s="272" customFormat="1" ht="21" customHeight="1">
      <c r="A508" s="136" t="s">
        <v>42</v>
      </c>
      <c r="B508" s="64"/>
      <c r="C508" s="64">
        <v>0</v>
      </c>
      <c r="D508" s="125">
        <f t="shared" si="9"/>
      </c>
      <c r="E508" s="278"/>
    </row>
    <row r="509" spans="1:5" ht="21" customHeight="1">
      <c r="A509" s="136" t="s">
        <v>378</v>
      </c>
      <c r="B509" s="64">
        <v>59</v>
      </c>
      <c r="C509" s="64">
        <v>79</v>
      </c>
      <c r="D509" s="128">
        <f t="shared" si="9"/>
        <v>133.89830508474577</v>
      </c>
      <c r="E509" s="279"/>
    </row>
    <row r="510" spans="1:5" ht="21" customHeight="1">
      <c r="A510" s="136" t="s">
        <v>379</v>
      </c>
      <c r="B510" s="64"/>
      <c r="C510" s="64">
        <v>0</v>
      </c>
      <c r="D510" s="128">
        <f t="shared" si="9"/>
      </c>
      <c r="E510" s="279"/>
    </row>
    <row r="511" spans="1:5" ht="21" customHeight="1" hidden="1">
      <c r="A511" s="136" t="s">
        <v>380</v>
      </c>
      <c r="B511" s="64"/>
      <c r="C511" s="64">
        <v>0</v>
      </c>
      <c r="D511" s="128">
        <f t="shared" si="9"/>
      </c>
      <c r="E511" s="279"/>
    </row>
    <row r="512" spans="1:5" ht="21" customHeight="1" hidden="1">
      <c r="A512" s="136" t="s">
        <v>381</v>
      </c>
      <c r="B512" s="64"/>
      <c r="C512" s="64">
        <v>0</v>
      </c>
      <c r="D512" s="128">
        <f t="shared" si="9"/>
      </c>
      <c r="E512" s="279"/>
    </row>
    <row r="513" spans="1:5" ht="21" customHeight="1" hidden="1">
      <c r="A513" s="136" t="s">
        <v>382</v>
      </c>
      <c r="B513" s="64"/>
      <c r="C513" s="64">
        <v>0</v>
      </c>
      <c r="D513" s="128">
        <f t="shared" si="9"/>
      </c>
      <c r="E513" s="279"/>
    </row>
    <row r="514" spans="1:5" ht="21" customHeight="1">
      <c r="A514" s="136" t="s">
        <v>383</v>
      </c>
      <c r="B514" s="64">
        <v>95</v>
      </c>
      <c r="C514" s="64">
        <v>106</v>
      </c>
      <c r="D514" s="128">
        <f t="shared" si="9"/>
        <v>111.57894736842104</v>
      </c>
      <c r="E514" s="279"/>
    </row>
    <row r="515" spans="1:5" ht="21" customHeight="1">
      <c r="A515" s="136" t="s">
        <v>384</v>
      </c>
      <c r="B515" s="64"/>
      <c r="C515" s="64">
        <v>0</v>
      </c>
      <c r="D515" s="128">
        <f aca="true" t="shared" si="10" ref="D515:D578">_xlfn.IFERROR(C515/B515*100,"")</f>
      </c>
      <c r="E515" s="279"/>
    </row>
    <row r="516" spans="1:5" ht="21" customHeight="1" hidden="1">
      <c r="A516" s="136" t="s">
        <v>385</v>
      </c>
      <c r="B516" s="64"/>
      <c r="C516" s="64">
        <v>0</v>
      </c>
      <c r="D516" s="128">
        <f t="shared" si="10"/>
      </c>
      <c r="E516" s="279"/>
    </row>
    <row r="517" spans="1:5" ht="21" customHeight="1" hidden="1">
      <c r="A517" s="136" t="s">
        <v>386</v>
      </c>
      <c r="B517" s="64"/>
      <c r="C517" s="64">
        <v>0</v>
      </c>
      <c r="D517" s="128">
        <f t="shared" si="10"/>
      </c>
      <c r="E517" s="279"/>
    </row>
    <row r="518" spans="1:5" ht="21" customHeight="1" hidden="1">
      <c r="A518" s="136" t="s">
        <v>387</v>
      </c>
      <c r="B518" s="64"/>
      <c r="C518" s="64">
        <v>0</v>
      </c>
      <c r="D518" s="128">
        <f t="shared" si="10"/>
      </c>
      <c r="E518" s="279"/>
    </row>
    <row r="519" spans="1:5" ht="21" customHeight="1">
      <c r="A519" s="136" t="s">
        <v>388</v>
      </c>
      <c r="B519" s="64"/>
      <c r="C519" s="64">
        <v>0</v>
      </c>
      <c r="D519" s="128">
        <f t="shared" si="10"/>
      </c>
      <c r="E519" s="279"/>
    </row>
    <row r="520" spans="1:5" ht="21" customHeight="1">
      <c r="A520" s="136" t="s">
        <v>389</v>
      </c>
      <c r="B520" s="64">
        <v>127</v>
      </c>
      <c r="C520" s="64">
        <v>135</v>
      </c>
      <c r="D520" s="128">
        <f t="shared" si="10"/>
        <v>106.29921259842521</v>
      </c>
      <c r="E520" s="279"/>
    </row>
    <row r="521" spans="1:5" ht="21" customHeight="1">
      <c r="A521" s="137" t="s">
        <v>390</v>
      </c>
      <c r="B521" s="89">
        <f>SUM(B522:B528)</f>
        <v>0</v>
      </c>
      <c r="C521" s="89">
        <v>83</v>
      </c>
      <c r="D521" s="125">
        <f t="shared" si="10"/>
      </c>
      <c r="E521" s="278"/>
    </row>
    <row r="522" spans="1:5" ht="21" customHeight="1">
      <c r="A522" s="136" t="s">
        <v>40</v>
      </c>
      <c r="B522" s="64"/>
      <c r="C522" s="64">
        <v>0</v>
      </c>
      <c r="D522" s="125">
        <f t="shared" si="10"/>
      </c>
      <c r="E522" s="278"/>
    </row>
    <row r="523" spans="1:5" ht="21" customHeight="1" hidden="1">
      <c r="A523" s="136" t="s">
        <v>41</v>
      </c>
      <c r="B523" s="64"/>
      <c r="C523" s="64">
        <v>0</v>
      </c>
      <c r="D523" s="125">
        <f t="shared" si="10"/>
      </c>
      <c r="E523" s="278"/>
    </row>
    <row r="524" spans="1:5" s="272" customFormat="1" ht="21" customHeight="1" hidden="1">
      <c r="A524" s="136" t="s">
        <v>42</v>
      </c>
      <c r="B524" s="64"/>
      <c r="C524" s="64">
        <v>0</v>
      </c>
      <c r="D524" s="125">
        <f t="shared" si="10"/>
      </c>
      <c r="E524" s="278"/>
    </row>
    <row r="525" spans="1:5" ht="21" customHeight="1" hidden="1">
      <c r="A525" s="136" t="s">
        <v>391</v>
      </c>
      <c r="B525" s="64"/>
      <c r="C525" s="64">
        <v>0</v>
      </c>
      <c r="D525" s="125">
        <f t="shared" si="10"/>
      </c>
      <c r="E525" s="278"/>
    </row>
    <row r="526" spans="1:5" ht="21" customHeight="1">
      <c r="A526" s="136" t="s">
        <v>392</v>
      </c>
      <c r="B526" s="64"/>
      <c r="C526" s="64">
        <v>83</v>
      </c>
      <c r="D526" s="125">
        <f t="shared" si="10"/>
      </c>
      <c r="E526" s="278"/>
    </row>
    <row r="527" spans="1:5" ht="21" customHeight="1">
      <c r="A527" s="136" t="s">
        <v>393</v>
      </c>
      <c r="B527" s="64"/>
      <c r="C527" s="64">
        <v>0</v>
      </c>
      <c r="D527" s="125">
        <f t="shared" si="10"/>
      </c>
      <c r="E527" s="278"/>
    </row>
    <row r="528" spans="1:5" ht="21" customHeight="1">
      <c r="A528" s="136" t="s">
        <v>394</v>
      </c>
      <c r="B528" s="64"/>
      <c r="C528" s="64">
        <v>0</v>
      </c>
      <c r="D528" s="125">
        <f t="shared" si="10"/>
      </c>
      <c r="E528" s="278"/>
    </row>
    <row r="529" spans="1:5" ht="21" customHeight="1">
      <c r="A529" s="137" t="s">
        <v>395</v>
      </c>
      <c r="B529" s="89">
        <f>SUM(B530:B539)</f>
        <v>11</v>
      </c>
      <c r="C529" s="89">
        <v>0</v>
      </c>
      <c r="D529" s="125">
        <f t="shared" si="10"/>
        <v>0</v>
      </c>
      <c r="E529" s="278"/>
    </row>
    <row r="530" spans="1:5" ht="21" customHeight="1">
      <c r="A530" s="136" t="s">
        <v>40</v>
      </c>
      <c r="B530" s="64"/>
      <c r="C530" s="64">
        <v>0</v>
      </c>
      <c r="D530" s="125">
        <f t="shared" si="10"/>
      </c>
      <c r="E530" s="278"/>
    </row>
    <row r="531" spans="1:5" ht="21" customHeight="1">
      <c r="A531" s="136" t="s">
        <v>41</v>
      </c>
      <c r="B531" s="64"/>
      <c r="C531" s="64">
        <v>0</v>
      </c>
      <c r="D531" s="125">
        <f t="shared" si="10"/>
      </c>
      <c r="E531" s="278"/>
    </row>
    <row r="532" spans="1:5" s="272" customFormat="1" ht="21" customHeight="1" hidden="1">
      <c r="A532" s="136" t="s">
        <v>42</v>
      </c>
      <c r="B532" s="64"/>
      <c r="C532" s="64">
        <v>0</v>
      </c>
      <c r="D532" s="125">
        <f t="shared" si="10"/>
      </c>
      <c r="E532" s="278"/>
    </row>
    <row r="533" spans="1:5" ht="21" customHeight="1" hidden="1">
      <c r="A533" s="136" t="s">
        <v>396</v>
      </c>
      <c r="B533" s="64"/>
      <c r="C533" s="64">
        <v>0</v>
      </c>
      <c r="D533" s="125">
        <f t="shared" si="10"/>
      </c>
      <c r="E533" s="278"/>
    </row>
    <row r="534" spans="1:5" ht="21" customHeight="1" hidden="1">
      <c r="A534" s="136" t="s">
        <v>397</v>
      </c>
      <c r="B534" s="64"/>
      <c r="C534" s="64">
        <v>0</v>
      </c>
      <c r="D534" s="125">
        <f t="shared" si="10"/>
      </c>
      <c r="E534" s="278"/>
    </row>
    <row r="535" spans="1:5" ht="21" customHeight="1" hidden="1">
      <c r="A535" s="136" t="s">
        <v>398</v>
      </c>
      <c r="B535" s="64"/>
      <c r="C535" s="64">
        <v>0</v>
      </c>
      <c r="D535" s="125">
        <f t="shared" si="10"/>
      </c>
      <c r="E535" s="278"/>
    </row>
    <row r="536" spans="1:5" ht="21" customHeight="1" hidden="1">
      <c r="A536" s="136" t="s">
        <v>399</v>
      </c>
      <c r="B536" s="64"/>
      <c r="C536" s="64">
        <v>0</v>
      </c>
      <c r="D536" s="125">
        <f t="shared" si="10"/>
      </c>
      <c r="E536" s="278"/>
    </row>
    <row r="537" spans="1:5" ht="21" customHeight="1" hidden="1">
      <c r="A537" s="136" t="s">
        <v>400</v>
      </c>
      <c r="B537" s="64"/>
      <c r="C537" s="64">
        <v>0</v>
      </c>
      <c r="D537" s="125">
        <f t="shared" si="10"/>
      </c>
      <c r="E537" s="278"/>
    </row>
    <row r="538" spans="1:5" ht="21" customHeight="1">
      <c r="A538" s="136" t="s">
        <v>401</v>
      </c>
      <c r="B538" s="64"/>
      <c r="C538" s="64">
        <v>0</v>
      </c>
      <c r="D538" s="125">
        <f t="shared" si="10"/>
      </c>
      <c r="E538" s="278"/>
    </row>
    <row r="539" spans="1:5" ht="21" customHeight="1">
      <c r="A539" s="136" t="s">
        <v>402</v>
      </c>
      <c r="B539" s="64">
        <v>11</v>
      </c>
      <c r="C539" s="64">
        <v>0</v>
      </c>
      <c r="D539" s="128">
        <f t="shared" si="10"/>
        <v>0</v>
      </c>
      <c r="E539" s="279"/>
    </row>
    <row r="540" spans="1:5" ht="21" customHeight="1">
      <c r="A540" s="137" t="s">
        <v>403</v>
      </c>
      <c r="B540" s="89">
        <f>SUM(B541:B548)</f>
        <v>7</v>
      </c>
      <c r="C540" s="89">
        <v>0</v>
      </c>
      <c r="D540" s="125">
        <f t="shared" si="10"/>
        <v>0</v>
      </c>
      <c r="E540" s="278"/>
    </row>
    <row r="541" spans="1:5" ht="21" customHeight="1">
      <c r="A541" s="136" t="s">
        <v>40</v>
      </c>
      <c r="B541" s="64"/>
      <c r="C541" s="64">
        <v>0</v>
      </c>
      <c r="D541" s="125">
        <f t="shared" si="10"/>
      </c>
      <c r="E541" s="278"/>
    </row>
    <row r="542" spans="1:5" ht="21" customHeight="1" hidden="1">
      <c r="A542" s="136" t="s">
        <v>41</v>
      </c>
      <c r="B542" s="64"/>
      <c r="C542" s="64">
        <v>0</v>
      </c>
      <c r="D542" s="125">
        <f t="shared" si="10"/>
      </c>
      <c r="E542" s="278"/>
    </row>
    <row r="543" spans="1:5" s="272" customFormat="1" ht="21" customHeight="1" hidden="1">
      <c r="A543" s="136" t="s">
        <v>42</v>
      </c>
      <c r="B543" s="64"/>
      <c r="C543" s="64">
        <v>0</v>
      </c>
      <c r="D543" s="125">
        <f t="shared" si="10"/>
      </c>
      <c r="E543" s="278"/>
    </row>
    <row r="544" spans="1:5" ht="21" customHeight="1" hidden="1">
      <c r="A544" s="136" t="s">
        <v>404</v>
      </c>
      <c r="B544" s="64"/>
      <c r="C544" s="64">
        <v>0</v>
      </c>
      <c r="D544" s="125">
        <f t="shared" si="10"/>
      </c>
      <c r="E544" s="278"/>
    </row>
    <row r="545" spans="1:5" ht="21" customHeight="1" hidden="1">
      <c r="A545" s="136" t="s">
        <v>405</v>
      </c>
      <c r="B545" s="64"/>
      <c r="C545" s="64">
        <v>0</v>
      </c>
      <c r="D545" s="125">
        <f t="shared" si="10"/>
      </c>
      <c r="E545" s="278"/>
    </row>
    <row r="546" spans="1:5" ht="21" customHeight="1" hidden="1">
      <c r="A546" s="136" t="s">
        <v>406</v>
      </c>
      <c r="B546" s="64"/>
      <c r="C546" s="64">
        <v>0</v>
      </c>
      <c r="D546" s="125">
        <f t="shared" si="10"/>
      </c>
      <c r="E546" s="278"/>
    </row>
    <row r="547" spans="1:5" ht="21" customHeight="1">
      <c r="A547" s="136" t="s">
        <v>407</v>
      </c>
      <c r="B547" s="64">
        <v>7</v>
      </c>
      <c r="C547" s="64">
        <v>0</v>
      </c>
      <c r="D547" s="125">
        <f t="shared" si="10"/>
        <v>0</v>
      </c>
      <c r="E547" s="278"/>
    </row>
    <row r="548" spans="1:5" ht="21" customHeight="1">
      <c r="A548" s="136" t="s">
        <v>408</v>
      </c>
      <c r="B548" s="64"/>
      <c r="C548" s="64">
        <v>0</v>
      </c>
      <c r="D548" s="125">
        <f t="shared" si="10"/>
      </c>
      <c r="E548" s="278"/>
    </row>
    <row r="549" spans="1:5" ht="21" customHeight="1">
      <c r="A549" s="137" t="s">
        <v>409</v>
      </c>
      <c r="B549" s="89">
        <f>SUM(B550:B556)</f>
        <v>0</v>
      </c>
      <c r="C549" s="89">
        <v>130</v>
      </c>
      <c r="D549" s="125">
        <f t="shared" si="10"/>
      </c>
      <c r="E549" s="278"/>
    </row>
    <row r="550" spans="1:5" ht="21" customHeight="1">
      <c r="A550" s="136" t="s">
        <v>40</v>
      </c>
      <c r="B550" s="64"/>
      <c r="C550" s="64">
        <v>0</v>
      </c>
      <c r="D550" s="125">
        <f t="shared" si="10"/>
      </c>
      <c r="E550" s="278"/>
    </row>
    <row r="551" spans="1:5" ht="21" customHeight="1">
      <c r="A551" s="136" t="s">
        <v>41</v>
      </c>
      <c r="B551" s="64"/>
      <c r="C551" s="64">
        <v>0</v>
      </c>
      <c r="D551" s="125">
        <f t="shared" si="10"/>
      </c>
      <c r="E551" s="278"/>
    </row>
    <row r="552" spans="1:5" s="272" customFormat="1" ht="21" customHeight="1" hidden="1">
      <c r="A552" s="136" t="s">
        <v>42</v>
      </c>
      <c r="B552" s="64"/>
      <c r="C552" s="64">
        <v>0</v>
      </c>
      <c r="D552" s="125">
        <f t="shared" si="10"/>
      </c>
      <c r="E552" s="278"/>
    </row>
    <row r="553" spans="1:5" ht="21" customHeight="1" hidden="1">
      <c r="A553" s="136" t="s">
        <v>410</v>
      </c>
      <c r="B553" s="64"/>
      <c r="C553" s="64">
        <v>0</v>
      </c>
      <c r="D553" s="125">
        <f t="shared" si="10"/>
      </c>
      <c r="E553" s="278"/>
    </row>
    <row r="554" spans="1:5" ht="21" customHeight="1" hidden="1">
      <c r="A554" s="136" t="s">
        <v>411</v>
      </c>
      <c r="B554" s="64"/>
      <c r="C554" s="64">
        <v>0</v>
      </c>
      <c r="D554" s="125">
        <f t="shared" si="10"/>
      </c>
      <c r="E554" s="278"/>
    </row>
    <row r="555" spans="1:5" ht="21" customHeight="1" hidden="1">
      <c r="A555" s="136" t="s">
        <v>412</v>
      </c>
      <c r="B555" s="64"/>
      <c r="C555" s="64">
        <v>0</v>
      </c>
      <c r="D555" s="125">
        <f t="shared" si="10"/>
      </c>
      <c r="E555" s="278"/>
    </row>
    <row r="556" spans="1:5" ht="21" customHeight="1">
      <c r="A556" s="136" t="s">
        <v>413</v>
      </c>
      <c r="B556" s="64"/>
      <c r="C556" s="64">
        <v>130</v>
      </c>
      <c r="D556" s="125">
        <f t="shared" si="10"/>
      </c>
      <c r="E556" s="278"/>
    </row>
    <row r="557" spans="1:5" ht="21" customHeight="1">
      <c r="A557" s="137" t="s">
        <v>414</v>
      </c>
      <c r="B557" s="89">
        <f>SUM(B558:B560)</f>
        <v>185</v>
      </c>
      <c r="C557" s="89">
        <v>222</v>
      </c>
      <c r="D557" s="125">
        <f t="shared" si="10"/>
        <v>120</v>
      </c>
      <c r="E557" s="278"/>
    </row>
    <row r="558" spans="1:5" ht="21" customHeight="1">
      <c r="A558" s="136" t="s">
        <v>415</v>
      </c>
      <c r="B558" s="64"/>
      <c r="C558" s="64">
        <v>5</v>
      </c>
      <c r="D558" s="125">
        <f t="shared" si="10"/>
      </c>
      <c r="E558" s="278"/>
    </row>
    <row r="559" spans="1:5" s="272" customFormat="1" ht="21" customHeight="1">
      <c r="A559" s="136" t="s">
        <v>416</v>
      </c>
      <c r="B559" s="64"/>
      <c r="C559" s="64">
        <v>0</v>
      </c>
      <c r="D559" s="125">
        <f t="shared" si="10"/>
      </c>
      <c r="E559" s="278"/>
    </row>
    <row r="560" spans="1:5" ht="21" customHeight="1">
      <c r="A560" s="136" t="s">
        <v>417</v>
      </c>
      <c r="B560" s="64">
        <v>185</v>
      </c>
      <c r="C560" s="64">
        <v>217</v>
      </c>
      <c r="D560" s="128">
        <f t="shared" si="10"/>
        <v>117.29729729729729</v>
      </c>
      <c r="E560" s="279"/>
    </row>
    <row r="561" spans="1:5" ht="21" customHeight="1">
      <c r="A561" s="137" t="s">
        <v>418</v>
      </c>
      <c r="B561" s="89">
        <f>B562+B577+B585+B587+B595+B599+B609+B617+B624+B632+B641+B646+B649+B652+B655+B658+B661+B665+B670+B678+B681</f>
        <v>12782</v>
      </c>
      <c r="C561" s="89">
        <v>14491</v>
      </c>
      <c r="D561" s="125">
        <f t="shared" si="10"/>
        <v>113.37036457518386</v>
      </c>
      <c r="E561" s="278"/>
    </row>
    <row r="562" spans="1:5" ht="21" customHeight="1">
      <c r="A562" s="137" t="s">
        <v>419</v>
      </c>
      <c r="B562" s="89">
        <f>SUM(B563:B576)</f>
        <v>846</v>
      </c>
      <c r="C562" s="89">
        <v>1029</v>
      </c>
      <c r="D562" s="125">
        <f t="shared" si="10"/>
        <v>121.63120567375887</v>
      </c>
      <c r="E562" s="278"/>
    </row>
    <row r="563" spans="1:5" s="272" customFormat="1" ht="21" customHeight="1">
      <c r="A563" s="136" t="s">
        <v>40</v>
      </c>
      <c r="B563" s="64">
        <v>499</v>
      </c>
      <c r="C563" s="64">
        <v>565</v>
      </c>
      <c r="D563" s="128">
        <f t="shared" si="10"/>
        <v>113.22645290581161</v>
      </c>
      <c r="E563" s="279"/>
    </row>
    <row r="564" spans="1:5" s="272" customFormat="1" ht="21" customHeight="1">
      <c r="A564" s="136" t="s">
        <v>41</v>
      </c>
      <c r="B564" s="64"/>
      <c r="C564" s="64">
        <v>0</v>
      </c>
      <c r="D564" s="128">
        <f t="shared" si="10"/>
      </c>
      <c r="E564" s="279"/>
    </row>
    <row r="565" spans="1:5" ht="21" customHeight="1" hidden="1">
      <c r="A565" s="136" t="s">
        <v>42</v>
      </c>
      <c r="B565" s="64"/>
      <c r="C565" s="64">
        <v>0</v>
      </c>
      <c r="D565" s="125">
        <f t="shared" si="10"/>
      </c>
      <c r="E565" s="278"/>
    </row>
    <row r="566" spans="1:5" ht="21" customHeight="1" hidden="1">
      <c r="A566" s="136" t="s">
        <v>420</v>
      </c>
      <c r="B566" s="64"/>
      <c r="C566" s="64">
        <v>0</v>
      </c>
      <c r="D566" s="125">
        <f t="shared" si="10"/>
      </c>
      <c r="E566" s="278"/>
    </row>
    <row r="567" spans="1:5" ht="21" customHeight="1" hidden="1">
      <c r="A567" s="136" t="s">
        <v>421</v>
      </c>
      <c r="B567" s="64"/>
      <c r="C567" s="64">
        <v>0</v>
      </c>
      <c r="D567" s="125">
        <f t="shared" si="10"/>
      </c>
      <c r="E567" s="278"/>
    </row>
    <row r="568" spans="1:5" ht="21" customHeight="1" hidden="1">
      <c r="A568" s="136" t="s">
        <v>422</v>
      </c>
      <c r="B568" s="64"/>
      <c r="C568" s="64">
        <v>0</v>
      </c>
      <c r="D568" s="125">
        <f t="shared" si="10"/>
      </c>
      <c r="E568" s="278"/>
    </row>
    <row r="569" spans="1:5" ht="21" customHeight="1" hidden="1">
      <c r="A569" s="136" t="s">
        <v>423</v>
      </c>
      <c r="B569" s="64"/>
      <c r="C569" s="64">
        <v>0</v>
      </c>
      <c r="D569" s="125">
        <f t="shared" si="10"/>
      </c>
      <c r="E569" s="278"/>
    </row>
    <row r="570" spans="1:5" ht="21" customHeight="1">
      <c r="A570" s="136" t="s">
        <v>81</v>
      </c>
      <c r="B570" s="64"/>
      <c r="C570" s="64">
        <v>0</v>
      </c>
      <c r="D570" s="125">
        <f t="shared" si="10"/>
      </c>
      <c r="E570" s="278"/>
    </row>
    <row r="571" spans="1:5" ht="21" customHeight="1">
      <c r="A571" s="136" t="s">
        <v>424</v>
      </c>
      <c r="B571" s="64">
        <v>59</v>
      </c>
      <c r="C571" s="64">
        <v>68</v>
      </c>
      <c r="D571" s="128">
        <f t="shared" si="10"/>
        <v>115.2542372881356</v>
      </c>
      <c r="E571" s="279"/>
    </row>
    <row r="572" spans="1:5" ht="21" customHeight="1">
      <c r="A572" s="136" t="s">
        <v>425</v>
      </c>
      <c r="B572" s="64"/>
      <c r="C572" s="64">
        <v>0</v>
      </c>
      <c r="D572" s="128">
        <f t="shared" si="10"/>
      </c>
      <c r="E572" s="279"/>
    </row>
    <row r="573" spans="1:5" ht="21" customHeight="1">
      <c r="A573" s="136" t="s">
        <v>426</v>
      </c>
      <c r="B573" s="64"/>
      <c r="C573" s="64">
        <v>0</v>
      </c>
      <c r="D573" s="128">
        <f t="shared" si="10"/>
      </c>
      <c r="E573" s="279"/>
    </row>
    <row r="574" spans="1:5" ht="21" customHeight="1">
      <c r="A574" s="136" t="s">
        <v>427</v>
      </c>
      <c r="B574" s="64"/>
      <c r="C574" s="64">
        <v>0</v>
      </c>
      <c r="D574" s="128">
        <f t="shared" si="10"/>
      </c>
      <c r="E574" s="279"/>
    </row>
    <row r="575" spans="1:5" ht="21" customHeight="1">
      <c r="A575" s="136" t="s">
        <v>49</v>
      </c>
      <c r="B575" s="64">
        <v>185</v>
      </c>
      <c r="C575" s="64">
        <v>243</v>
      </c>
      <c r="D575" s="128">
        <f t="shared" si="10"/>
        <v>131.35135135135135</v>
      </c>
      <c r="E575" s="279"/>
    </row>
    <row r="576" spans="1:5" ht="21" customHeight="1">
      <c r="A576" s="136" t="s">
        <v>428</v>
      </c>
      <c r="B576" s="64">
        <v>103</v>
      </c>
      <c r="C576" s="64">
        <v>153</v>
      </c>
      <c r="D576" s="128">
        <f t="shared" si="10"/>
        <v>148.54368932038835</v>
      </c>
      <c r="E576" s="279"/>
    </row>
    <row r="577" spans="1:5" ht="21" customHeight="1">
      <c r="A577" s="137" t="s">
        <v>429</v>
      </c>
      <c r="B577" s="89">
        <f>SUM(B578:B584)</f>
        <v>812</v>
      </c>
      <c r="C577" s="89">
        <v>847</v>
      </c>
      <c r="D577" s="125">
        <f t="shared" si="10"/>
        <v>104.3103448275862</v>
      </c>
      <c r="E577" s="278"/>
    </row>
    <row r="578" spans="1:5" s="272" customFormat="1" ht="21" customHeight="1">
      <c r="A578" s="136" t="s">
        <v>40</v>
      </c>
      <c r="B578" s="64">
        <v>185</v>
      </c>
      <c r="C578" s="64">
        <v>199</v>
      </c>
      <c r="D578" s="128">
        <f t="shared" si="10"/>
        <v>107.56756756756755</v>
      </c>
      <c r="E578" s="279"/>
    </row>
    <row r="579" spans="1:5" ht="21" customHeight="1" hidden="1">
      <c r="A579" s="136" t="s">
        <v>41</v>
      </c>
      <c r="B579" s="64"/>
      <c r="C579" s="64">
        <v>0</v>
      </c>
      <c r="D579" s="128">
        <f aca="true" t="shared" si="11" ref="D579:D642">_xlfn.IFERROR(C579/B579*100,"")</f>
      </c>
      <c r="E579" s="279"/>
    </row>
    <row r="580" spans="1:5" ht="21" customHeight="1" hidden="1">
      <c r="A580" s="136" t="s">
        <v>42</v>
      </c>
      <c r="B580" s="64"/>
      <c r="C580" s="64">
        <v>0</v>
      </c>
      <c r="D580" s="128">
        <f t="shared" si="11"/>
      </c>
      <c r="E580" s="279"/>
    </row>
    <row r="581" spans="1:5" ht="21" customHeight="1" hidden="1">
      <c r="A581" s="136" t="s">
        <v>430</v>
      </c>
      <c r="B581" s="64"/>
      <c r="C581" s="64">
        <v>0</v>
      </c>
      <c r="D581" s="128">
        <f t="shared" si="11"/>
      </c>
      <c r="E581" s="279"/>
    </row>
    <row r="582" spans="1:5" ht="21" customHeight="1">
      <c r="A582" s="136" t="s">
        <v>431</v>
      </c>
      <c r="B582" s="64"/>
      <c r="C582" s="64">
        <v>0</v>
      </c>
      <c r="D582" s="128">
        <f t="shared" si="11"/>
      </c>
      <c r="E582" s="279"/>
    </row>
    <row r="583" spans="1:5" ht="21" customHeight="1">
      <c r="A583" s="136" t="s">
        <v>432</v>
      </c>
      <c r="B583" s="64">
        <v>274</v>
      </c>
      <c r="C583" s="64">
        <v>90</v>
      </c>
      <c r="D583" s="128">
        <f t="shared" si="11"/>
        <v>32.846715328467155</v>
      </c>
      <c r="E583" s="279"/>
    </row>
    <row r="584" spans="1:5" ht="21" customHeight="1">
      <c r="A584" s="136" t="s">
        <v>433</v>
      </c>
      <c r="B584" s="64">
        <v>353</v>
      </c>
      <c r="C584" s="64">
        <v>558</v>
      </c>
      <c r="D584" s="128">
        <f t="shared" si="11"/>
        <v>158.07365439093485</v>
      </c>
      <c r="E584" s="279"/>
    </row>
    <row r="585" spans="1:5" ht="21" customHeight="1">
      <c r="A585" s="137" t="s">
        <v>434</v>
      </c>
      <c r="B585" s="89">
        <f>B586</f>
        <v>0</v>
      </c>
      <c r="C585" s="89">
        <v>0</v>
      </c>
      <c r="D585" s="128">
        <f t="shared" si="11"/>
      </c>
      <c r="E585" s="279"/>
    </row>
    <row r="586" spans="1:5" s="272" customFormat="1" ht="21" customHeight="1">
      <c r="A586" s="136" t="s">
        <v>435</v>
      </c>
      <c r="B586" s="64"/>
      <c r="C586" s="64">
        <v>0</v>
      </c>
      <c r="D586" s="125">
        <f t="shared" si="11"/>
      </c>
      <c r="E586" s="278"/>
    </row>
    <row r="587" spans="1:5" ht="21" customHeight="1">
      <c r="A587" s="137" t="s">
        <v>436</v>
      </c>
      <c r="B587" s="89">
        <f>SUM(B588:B594)</f>
        <v>5756</v>
      </c>
      <c r="C587" s="89">
        <v>7517</v>
      </c>
      <c r="D587" s="125">
        <f t="shared" si="11"/>
        <v>130.59416261292566</v>
      </c>
      <c r="E587" s="278"/>
    </row>
    <row r="588" spans="1:5" s="272" customFormat="1" ht="21" customHeight="1">
      <c r="A588" s="136" t="s">
        <v>437</v>
      </c>
      <c r="B588" s="64">
        <v>318</v>
      </c>
      <c r="C588" s="64">
        <v>439</v>
      </c>
      <c r="D588" s="128">
        <f t="shared" si="11"/>
        <v>138.0503144654088</v>
      </c>
      <c r="E588" s="279"/>
    </row>
    <row r="589" spans="1:5" ht="21" customHeight="1">
      <c r="A589" s="136" t="s">
        <v>438</v>
      </c>
      <c r="B589" s="64">
        <v>2290</v>
      </c>
      <c r="C589" s="64">
        <v>1851</v>
      </c>
      <c r="D589" s="128">
        <f t="shared" si="11"/>
        <v>80.82969432314411</v>
      </c>
      <c r="E589" s="279"/>
    </row>
    <row r="590" spans="1:5" ht="21" customHeight="1">
      <c r="A590" s="136" t="s">
        <v>439</v>
      </c>
      <c r="B590" s="64"/>
      <c r="C590" s="64">
        <v>0</v>
      </c>
      <c r="D590" s="128">
        <f t="shared" si="11"/>
      </c>
      <c r="E590" s="279"/>
    </row>
    <row r="591" spans="1:5" ht="21" customHeight="1">
      <c r="A591" s="136" t="s">
        <v>440</v>
      </c>
      <c r="B591" s="64">
        <v>2730</v>
      </c>
      <c r="C591" s="64">
        <v>4378</v>
      </c>
      <c r="D591" s="128">
        <f t="shared" si="11"/>
        <v>160.36630036630038</v>
      </c>
      <c r="E591" s="279"/>
    </row>
    <row r="592" spans="1:5" ht="21" customHeight="1">
      <c r="A592" s="136" t="s">
        <v>441</v>
      </c>
      <c r="B592" s="64">
        <v>418</v>
      </c>
      <c r="C592" s="64">
        <v>794</v>
      </c>
      <c r="D592" s="128">
        <f t="shared" si="11"/>
        <v>189.95215311004785</v>
      </c>
      <c r="E592" s="279"/>
    </row>
    <row r="593" spans="1:5" ht="21" customHeight="1">
      <c r="A593" s="136" t="s">
        <v>442</v>
      </c>
      <c r="B593" s="64"/>
      <c r="C593" s="64">
        <v>55</v>
      </c>
      <c r="D593" s="128">
        <f t="shared" si="11"/>
      </c>
      <c r="E593" s="279"/>
    </row>
    <row r="594" spans="1:5" ht="21" customHeight="1">
      <c r="A594" s="136" t="s">
        <v>443</v>
      </c>
      <c r="B594" s="64"/>
      <c r="C594" s="64">
        <v>0</v>
      </c>
      <c r="D594" s="128">
        <f t="shared" si="11"/>
      </c>
      <c r="E594" s="279"/>
    </row>
    <row r="595" spans="1:5" ht="21" customHeight="1" hidden="1">
      <c r="A595" s="137" t="s">
        <v>444</v>
      </c>
      <c r="B595" s="89">
        <f>SUM(B596:B598)</f>
        <v>0</v>
      </c>
      <c r="C595" s="89">
        <v>0</v>
      </c>
      <c r="D595" s="128">
        <f t="shared" si="11"/>
      </c>
      <c r="E595" s="279"/>
    </row>
    <row r="596" spans="1:5" ht="21" customHeight="1" hidden="1">
      <c r="A596" s="136" t="s">
        <v>445</v>
      </c>
      <c r="B596" s="64"/>
      <c r="C596" s="64">
        <v>0</v>
      </c>
      <c r="D596" s="128">
        <f t="shared" si="11"/>
      </c>
      <c r="E596" s="279"/>
    </row>
    <row r="597" spans="1:5" s="272" customFormat="1" ht="21" customHeight="1" hidden="1">
      <c r="A597" s="136" t="s">
        <v>446</v>
      </c>
      <c r="B597" s="64"/>
      <c r="C597" s="64">
        <v>0</v>
      </c>
      <c r="D597" s="128">
        <f t="shared" si="11"/>
      </c>
      <c r="E597" s="279"/>
    </row>
    <row r="598" spans="1:5" ht="21" customHeight="1" hidden="1">
      <c r="A598" s="136" t="s">
        <v>447</v>
      </c>
      <c r="B598" s="64"/>
      <c r="C598" s="64">
        <v>0</v>
      </c>
      <c r="D598" s="125">
        <f t="shared" si="11"/>
      </c>
      <c r="E598" s="278"/>
    </row>
    <row r="599" spans="1:5" ht="21" customHeight="1">
      <c r="A599" s="137" t="s">
        <v>448</v>
      </c>
      <c r="B599" s="89">
        <f>SUM(B600:B608)</f>
        <v>1021</v>
      </c>
      <c r="C599" s="89">
        <v>979</v>
      </c>
      <c r="D599" s="125">
        <f t="shared" si="11"/>
        <v>95.88638589618022</v>
      </c>
      <c r="E599" s="278"/>
    </row>
    <row r="600" spans="1:5" ht="21" customHeight="1">
      <c r="A600" s="136" t="s">
        <v>449</v>
      </c>
      <c r="B600" s="64"/>
      <c r="C600" s="64">
        <v>0</v>
      </c>
      <c r="D600" s="125">
        <f t="shared" si="11"/>
      </c>
      <c r="E600" s="278"/>
    </row>
    <row r="601" spans="1:5" s="272" customFormat="1" ht="21" customHeight="1">
      <c r="A601" s="136" t="s">
        <v>450</v>
      </c>
      <c r="B601" s="64"/>
      <c r="C601" s="64">
        <v>0</v>
      </c>
      <c r="D601" s="125">
        <f t="shared" si="11"/>
      </c>
      <c r="E601" s="278"/>
    </row>
    <row r="602" spans="1:5" ht="21" customHeight="1" hidden="1">
      <c r="A602" s="136" t="s">
        <v>451</v>
      </c>
      <c r="B602" s="64"/>
      <c r="C602" s="64">
        <v>0</v>
      </c>
      <c r="D602" s="125">
        <f t="shared" si="11"/>
      </c>
      <c r="E602" s="278"/>
    </row>
    <row r="603" spans="1:5" ht="21" customHeight="1" hidden="1">
      <c r="A603" s="136" t="s">
        <v>452</v>
      </c>
      <c r="B603" s="64"/>
      <c r="C603" s="64">
        <v>0</v>
      </c>
      <c r="D603" s="125">
        <f t="shared" si="11"/>
      </c>
      <c r="E603" s="278"/>
    </row>
    <row r="604" spans="1:5" ht="21" customHeight="1" hidden="1">
      <c r="A604" s="136" t="s">
        <v>453</v>
      </c>
      <c r="B604" s="64"/>
      <c r="C604" s="64">
        <v>0</v>
      </c>
      <c r="D604" s="125">
        <f t="shared" si="11"/>
      </c>
      <c r="E604" s="278"/>
    </row>
    <row r="605" spans="1:5" ht="21" customHeight="1" hidden="1">
      <c r="A605" s="136" t="s">
        <v>454</v>
      </c>
      <c r="B605" s="64"/>
      <c r="C605" s="64">
        <v>0</v>
      </c>
      <c r="D605" s="125">
        <f t="shared" si="11"/>
      </c>
      <c r="E605" s="278"/>
    </row>
    <row r="606" spans="1:5" ht="21" customHeight="1" hidden="1">
      <c r="A606" s="136" t="s">
        <v>455</v>
      </c>
      <c r="B606" s="64"/>
      <c r="C606" s="64">
        <v>0</v>
      </c>
      <c r="D606" s="125">
        <f t="shared" si="11"/>
      </c>
      <c r="E606" s="278"/>
    </row>
    <row r="607" spans="1:5" ht="21" customHeight="1">
      <c r="A607" s="136" t="s">
        <v>456</v>
      </c>
      <c r="B607" s="64"/>
      <c r="C607" s="64">
        <v>0</v>
      </c>
      <c r="D607" s="125">
        <f t="shared" si="11"/>
      </c>
      <c r="E607" s="278"/>
    </row>
    <row r="608" spans="1:5" ht="21" customHeight="1">
      <c r="A608" s="136" t="s">
        <v>457</v>
      </c>
      <c r="B608" s="64">
        <v>1021</v>
      </c>
      <c r="C608" s="64">
        <v>979</v>
      </c>
      <c r="D608" s="128">
        <f t="shared" si="11"/>
        <v>95.88638589618022</v>
      </c>
      <c r="E608" s="279"/>
    </row>
    <row r="609" spans="1:5" ht="21" customHeight="1">
      <c r="A609" s="137" t="s">
        <v>458</v>
      </c>
      <c r="B609" s="89">
        <f>SUM(B610:B616)</f>
        <v>884</v>
      </c>
      <c r="C609" s="89">
        <v>1058</v>
      </c>
      <c r="D609" s="125">
        <f t="shared" si="11"/>
        <v>119.68325791855203</v>
      </c>
      <c r="E609" s="278"/>
    </row>
    <row r="610" spans="1:5" ht="21" customHeight="1">
      <c r="A610" s="136" t="s">
        <v>459</v>
      </c>
      <c r="B610" s="64">
        <v>269</v>
      </c>
      <c r="C610" s="64">
        <v>493</v>
      </c>
      <c r="D610" s="128">
        <f t="shared" si="11"/>
        <v>183.271375464684</v>
      </c>
      <c r="E610" s="279"/>
    </row>
    <row r="611" spans="1:5" s="272" customFormat="1" ht="21" customHeight="1">
      <c r="A611" s="136" t="s">
        <v>460</v>
      </c>
      <c r="B611" s="64">
        <v>15</v>
      </c>
      <c r="C611" s="64">
        <v>0</v>
      </c>
      <c r="D611" s="128">
        <f t="shared" si="11"/>
        <v>0</v>
      </c>
      <c r="E611" s="279"/>
    </row>
    <row r="612" spans="1:5" ht="21" customHeight="1">
      <c r="A612" s="136" t="s">
        <v>461</v>
      </c>
      <c r="B612" s="64"/>
      <c r="C612" s="64">
        <v>0</v>
      </c>
      <c r="D612" s="128">
        <f t="shared" si="11"/>
      </c>
      <c r="E612" s="279"/>
    </row>
    <row r="613" spans="1:5" ht="21" customHeight="1">
      <c r="A613" s="136" t="s">
        <v>462</v>
      </c>
      <c r="B613" s="64"/>
      <c r="C613" s="64"/>
      <c r="D613" s="128">
        <f t="shared" si="11"/>
      </c>
      <c r="E613" s="279"/>
    </row>
    <row r="614" spans="1:5" ht="21" customHeight="1">
      <c r="A614" s="136" t="s">
        <v>463</v>
      </c>
      <c r="B614" s="64">
        <v>195</v>
      </c>
      <c r="C614" s="64">
        <v>129</v>
      </c>
      <c r="D614" s="128">
        <f t="shared" si="11"/>
        <v>66.15384615384615</v>
      </c>
      <c r="E614" s="279"/>
    </row>
    <row r="615" spans="1:5" ht="21" customHeight="1">
      <c r="A615" s="136" t="s">
        <v>464</v>
      </c>
      <c r="B615" s="64"/>
      <c r="C615" s="64">
        <v>0</v>
      </c>
      <c r="D615" s="128">
        <f t="shared" si="11"/>
      </c>
      <c r="E615" s="279"/>
    </row>
    <row r="616" spans="1:5" ht="21" customHeight="1">
      <c r="A616" s="136" t="s">
        <v>465</v>
      </c>
      <c r="B616" s="64">
        <v>405</v>
      </c>
      <c r="C616" s="64">
        <v>436</v>
      </c>
      <c r="D616" s="128">
        <f t="shared" si="11"/>
        <v>107.65432098765433</v>
      </c>
      <c r="E616" s="279"/>
    </row>
    <row r="617" spans="1:5" ht="21" customHeight="1">
      <c r="A617" s="137" t="s">
        <v>466</v>
      </c>
      <c r="B617" s="89">
        <f>SUM(B618:B623)</f>
        <v>74</v>
      </c>
      <c r="C617" s="89">
        <v>129</v>
      </c>
      <c r="D617" s="125">
        <f t="shared" si="11"/>
        <v>174.32432432432432</v>
      </c>
      <c r="E617" s="278"/>
    </row>
    <row r="618" spans="1:5" ht="21" customHeight="1">
      <c r="A618" s="136" t="s">
        <v>467</v>
      </c>
      <c r="B618" s="64">
        <v>39</v>
      </c>
      <c r="C618" s="64">
        <v>87</v>
      </c>
      <c r="D618" s="128">
        <f t="shared" si="11"/>
        <v>223.0769230769231</v>
      </c>
      <c r="E618" s="279"/>
    </row>
    <row r="619" spans="1:5" s="272" customFormat="1" ht="21" customHeight="1">
      <c r="A619" s="136" t="s">
        <v>468</v>
      </c>
      <c r="B619" s="64"/>
      <c r="C619" s="64">
        <v>0</v>
      </c>
      <c r="D619" s="128">
        <f t="shared" si="11"/>
      </c>
      <c r="E619" s="279"/>
    </row>
    <row r="620" spans="1:5" ht="21" customHeight="1">
      <c r="A620" s="136" t="s">
        <v>469</v>
      </c>
      <c r="B620" s="64"/>
      <c r="C620" s="64">
        <v>0</v>
      </c>
      <c r="D620" s="128">
        <f t="shared" si="11"/>
      </c>
      <c r="E620" s="279"/>
    </row>
    <row r="621" spans="1:5" ht="21" customHeight="1">
      <c r="A621" s="136" t="s">
        <v>470</v>
      </c>
      <c r="B621" s="64">
        <v>3</v>
      </c>
      <c r="C621" s="64">
        <v>2</v>
      </c>
      <c r="D621" s="128">
        <f t="shared" si="11"/>
        <v>66.66666666666666</v>
      </c>
      <c r="E621" s="279"/>
    </row>
    <row r="622" spans="1:5" ht="21" customHeight="1">
      <c r="A622" s="136" t="s">
        <v>471</v>
      </c>
      <c r="B622" s="64">
        <v>27</v>
      </c>
      <c r="C622" s="64">
        <v>9</v>
      </c>
      <c r="D622" s="128">
        <f t="shared" si="11"/>
        <v>33.33333333333333</v>
      </c>
      <c r="E622" s="279"/>
    </row>
    <row r="623" spans="1:5" ht="21" customHeight="1">
      <c r="A623" s="136" t="s">
        <v>472</v>
      </c>
      <c r="B623" s="64">
        <v>5</v>
      </c>
      <c r="C623" s="64">
        <v>31</v>
      </c>
      <c r="D623" s="128">
        <f t="shared" si="11"/>
        <v>620</v>
      </c>
      <c r="E623" s="279"/>
    </row>
    <row r="624" spans="1:5" ht="21" customHeight="1">
      <c r="A624" s="137" t="s">
        <v>473</v>
      </c>
      <c r="B624" s="89">
        <f>SUM(B625:B631)</f>
        <v>712</v>
      </c>
      <c r="C624" s="89">
        <v>186</v>
      </c>
      <c r="D624" s="125">
        <f t="shared" si="11"/>
        <v>26.12359550561798</v>
      </c>
      <c r="E624" s="278"/>
    </row>
    <row r="625" spans="1:5" ht="21" customHeight="1">
      <c r="A625" s="136" t="s">
        <v>474</v>
      </c>
      <c r="B625" s="64">
        <v>8</v>
      </c>
      <c r="C625" s="64">
        <v>6</v>
      </c>
      <c r="D625" s="128">
        <f t="shared" si="11"/>
        <v>75</v>
      </c>
      <c r="E625" s="279"/>
    </row>
    <row r="626" spans="1:5" s="272" customFormat="1" ht="21" customHeight="1">
      <c r="A626" s="136" t="s">
        <v>475</v>
      </c>
      <c r="B626" s="64">
        <v>97</v>
      </c>
      <c r="C626" s="64">
        <v>64</v>
      </c>
      <c r="D626" s="128">
        <f t="shared" si="11"/>
        <v>65.97938144329896</v>
      </c>
      <c r="E626" s="279"/>
    </row>
    <row r="627" spans="1:5" ht="21" customHeight="1">
      <c r="A627" s="136" t="s">
        <v>476</v>
      </c>
      <c r="B627" s="64"/>
      <c r="C627" s="64">
        <v>0</v>
      </c>
      <c r="D627" s="128">
        <f t="shared" si="11"/>
      </c>
      <c r="E627" s="279"/>
    </row>
    <row r="628" spans="1:5" ht="21" customHeight="1">
      <c r="A628" s="136" t="s">
        <v>477</v>
      </c>
      <c r="B628" s="64">
        <v>69</v>
      </c>
      <c r="C628" s="64">
        <v>61</v>
      </c>
      <c r="D628" s="128">
        <f t="shared" si="11"/>
        <v>88.40579710144928</v>
      </c>
      <c r="E628" s="279"/>
    </row>
    <row r="629" spans="1:5" ht="21" customHeight="1">
      <c r="A629" s="136" t="s">
        <v>478</v>
      </c>
      <c r="B629" s="64"/>
      <c r="C629" s="64">
        <v>0</v>
      </c>
      <c r="D629" s="128">
        <f t="shared" si="11"/>
      </c>
      <c r="E629" s="279"/>
    </row>
    <row r="630" spans="1:5" ht="21" customHeight="1">
      <c r="A630" s="136" t="s">
        <v>479</v>
      </c>
      <c r="B630" s="64">
        <v>538</v>
      </c>
      <c r="C630" s="64">
        <v>55</v>
      </c>
      <c r="D630" s="128">
        <f t="shared" si="11"/>
        <v>10.223048327137546</v>
      </c>
      <c r="E630" s="279"/>
    </row>
    <row r="631" spans="1:5" ht="21" customHeight="1">
      <c r="A631" s="136" t="s">
        <v>480</v>
      </c>
      <c r="B631" s="64"/>
      <c r="C631" s="64">
        <v>0</v>
      </c>
      <c r="D631" s="128">
        <f t="shared" si="11"/>
      </c>
      <c r="E631" s="279"/>
    </row>
    <row r="632" spans="1:5" ht="21" customHeight="1">
      <c r="A632" s="137" t="s">
        <v>481</v>
      </c>
      <c r="B632" s="89">
        <f>SUM(B633:B640)</f>
        <v>522</v>
      </c>
      <c r="C632" s="89">
        <v>520</v>
      </c>
      <c r="D632" s="125">
        <f t="shared" si="11"/>
        <v>99.61685823754789</v>
      </c>
      <c r="E632" s="278"/>
    </row>
    <row r="633" spans="1:5" s="272" customFormat="1" ht="21" customHeight="1">
      <c r="A633" s="136" t="s">
        <v>40</v>
      </c>
      <c r="B633" s="64">
        <v>48</v>
      </c>
      <c r="C633" s="64">
        <v>64</v>
      </c>
      <c r="D633" s="128">
        <f t="shared" si="11"/>
        <v>133.33333333333331</v>
      </c>
      <c r="E633" s="279"/>
    </row>
    <row r="634" spans="1:5" ht="21" customHeight="1">
      <c r="A634" s="136" t="s">
        <v>41</v>
      </c>
      <c r="B634" s="64"/>
      <c r="C634" s="64">
        <v>0</v>
      </c>
      <c r="D634" s="128">
        <f t="shared" si="11"/>
      </c>
      <c r="E634" s="279"/>
    </row>
    <row r="635" spans="1:5" ht="21" customHeight="1">
      <c r="A635" s="136" t="s">
        <v>42</v>
      </c>
      <c r="B635" s="64"/>
      <c r="C635" s="64">
        <v>0</v>
      </c>
      <c r="D635" s="128">
        <f t="shared" si="11"/>
      </c>
      <c r="E635" s="279"/>
    </row>
    <row r="636" spans="1:5" ht="21" customHeight="1">
      <c r="A636" s="136" t="s">
        <v>482</v>
      </c>
      <c r="B636" s="64">
        <v>83</v>
      </c>
      <c r="C636" s="64">
        <v>76</v>
      </c>
      <c r="D636" s="128">
        <f t="shared" si="11"/>
        <v>91.56626506024097</v>
      </c>
      <c r="E636" s="279"/>
    </row>
    <row r="637" spans="1:5" ht="21" customHeight="1">
      <c r="A637" s="136" t="s">
        <v>483</v>
      </c>
      <c r="B637" s="64">
        <v>16</v>
      </c>
      <c r="C637" s="64">
        <v>18</v>
      </c>
      <c r="D637" s="128">
        <f t="shared" si="11"/>
        <v>112.5</v>
      </c>
      <c r="E637" s="279"/>
    </row>
    <row r="638" spans="1:5" ht="21" customHeight="1">
      <c r="A638" s="136" t="s">
        <v>484</v>
      </c>
      <c r="B638" s="64"/>
      <c r="C638" s="64">
        <v>0</v>
      </c>
      <c r="D638" s="128">
        <f t="shared" si="11"/>
      </c>
      <c r="E638" s="279"/>
    </row>
    <row r="639" spans="1:5" ht="21" customHeight="1">
      <c r="A639" s="136" t="s">
        <v>485</v>
      </c>
      <c r="B639" s="64">
        <v>189</v>
      </c>
      <c r="C639" s="64">
        <v>211</v>
      </c>
      <c r="D639" s="128">
        <f t="shared" si="11"/>
        <v>111.64021164021165</v>
      </c>
      <c r="E639" s="279"/>
    </row>
    <row r="640" spans="1:5" ht="21" customHeight="1">
      <c r="A640" s="136" t="s">
        <v>486</v>
      </c>
      <c r="B640" s="64">
        <v>186</v>
      </c>
      <c r="C640" s="64">
        <v>151</v>
      </c>
      <c r="D640" s="128">
        <f t="shared" si="11"/>
        <v>81.18279569892472</v>
      </c>
      <c r="E640" s="279"/>
    </row>
    <row r="641" spans="1:5" ht="21" customHeight="1">
      <c r="A641" s="137" t="s">
        <v>487</v>
      </c>
      <c r="B641" s="89">
        <f>SUM(B642:B645)</f>
        <v>1</v>
      </c>
      <c r="C641" s="89">
        <v>3</v>
      </c>
      <c r="D641" s="125">
        <f t="shared" si="11"/>
        <v>300</v>
      </c>
      <c r="E641" s="278"/>
    </row>
    <row r="642" spans="1:5" s="272" customFormat="1" ht="21" customHeight="1">
      <c r="A642" s="136" t="s">
        <v>40</v>
      </c>
      <c r="B642" s="64"/>
      <c r="C642" s="64">
        <v>0</v>
      </c>
      <c r="D642" s="125">
        <f t="shared" si="11"/>
      </c>
      <c r="E642" s="278"/>
    </row>
    <row r="643" spans="1:5" ht="21" customHeight="1" hidden="1">
      <c r="A643" s="136" t="s">
        <v>41</v>
      </c>
      <c r="B643" s="64"/>
      <c r="C643" s="64">
        <v>0</v>
      </c>
      <c r="D643" s="125">
        <f aca="true" t="shared" si="12" ref="D643:D706">_xlfn.IFERROR(C643/B643*100,"")</f>
      </c>
      <c r="E643" s="278"/>
    </row>
    <row r="644" spans="1:5" ht="21" customHeight="1" hidden="1">
      <c r="A644" s="136" t="s">
        <v>42</v>
      </c>
      <c r="B644" s="64"/>
      <c r="C644" s="64">
        <v>0</v>
      </c>
      <c r="D644" s="125">
        <f t="shared" si="12"/>
      </c>
      <c r="E644" s="278"/>
    </row>
    <row r="645" spans="1:5" ht="21" customHeight="1">
      <c r="A645" s="136" t="s">
        <v>488</v>
      </c>
      <c r="B645" s="64">
        <v>1</v>
      </c>
      <c r="C645" s="64">
        <v>3</v>
      </c>
      <c r="D645" s="128">
        <f t="shared" si="12"/>
        <v>300</v>
      </c>
      <c r="E645" s="279"/>
    </row>
    <row r="646" spans="1:5" ht="21" customHeight="1" hidden="1">
      <c r="A646" s="137" t="s">
        <v>489</v>
      </c>
      <c r="B646" s="89">
        <f>SUM(B647:B648)</f>
        <v>0</v>
      </c>
      <c r="C646" s="89">
        <v>0</v>
      </c>
      <c r="D646" s="128">
        <f t="shared" si="12"/>
      </c>
      <c r="E646" s="279"/>
    </row>
    <row r="647" spans="1:5" s="272" customFormat="1" ht="21" customHeight="1" hidden="1">
      <c r="A647" s="136" t="s">
        <v>490</v>
      </c>
      <c r="B647" s="64"/>
      <c r="C647" s="64">
        <v>0</v>
      </c>
      <c r="D647" s="125">
        <f t="shared" si="12"/>
      </c>
      <c r="E647" s="278"/>
    </row>
    <row r="648" spans="1:5" ht="21" customHeight="1" hidden="1">
      <c r="A648" s="136" t="s">
        <v>491</v>
      </c>
      <c r="B648" s="64"/>
      <c r="C648" s="64">
        <v>0</v>
      </c>
      <c r="D648" s="125">
        <f t="shared" si="12"/>
      </c>
      <c r="E648" s="278"/>
    </row>
    <row r="649" spans="1:5" ht="21" customHeight="1" hidden="1">
      <c r="A649" s="137" t="s">
        <v>492</v>
      </c>
      <c r="B649" s="89">
        <f>SUM(B650:B651)</f>
        <v>0</v>
      </c>
      <c r="C649" s="89">
        <v>0</v>
      </c>
      <c r="D649" s="125">
        <f t="shared" si="12"/>
      </c>
      <c r="E649" s="278"/>
    </row>
    <row r="650" spans="1:5" s="272" customFormat="1" ht="21" customHeight="1" hidden="1">
      <c r="A650" s="136" t="s">
        <v>493</v>
      </c>
      <c r="B650" s="64"/>
      <c r="C650" s="64">
        <v>0</v>
      </c>
      <c r="D650" s="125">
        <f t="shared" si="12"/>
      </c>
      <c r="E650" s="278"/>
    </row>
    <row r="651" spans="1:5" ht="21" customHeight="1" hidden="1">
      <c r="A651" s="136" t="s">
        <v>494</v>
      </c>
      <c r="B651" s="64"/>
      <c r="C651" s="64">
        <v>0</v>
      </c>
      <c r="D651" s="125">
        <f t="shared" si="12"/>
      </c>
      <c r="E651" s="278"/>
    </row>
    <row r="652" spans="1:5" ht="21" customHeight="1" hidden="1">
      <c r="A652" s="137" t="s">
        <v>495</v>
      </c>
      <c r="B652" s="89">
        <f>SUM(B653:B654)</f>
        <v>0</v>
      </c>
      <c r="C652" s="89">
        <v>0</v>
      </c>
      <c r="D652" s="125">
        <f t="shared" si="12"/>
      </c>
      <c r="E652" s="278"/>
    </row>
    <row r="653" spans="1:5" s="272" customFormat="1" ht="21" customHeight="1" hidden="1">
      <c r="A653" s="136" t="s">
        <v>496</v>
      </c>
      <c r="B653" s="64"/>
      <c r="C653" s="64">
        <v>0</v>
      </c>
      <c r="D653" s="125">
        <f t="shared" si="12"/>
      </c>
      <c r="E653" s="278"/>
    </row>
    <row r="654" spans="1:5" ht="21" customHeight="1" hidden="1">
      <c r="A654" s="136" t="s">
        <v>497</v>
      </c>
      <c r="B654" s="64"/>
      <c r="C654" s="64">
        <v>0</v>
      </c>
      <c r="D654" s="125">
        <f t="shared" si="12"/>
      </c>
      <c r="E654" s="278"/>
    </row>
    <row r="655" spans="1:5" ht="21" customHeight="1" hidden="1">
      <c r="A655" s="137" t="s">
        <v>498</v>
      </c>
      <c r="B655" s="89">
        <f>SUM(B656:B657)</f>
        <v>0</v>
      </c>
      <c r="C655" s="89">
        <v>0</v>
      </c>
      <c r="D655" s="125">
        <f t="shared" si="12"/>
      </c>
      <c r="E655" s="278"/>
    </row>
    <row r="656" spans="1:5" s="272" customFormat="1" ht="21" customHeight="1" hidden="1">
      <c r="A656" s="136" t="s">
        <v>499</v>
      </c>
      <c r="B656" s="64"/>
      <c r="C656" s="64">
        <v>0</v>
      </c>
      <c r="D656" s="125">
        <f t="shared" si="12"/>
      </c>
      <c r="E656" s="278"/>
    </row>
    <row r="657" spans="1:5" ht="21" customHeight="1" hidden="1">
      <c r="A657" s="136" t="s">
        <v>500</v>
      </c>
      <c r="B657" s="64"/>
      <c r="C657" s="64">
        <v>0</v>
      </c>
      <c r="D657" s="125">
        <f t="shared" si="12"/>
      </c>
      <c r="E657" s="278"/>
    </row>
    <row r="658" spans="1:5" ht="21" customHeight="1" hidden="1">
      <c r="A658" s="137" t="s">
        <v>501</v>
      </c>
      <c r="B658" s="89">
        <f>SUM(B659:B660)</f>
        <v>0</v>
      </c>
      <c r="C658" s="89">
        <v>0</v>
      </c>
      <c r="D658" s="125">
        <f t="shared" si="12"/>
      </c>
      <c r="E658" s="278"/>
    </row>
    <row r="659" spans="1:5" s="272" customFormat="1" ht="21" customHeight="1" hidden="1">
      <c r="A659" s="136" t="s">
        <v>502</v>
      </c>
      <c r="B659" s="64"/>
      <c r="C659" s="64">
        <v>0</v>
      </c>
      <c r="D659" s="125">
        <f t="shared" si="12"/>
      </c>
      <c r="E659" s="278"/>
    </row>
    <row r="660" spans="1:5" ht="21" customHeight="1" hidden="1">
      <c r="A660" s="136" t="s">
        <v>503</v>
      </c>
      <c r="B660" s="64"/>
      <c r="C660" s="64">
        <v>0</v>
      </c>
      <c r="D660" s="128">
        <f t="shared" si="12"/>
      </c>
      <c r="E660" s="279"/>
    </row>
    <row r="661" spans="1:5" ht="21" customHeight="1" hidden="1">
      <c r="A661" s="137" t="s">
        <v>504</v>
      </c>
      <c r="B661" s="89">
        <f>SUM(B662:B664)</f>
        <v>0</v>
      </c>
      <c r="C661" s="89">
        <v>0</v>
      </c>
      <c r="D661" s="125">
        <f t="shared" si="12"/>
      </c>
      <c r="E661" s="278"/>
    </row>
    <row r="662" spans="1:5" s="272" customFormat="1" ht="21" customHeight="1" hidden="1">
      <c r="A662" s="136" t="s">
        <v>505</v>
      </c>
      <c r="B662" s="64"/>
      <c r="C662" s="64">
        <v>0</v>
      </c>
      <c r="D662" s="125">
        <f t="shared" si="12"/>
      </c>
      <c r="E662" s="278"/>
    </row>
    <row r="663" spans="1:5" ht="21" customHeight="1" hidden="1">
      <c r="A663" s="136" t="s">
        <v>506</v>
      </c>
      <c r="B663" s="64"/>
      <c r="C663" s="64">
        <v>0</v>
      </c>
      <c r="D663" s="125">
        <f t="shared" si="12"/>
      </c>
      <c r="E663" s="278"/>
    </row>
    <row r="664" spans="1:5" ht="21" customHeight="1" hidden="1">
      <c r="A664" s="136" t="s">
        <v>507</v>
      </c>
      <c r="B664" s="64"/>
      <c r="C664" s="64">
        <v>0</v>
      </c>
      <c r="D664" s="125">
        <f t="shared" si="12"/>
      </c>
      <c r="E664" s="278"/>
    </row>
    <row r="665" spans="1:5" ht="21" customHeight="1" hidden="1">
      <c r="A665" s="137" t="s">
        <v>508</v>
      </c>
      <c r="B665" s="89">
        <f>SUM(B666:B669)</f>
        <v>0</v>
      </c>
      <c r="C665" s="89">
        <v>0</v>
      </c>
      <c r="D665" s="125">
        <f t="shared" si="12"/>
      </c>
      <c r="E665" s="278"/>
    </row>
    <row r="666" spans="1:5" s="272" customFormat="1" ht="21" customHeight="1" hidden="1">
      <c r="A666" s="136" t="s">
        <v>509</v>
      </c>
      <c r="B666" s="64"/>
      <c r="C666" s="64">
        <v>0</v>
      </c>
      <c r="D666" s="125">
        <f t="shared" si="12"/>
      </c>
      <c r="E666" s="278"/>
    </row>
    <row r="667" spans="1:5" ht="21" customHeight="1" hidden="1">
      <c r="A667" s="136" t="s">
        <v>510</v>
      </c>
      <c r="B667" s="64"/>
      <c r="C667" s="64">
        <v>0</v>
      </c>
      <c r="D667" s="125">
        <f t="shared" si="12"/>
      </c>
      <c r="E667" s="278"/>
    </row>
    <row r="668" spans="1:5" ht="21" customHeight="1" hidden="1">
      <c r="A668" s="136" t="s">
        <v>511</v>
      </c>
      <c r="B668" s="64"/>
      <c r="C668" s="64"/>
      <c r="D668" s="125">
        <f t="shared" si="12"/>
      </c>
      <c r="E668" s="278"/>
    </row>
    <row r="669" spans="1:5" ht="21" customHeight="1" hidden="1">
      <c r="A669" s="136" t="s">
        <v>512</v>
      </c>
      <c r="B669" s="64"/>
      <c r="C669" s="64">
        <v>0</v>
      </c>
      <c r="D669" s="125">
        <f t="shared" si="12"/>
      </c>
      <c r="E669" s="278"/>
    </row>
    <row r="670" spans="1:5" ht="21" customHeight="1">
      <c r="A670" s="137" t="s">
        <v>513</v>
      </c>
      <c r="B670" s="89">
        <f>SUM(B671:B677)</f>
        <v>160</v>
      </c>
      <c r="C670" s="89">
        <v>216</v>
      </c>
      <c r="D670" s="125">
        <f t="shared" si="12"/>
        <v>135</v>
      </c>
      <c r="E670" s="278"/>
    </row>
    <row r="671" spans="1:5" s="272" customFormat="1" ht="21" customHeight="1">
      <c r="A671" s="136" t="s">
        <v>40</v>
      </c>
      <c r="B671" s="64">
        <v>56</v>
      </c>
      <c r="C671" s="64">
        <v>64</v>
      </c>
      <c r="D671" s="128">
        <f t="shared" si="12"/>
        <v>114.28571428571428</v>
      </c>
      <c r="E671" s="279"/>
    </row>
    <row r="672" spans="1:5" ht="21" customHeight="1">
      <c r="A672" s="136" t="s">
        <v>41</v>
      </c>
      <c r="B672" s="64"/>
      <c r="C672" s="64">
        <v>0</v>
      </c>
      <c r="D672" s="128">
        <f t="shared" si="12"/>
      </c>
      <c r="E672" s="279"/>
    </row>
    <row r="673" spans="1:5" ht="21" customHeight="1">
      <c r="A673" s="136" t="s">
        <v>42</v>
      </c>
      <c r="B673" s="64"/>
      <c r="C673" s="64">
        <v>0</v>
      </c>
      <c r="D673" s="128">
        <f t="shared" si="12"/>
      </c>
      <c r="E673" s="279"/>
    </row>
    <row r="674" spans="1:5" ht="21" customHeight="1">
      <c r="A674" s="136" t="s">
        <v>514</v>
      </c>
      <c r="B674" s="64">
        <v>53</v>
      </c>
      <c r="C674" s="64">
        <v>84</v>
      </c>
      <c r="D674" s="128">
        <f t="shared" si="12"/>
        <v>158.49056603773585</v>
      </c>
      <c r="E674" s="279"/>
    </row>
    <row r="675" spans="1:5" ht="21" customHeight="1">
      <c r="A675" s="136" t="s">
        <v>515</v>
      </c>
      <c r="B675" s="64"/>
      <c r="C675" s="64">
        <v>0</v>
      </c>
      <c r="D675" s="128">
        <f t="shared" si="12"/>
      </c>
      <c r="E675" s="279"/>
    </row>
    <row r="676" spans="1:5" ht="21" customHeight="1">
      <c r="A676" s="136" t="s">
        <v>49</v>
      </c>
      <c r="B676" s="64">
        <v>50</v>
      </c>
      <c r="C676" s="64">
        <v>68</v>
      </c>
      <c r="D676" s="128">
        <f t="shared" si="12"/>
        <v>136</v>
      </c>
      <c r="E676" s="279"/>
    </row>
    <row r="677" spans="1:5" ht="21" customHeight="1">
      <c r="A677" s="136" t="s">
        <v>516</v>
      </c>
      <c r="B677" s="64">
        <v>1</v>
      </c>
      <c r="C677" s="64">
        <v>0</v>
      </c>
      <c r="D677" s="128">
        <f t="shared" si="12"/>
        <v>0</v>
      </c>
      <c r="E677" s="279"/>
    </row>
    <row r="678" spans="1:5" ht="21" customHeight="1">
      <c r="A678" s="137" t="s">
        <v>517</v>
      </c>
      <c r="B678" s="89">
        <f>SUM(B679:B680)</f>
        <v>11</v>
      </c>
      <c r="C678" s="89">
        <v>25</v>
      </c>
      <c r="D678" s="125">
        <f t="shared" si="12"/>
        <v>227.27272727272728</v>
      </c>
      <c r="E678" s="278"/>
    </row>
    <row r="679" spans="1:5" s="272" customFormat="1" ht="21" customHeight="1">
      <c r="A679" s="136" t="s">
        <v>518</v>
      </c>
      <c r="B679" s="64">
        <v>11</v>
      </c>
      <c r="C679" s="64">
        <v>25</v>
      </c>
      <c r="D679" s="128">
        <f t="shared" si="12"/>
        <v>227.27272727272728</v>
      </c>
      <c r="E679" s="279"/>
    </row>
    <row r="680" spans="1:5" s="272" customFormat="1" ht="21" customHeight="1">
      <c r="A680" s="136" t="s">
        <v>519</v>
      </c>
      <c r="B680" s="64"/>
      <c r="C680" s="64">
        <v>0</v>
      </c>
      <c r="D680" s="128">
        <f t="shared" si="12"/>
      </c>
      <c r="E680" s="279"/>
    </row>
    <row r="681" spans="1:5" s="272" customFormat="1" ht="21" customHeight="1">
      <c r="A681" s="137" t="s">
        <v>520</v>
      </c>
      <c r="B681" s="89">
        <f>B682</f>
        <v>1983</v>
      </c>
      <c r="C681" s="89">
        <v>1982</v>
      </c>
      <c r="D681" s="125">
        <f t="shared" si="12"/>
        <v>99.94957135653051</v>
      </c>
      <c r="E681" s="278"/>
    </row>
    <row r="682" spans="1:5" s="272" customFormat="1" ht="21" customHeight="1">
      <c r="A682" s="136" t="s">
        <v>521</v>
      </c>
      <c r="B682" s="64">
        <v>1983</v>
      </c>
      <c r="C682" s="64">
        <v>1982</v>
      </c>
      <c r="D682" s="128">
        <f t="shared" si="12"/>
        <v>99.94957135653051</v>
      </c>
      <c r="E682" s="279"/>
    </row>
    <row r="683" spans="1:5" ht="21" customHeight="1">
      <c r="A683" s="137" t="s">
        <v>522</v>
      </c>
      <c r="B683" s="89">
        <f>B684+B689+B703+B707+B719+B722+B726+B731+B735+B739+B742+B751+B753</f>
        <v>7843</v>
      </c>
      <c r="C683" s="89">
        <v>10053</v>
      </c>
      <c r="D683" s="125">
        <f t="shared" si="12"/>
        <v>128.1779931148795</v>
      </c>
      <c r="E683" s="278"/>
    </row>
    <row r="684" spans="1:5" s="272" customFormat="1" ht="21" customHeight="1">
      <c r="A684" s="137" t="s">
        <v>523</v>
      </c>
      <c r="B684" s="89">
        <f>SUM(B685:B688)</f>
        <v>361</v>
      </c>
      <c r="C684" s="89">
        <v>563</v>
      </c>
      <c r="D684" s="125">
        <f t="shared" si="12"/>
        <v>155.9556786703601</v>
      </c>
      <c r="E684" s="278"/>
    </row>
    <row r="685" spans="1:5" s="272" customFormat="1" ht="21" customHeight="1">
      <c r="A685" s="136" t="s">
        <v>40</v>
      </c>
      <c r="B685" s="64">
        <v>361</v>
      </c>
      <c r="C685" s="64">
        <v>371</v>
      </c>
      <c r="D685" s="128">
        <f t="shared" si="12"/>
        <v>102.77008310249307</v>
      </c>
      <c r="E685" s="279"/>
    </row>
    <row r="686" spans="1:5" ht="21" customHeight="1">
      <c r="A686" s="136" t="s">
        <v>41</v>
      </c>
      <c r="B686" s="64"/>
      <c r="C686" s="64">
        <v>0</v>
      </c>
      <c r="D686" s="125">
        <f t="shared" si="12"/>
      </c>
      <c r="E686" s="278"/>
    </row>
    <row r="687" spans="1:5" ht="21" customHeight="1">
      <c r="A687" s="136" t="s">
        <v>42</v>
      </c>
      <c r="B687" s="64"/>
      <c r="C687" s="64">
        <v>0</v>
      </c>
      <c r="D687" s="125">
        <f t="shared" si="12"/>
      </c>
      <c r="E687" s="278"/>
    </row>
    <row r="688" spans="1:5" ht="21" customHeight="1">
      <c r="A688" s="136" t="s">
        <v>524</v>
      </c>
      <c r="B688" s="64"/>
      <c r="C688" s="64">
        <v>192</v>
      </c>
      <c r="D688" s="125">
        <f t="shared" si="12"/>
      </c>
      <c r="E688" s="278"/>
    </row>
    <row r="689" spans="1:5" ht="21" customHeight="1" hidden="1">
      <c r="A689" s="137" t="s">
        <v>525</v>
      </c>
      <c r="B689" s="89">
        <f>SUM(B690:B702)</f>
        <v>0</v>
      </c>
      <c r="C689" s="89">
        <v>0</v>
      </c>
      <c r="D689" s="125">
        <f t="shared" si="12"/>
      </c>
      <c r="E689" s="278"/>
    </row>
    <row r="690" spans="1:5" s="272" customFormat="1" ht="21" customHeight="1" hidden="1">
      <c r="A690" s="136" t="s">
        <v>526</v>
      </c>
      <c r="B690" s="64"/>
      <c r="C690" s="64">
        <v>0</v>
      </c>
      <c r="D690" s="125">
        <f t="shared" si="12"/>
      </c>
      <c r="E690" s="278"/>
    </row>
    <row r="691" spans="1:5" ht="21" customHeight="1" hidden="1">
      <c r="A691" s="136" t="s">
        <v>527</v>
      </c>
      <c r="B691" s="64"/>
      <c r="C691" s="64">
        <v>0</v>
      </c>
      <c r="D691" s="125">
        <f t="shared" si="12"/>
      </c>
      <c r="E691" s="278"/>
    </row>
    <row r="692" spans="1:5" ht="21" customHeight="1" hidden="1">
      <c r="A692" s="136" t="s">
        <v>528</v>
      </c>
      <c r="B692" s="64"/>
      <c r="C692" s="64">
        <v>0</v>
      </c>
      <c r="D692" s="125">
        <f t="shared" si="12"/>
      </c>
      <c r="E692" s="278"/>
    </row>
    <row r="693" spans="1:5" ht="21" customHeight="1" hidden="1">
      <c r="A693" s="136" t="s">
        <v>529</v>
      </c>
      <c r="B693" s="64"/>
      <c r="C693" s="64">
        <v>0</v>
      </c>
      <c r="D693" s="125">
        <f t="shared" si="12"/>
      </c>
      <c r="E693" s="278"/>
    </row>
    <row r="694" spans="1:5" ht="21" customHeight="1" hidden="1">
      <c r="A694" s="136" t="s">
        <v>530</v>
      </c>
      <c r="B694" s="64"/>
      <c r="C694" s="64">
        <v>0</v>
      </c>
      <c r="D694" s="125">
        <f t="shared" si="12"/>
      </c>
      <c r="E694" s="278"/>
    </row>
    <row r="695" spans="1:5" ht="21" customHeight="1" hidden="1">
      <c r="A695" s="136" t="s">
        <v>531</v>
      </c>
      <c r="B695" s="64"/>
      <c r="C695" s="64">
        <v>0</v>
      </c>
      <c r="D695" s="125">
        <f t="shared" si="12"/>
      </c>
      <c r="E695" s="278"/>
    </row>
    <row r="696" spans="1:5" ht="21" customHeight="1" hidden="1">
      <c r="A696" s="136" t="s">
        <v>532</v>
      </c>
      <c r="B696" s="64"/>
      <c r="C696" s="64">
        <v>0</v>
      </c>
      <c r="D696" s="125">
        <f t="shared" si="12"/>
      </c>
      <c r="E696" s="278"/>
    </row>
    <row r="697" spans="1:5" ht="21" customHeight="1" hidden="1">
      <c r="A697" s="136" t="s">
        <v>533</v>
      </c>
      <c r="B697" s="64"/>
      <c r="C697" s="64">
        <v>0</v>
      </c>
      <c r="D697" s="125">
        <f t="shared" si="12"/>
      </c>
      <c r="E697" s="278"/>
    </row>
    <row r="698" spans="1:5" ht="21" customHeight="1" hidden="1">
      <c r="A698" s="136" t="s">
        <v>534</v>
      </c>
      <c r="B698" s="64"/>
      <c r="C698" s="64">
        <v>0</v>
      </c>
      <c r="D698" s="125">
        <f t="shared" si="12"/>
      </c>
      <c r="E698" s="278"/>
    </row>
    <row r="699" spans="1:5" ht="21" customHeight="1" hidden="1">
      <c r="A699" s="136" t="s">
        <v>535</v>
      </c>
      <c r="B699" s="64"/>
      <c r="C699" s="64">
        <v>0</v>
      </c>
      <c r="D699" s="125">
        <f t="shared" si="12"/>
      </c>
      <c r="E699" s="278"/>
    </row>
    <row r="700" spans="1:5" ht="21" customHeight="1" hidden="1">
      <c r="A700" s="136" t="s">
        <v>536</v>
      </c>
      <c r="B700" s="64"/>
      <c r="C700" s="64">
        <v>0</v>
      </c>
      <c r="D700" s="125">
        <f t="shared" si="12"/>
      </c>
      <c r="E700" s="278"/>
    </row>
    <row r="701" spans="1:5" ht="21" customHeight="1" hidden="1">
      <c r="A701" s="136" t="s">
        <v>537</v>
      </c>
      <c r="B701" s="64"/>
      <c r="C701" s="64">
        <v>0</v>
      </c>
      <c r="D701" s="125">
        <f t="shared" si="12"/>
      </c>
      <c r="E701" s="278"/>
    </row>
    <row r="702" spans="1:5" ht="21" customHeight="1" hidden="1">
      <c r="A702" s="136" t="s">
        <v>538</v>
      </c>
      <c r="B702" s="64"/>
      <c r="C702" s="64">
        <v>0</v>
      </c>
      <c r="D702" s="125">
        <f t="shared" si="12"/>
      </c>
      <c r="E702" s="278"/>
    </row>
    <row r="703" spans="1:5" s="272" customFormat="1" ht="21" customHeight="1">
      <c r="A703" s="137" t="s">
        <v>539</v>
      </c>
      <c r="B703" s="89">
        <f>SUM(B704:B706)</f>
        <v>1699</v>
      </c>
      <c r="C703" s="89">
        <v>194</v>
      </c>
      <c r="D703" s="125">
        <f t="shared" si="12"/>
        <v>11.418481459682166</v>
      </c>
      <c r="E703" s="278"/>
    </row>
    <row r="704" spans="1:5" ht="21" customHeight="1">
      <c r="A704" s="136" t="s">
        <v>540</v>
      </c>
      <c r="B704" s="64"/>
      <c r="C704" s="64">
        <v>0</v>
      </c>
      <c r="D704" s="125">
        <f t="shared" si="12"/>
      </c>
      <c r="E704" s="278"/>
    </row>
    <row r="705" spans="1:5" ht="21" customHeight="1">
      <c r="A705" s="136" t="s">
        <v>541</v>
      </c>
      <c r="B705" s="64"/>
      <c r="C705" s="64">
        <v>0</v>
      </c>
      <c r="D705" s="125">
        <f t="shared" si="12"/>
      </c>
      <c r="E705" s="278"/>
    </row>
    <row r="706" spans="1:5" ht="21" customHeight="1">
      <c r="A706" s="136" t="s">
        <v>542</v>
      </c>
      <c r="B706" s="64">
        <v>1699</v>
      </c>
      <c r="C706" s="64">
        <v>194</v>
      </c>
      <c r="D706" s="128">
        <f t="shared" si="12"/>
        <v>11.418481459682166</v>
      </c>
      <c r="E706" s="279"/>
    </row>
    <row r="707" spans="1:5" s="272" customFormat="1" ht="21" customHeight="1">
      <c r="A707" s="137" t="s">
        <v>543</v>
      </c>
      <c r="B707" s="89">
        <f>SUM(B708:B718)</f>
        <v>2277</v>
      </c>
      <c r="C707" s="89">
        <v>3437</v>
      </c>
      <c r="D707" s="125">
        <f aca="true" t="shared" si="13" ref="D707:D770">_xlfn.IFERROR(C707/B707*100,"")</f>
        <v>150.94422485726832</v>
      </c>
      <c r="E707" s="278"/>
    </row>
    <row r="708" spans="1:5" ht="21" customHeight="1">
      <c r="A708" s="136" t="s">
        <v>544</v>
      </c>
      <c r="B708" s="64">
        <v>372</v>
      </c>
      <c r="C708" s="64">
        <v>522</v>
      </c>
      <c r="D708" s="128">
        <f t="shared" si="13"/>
        <v>140.3225806451613</v>
      </c>
      <c r="E708" s="279"/>
    </row>
    <row r="709" spans="1:5" ht="21" customHeight="1">
      <c r="A709" s="136" t="s">
        <v>545</v>
      </c>
      <c r="B709" s="64">
        <v>5</v>
      </c>
      <c r="C709" s="64">
        <v>4</v>
      </c>
      <c r="D709" s="128">
        <f t="shared" si="13"/>
        <v>80</v>
      </c>
      <c r="E709" s="279"/>
    </row>
    <row r="710" spans="1:5" ht="21" customHeight="1">
      <c r="A710" s="136" t="s">
        <v>546</v>
      </c>
      <c r="B710" s="64">
        <v>185</v>
      </c>
      <c r="C710" s="64">
        <v>225</v>
      </c>
      <c r="D710" s="128">
        <f t="shared" si="13"/>
        <v>121.62162162162163</v>
      </c>
      <c r="E710" s="279"/>
    </row>
    <row r="711" spans="1:5" ht="21" customHeight="1">
      <c r="A711" s="136" t="s">
        <v>547</v>
      </c>
      <c r="B711" s="64"/>
      <c r="C711" s="64">
        <v>0</v>
      </c>
      <c r="D711" s="128">
        <f t="shared" si="13"/>
      </c>
      <c r="E711" s="279"/>
    </row>
    <row r="712" spans="1:5" ht="21" customHeight="1">
      <c r="A712" s="136" t="s">
        <v>548</v>
      </c>
      <c r="B712" s="64"/>
      <c r="C712" s="64">
        <v>0</v>
      </c>
      <c r="D712" s="128">
        <f t="shared" si="13"/>
      </c>
      <c r="E712" s="279"/>
    </row>
    <row r="713" spans="1:5" ht="21" customHeight="1">
      <c r="A713" s="136" t="s">
        <v>549</v>
      </c>
      <c r="B713" s="64"/>
      <c r="C713" s="64">
        <v>0</v>
      </c>
      <c r="D713" s="128">
        <f t="shared" si="13"/>
      </c>
      <c r="E713" s="279"/>
    </row>
    <row r="714" spans="1:5" ht="21" customHeight="1">
      <c r="A714" s="136" t="s">
        <v>550</v>
      </c>
      <c r="B714" s="64">
        <v>280</v>
      </c>
      <c r="C714" s="64">
        <v>1442</v>
      </c>
      <c r="D714" s="128">
        <f t="shared" si="13"/>
        <v>515</v>
      </c>
      <c r="E714" s="279"/>
    </row>
    <row r="715" spans="1:5" ht="21" customHeight="1">
      <c r="A715" s="136" t="s">
        <v>551</v>
      </c>
      <c r="B715" s="64">
        <v>1057</v>
      </c>
      <c r="C715" s="64">
        <v>1101</v>
      </c>
      <c r="D715" s="128">
        <f t="shared" si="13"/>
        <v>104.16272469252601</v>
      </c>
      <c r="E715" s="279"/>
    </row>
    <row r="716" spans="1:5" ht="21" customHeight="1">
      <c r="A716" s="136" t="s">
        <v>552</v>
      </c>
      <c r="B716" s="64">
        <v>244</v>
      </c>
      <c r="C716" s="64">
        <v>131</v>
      </c>
      <c r="D716" s="128">
        <f t="shared" si="13"/>
        <v>53.68852459016394</v>
      </c>
      <c r="E716" s="279"/>
    </row>
    <row r="717" spans="1:5" ht="21" customHeight="1">
      <c r="A717" s="136" t="s">
        <v>553</v>
      </c>
      <c r="B717" s="64">
        <v>1</v>
      </c>
      <c r="C717" s="64">
        <v>0</v>
      </c>
      <c r="D717" s="128">
        <f t="shared" si="13"/>
        <v>0</v>
      </c>
      <c r="E717" s="279"/>
    </row>
    <row r="718" spans="1:5" ht="21" customHeight="1">
      <c r="A718" s="136" t="s">
        <v>554</v>
      </c>
      <c r="B718" s="64">
        <v>133</v>
      </c>
      <c r="C718" s="64">
        <v>12</v>
      </c>
      <c r="D718" s="128">
        <f t="shared" si="13"/>
        <v>9.022556390977442</v>
      </c>
      <c r="E718" s="279"/>
    </row>
    <row r="719" spans="1:5" s="272" customFormat="1" ht="21" customHeight="1">
      <c r="A719" s="137" t="s">
        <v>555</v>
      </c>
      <c r="B719" s="89">
        <f>SUM(B720:B721)</f>
        <v>9</v>
      </c>
      <c r="C719" s="89">
        <v>0</v>
      </c>
      <c r="D719" s="125">
        <f t="shared" si="13"/>
        <v>0</v>
      </c>
      <c r="E719" s="278"/>
    </row>
    <row r="720" spans="1:5" ht="21" customHeight="1">
      <c r="A720" s="136" t="s">
        <v>556</v>
      </c>
      <c r="B720" s="64">
        <v>9</v>
      </c>
      <c r="C720" s="64">
        <v>0</v>
      </c>
      <c r="D720" s="128">
        <f t="shared" si="13"/>
        <v>0</v>
      </c>
      <c r="E720" s="279"/>
    </row>
    <row r="721" spans="1:5" ht="21" customHeight="1">
      <c r="A721" s="136" t="s">
        <v>557</v>
      </c>
      <c r="B721" s="64"/>
      <c r="C721" s="64">
        <v>0</v>
      </c>
      <c r="D721" s="125">
        <f t="shared" si="13"/>
      </c>
      <c r="E721" s="278"/>
    </row>
    <row r="722" spans="1:5" s="272" customFormat="1" ht="21" customHeight="1">
      <c r="A722" s="137" t="s">
        <v>558</v>
      </c>
      <c r="B722" s="89">
        <f>SUM(B723:B725)</f>
        <v>621</v>
      </c>
      <c r="C722" s="89">
        <v>761</v>
      </c>
      <c r="D722" s="125">
        <f t="shared" si="13"/>
        <v>122.54428341384862</v>
      </c>
      <c r="E722" s="278"/>
    </row>
    <row r="723" spans="1:5" ht="21" customHeight="1">
      <c r="A723" s="136" t="s">
        <v>559</v>
      </c>
      <c r="B723" s="64"/>
      <c r="C723" s="64">
        <v>0</v>
      </c>
      <c r="D723" s="125">
        <f t="shared" si="13"/>
      </c>
      <c r="E723" s="278"/>
    </row>
    <row r="724" spans="1:5" ht="21" customHeight="1">
      <c r="A724" s="136" t="s">
        <v>560</v>
      </c>
      <c r="B724" s="64">
        <v>316</v>
      </c>
      <c r="C724" s="64">
        <v>286</v>
      </c>
      <c r="D724" s="128">
        <f t="shared" si="13"/>
        <v>90.50632911392405</v>
      </c>
      <c r="E724" s="279"/>
    </row>
    <row r="725" spans="1:5" ht="21" customHeight="1">
      <c r="A725" s="136" t="s">
        <v>561</v>
      </c>
      <c r="B725" s="64">
        <v>305</v>
      </c>
      <c r="C725" s="64">
        <v>475</v>
      </c>
      <c r="D725" s="128">
        <f t="shared" si="13"/>
        <v>155.7377049180328</v>
      </c>
      <c r="E725" s="279"/>
    </row>
    <row r="726" spans="1:5" s="272" customFormat="1" ht="21" customHeight="1">
      <c r="A726" s="137" t="s">
        <v>562</v>
      </c>
      <c r="B726" s="89">
        <f>SUM(B727:B730)</f>
        <v>2237</v>
      </c>
      <c r="C726" s="89">
        <v>4195</v>
      </c>
      <c r="D726" s="125">
        <f t="shared" si="13"/>
        <v>187.52793920429147</v>
      </c>
      <c r="E726" s="278"/>
    </row>
    <row r="727" spans="1:5" ht="21" customHeight="1">
      <c r="A727" s="136" t="s">
        <v>563</v>
      </c>
      <c r="B727" s="64">
        <v>689</v>
      </c>
      <c r="C727" s="64">
        <v>754</v>
      </c>
      <c r="D727" s="128">
        <f t="shared" si="13"/>
        <v>109.43396226415094</v>
      </c>
      <c r="E727" s="279"/>
    </row>
    <row r="728" spans="1:5" ht="21" customHeight="1">
      <c r="A728" s="136" t="s">
        <v>564</v>
      </c>
      <c r="B728" s="64">
        <v>1265</v>
      </c>
      <c r="C728" s="64">
        <v>1493</v>
      </c>
      <c r="D728" s="128">
        <f t="shared" si="13"/>
        <v>118.02371541501977</v>
      </c>
      <c r="E728" s="279"/>
    </row>
    <row r="729" spans="1:5" ht="21" customHeight="1">
      <c r="A729" s="136" t="s">
        <v>565</v>
      </c>
      <c r="B729" s="64">
        <v>74</v>
      </c>
      <c r="C729" s="64">
        <v>553</v>
      </c>
      <c r="D729" s="128">
        <f t="shared" si="13"/>
        <v>747.2972972972973</v>
      </c>
      <c r="E729" s="279"/>
    </row>
    <row r="730" spans="1:5" ht="21" customHeight="1">
      <c r="A730" s="136" t="s">
        <v>566</v>
      </c>
      <c r="B730" s="64">
        <v>209</v>
      </c>
      <c r="C730" s="64">
        <v>1395</v>
      </c>
      <c r="D730" s="128">
        <f t="shared" si="13"/>
        <v>667.4641148325359</v>
      </c>
      <c r="E730" s="279"/>
    </row>
    <row r="731" spans="1:5" s="272" customFormat="1" ht="21" customHeight="1" hidden="1">
      <c r="A731" s="137" t="s">
        <v>567</v>
      </c>
      <c r="B731" s="89">
        <f>SUM(B732:B734)</f>
        <v>0</v>
      </c>
      <c r="C731" s="89">
        <v>0</v>
      </c>
      <c r="D731" s="125">
        <f t="shared" si="13"/>
      </c>
      <c r="E731" s="278"/>
    </row>
    <row r="732" spans="1:5" ht="21" customHeight="1" hidden="1">
      <c r="A732" s="136" t="s">
        <v>568</v>
      </c>
      <c r="B732" s="64"/>
      <c r="C732" s="64">
        <v>0</v>
      </c>
      <c r="D732" s="125">
        <f t="shared" si="13"/>
      </c>
      <c r="E732" s="278"/>
    </row>
    <row r="733" spans="1:5" ht="21" customHeight="1" hidden="1">
      <c r="A733" s="136" t="s">
        <v>569</v>
      </c>
      <c r="B733" s="64"/>
      <c r="C733" s="64">
        <v>0</v>
      </c>
      <c r="D733" s="125">
        <f t="shared" si="13"/>
      </c>
      <c r="E733" s="278"/>
    </row>
    <row r="734" spans="1:5" ht="21" customHeight="1" hidden="1">
      <c r="A734" s="136" t="s">
        <v>570</v>
      </c>
      <c r="B734" s="64"/>
      <c r="C734" s="64">
        <v>0</v>
      </c>
      <c r="D734" s="125">
        <f t="shared" si="13"/>
      </c>
      <c r="E734" s="278"/>
    </row>
    <row r="735" spans="1:5" s="272" customFormat="1" ht="21" customHeight="1">
      <c r="A735" s="137" t="s">
        <v>571</v>
      </c>
      <c r="B735" s="89">
        <f>SUM(B736:B738)</f>
        <v>71</v>
      </c>
      <c r="C735" s="89">
        <v>238</v>
      </c>
      <c r="D735" s="125">
        <f t="shared" si="13"/>
        <v>335.2112676056338</v>
      </c>
      <c r="E735" s="278"/>
    </row>
    <row r="736" spans="1:5" ht="21" customHeight="1">
      <c r="A736" s="136" t="s">
        <v>572</v>
      </c>
      <c r="B736" s="64">
        <v>71</v>
      </c>
      <c r="C736" s="64">
        <v>238</v>
      </c>
      <c r="D736" s="128">
        <f t="shared" si="13"/>
        <v>335.2112676056338</v>
      </c>
      <c r="E736" s="279"/>
    </row>
    <row r="737" spans="1:5" ht="21" customHeight="1">
      <c r="A737" s="136" t="s">
        <v>573</v>
      </c>
      <c r="B737" s="64"/>
      <c r="C737" s="64">
        <v>0</v>
      </c>
      <c r="D737" s="125">
        <f t="shared" si="13"/>
      </c>
      <c r="E737" s="278"/>
    </row>
    <row r="738" spans="1:5" ht="21" customHeight="1">
      <c r="A738" s="136" t="s">
        <v>574</v>
      </c>
      <c r="B738" s="64"/>
      <c r="C738" s="64">
        <v>0</v>
      </c>
      <c r="D738" s="125">
        <f t="shared" si="13"/>
      </c>
      <c r="E738" s="278"/>
    </row>
    <row r="739" spans="1:5" s="272" customFormat="1" ht="21" customHeight="1">
      <c r="A739" s="137" t="s">
        <v>575</v>
      </c>
      <c r="B739" s="89">
        <f>SUM(B740:B741)</f>
        <v>14</v>
      </c>
      <c r="C739" s="89">
        <v>11</v>
      </c>
      <c r="D739" s="125">
        <f t="shared" si="13"/>
        <v>78.57142857142857</v>
      </c>
      <c r="E739" s="278"/>
    </row>
    <row r="740" spans="1:5" ht="21" customHeight="1">
      <c r="A740" s="136" t="s">
        <v>576</v>
      </c>
      <c r="B740" s="64">
        <v>14</v>
      </c>
      <c r="C740" s="64">
        <v>11</v>
      </c>
      <c r="D740" s="128">
        <f t="shared" si="13"/>
        <v>78.57142857142857</v>
      </c>
      <c r="E740" s="279"/>
    </row>
    <row r="741" spans="1:5" ht="21" customHeight="1">
      <c r="A741" s="136" t="s">
        <v>577</v>
      </c>
      <c r="B741" s="64"/>
      <c r="C741" s="64">
        <v>0</v>
      </c>
      <c r="D741" s="125">
        <f t="shared" si="13"/>
      </c>
      <c r="E741" s="278"/>
    </row>
    <row r="742" spans="1:5" s="272" customFormat="1" ht="21" customHeight="1">
      <c r="A742" s="137" t="s">
        <v>578</v>
      </c>
      <c r="B742" s="89">
        <f>SUM(B743:B750)</f>
        <v>413</v>
      </c>
      <c r="C742" s="89">
        <v>492</v>
      </c>
      <c r="D742" s="125">
        <f t="shared" si="13"/>
        <v>119.12832929782083</v>
      </c>
      <c r="E742" s="278"/>
    </row>
    <row r="743" spans="1:5" ht="21" customHeight="1">
      <c r="A743" s="136" t="s">
        <v>40</v>
      </c>
      <c r="B743" s="64">
        <v>195</v>
      </c>
      <c r="C743" s="64">
        <v>232</v>
      </c>
      <c r="D743" s="128">
        <f t="shared" si="13"/>
        <v>118.97435897435898</v>
      </c>
      <c r="E743" s="279"/>
    </row>
    <row r="744" spans="1:5" ht="21" customHeight="1">
      <c r="A744" s="136" t="s">
        <v>41</v>
      </c>
      <c r="B744" s="64"/>
      <c r="C744" s="64">
        <v>0</v>
      </c>
      <c r="D744" s="128">
        <f t="shared" si="13"/>
      </c>
      <c r="E744" s="279"/>
    </row>
    <row r="745" spans="1:5" ht="21" customHeight="1" hidden="1">
      <c r="A745" s="136" t="s">
        <v>42</v>
      </c>
      <c r="B745" s="64"/>
      <c r="C745" s="64">
        <v>0</v>
      </c>
      <c r="D745" s="128">
        <f t="shared" si="13"/>
      </c>
      <c r="E745" s="279"/>
    </row>
    <row r="746" spans="1:5" ht="21" customHeight="1" hidden="1">
      <c r="A746" s="136" t="s">
        <v>81</v>
      </c>
      <c r="B746" s="64"/>
      <c r="C746" s="64">
        <v>0</v>
      </c>
      <c r="D746" s="128">
        <f t="shared" si="13"/>
      </c>
      <c r="E746" s="279"/>
    </row>
    <row r="747" spans="1:5" ht="21" customHeight="1" hidden="1">
      <c r="A747" s="136" t="s">
        <v>579</v>
      </c>
      <c r="B747" s="64"/>
      <c r="C747" s="64">
        <v>0</v>
      </c>
      <c r="D747" s="128">
        <f t="shared" si="13"/>
      </c>
      <c r="E747" s="279"/>
    </row>
    <row r="748" spans="1:5" ht="21" customHeight="1">
      <c r="A748" s="136" t="s">
        <v>580</v>
      </c>
      <c r="B748" s="64">
        <v>1</v>
      </c>
      <c r="C748" s="64">
        <v>0</v>
      </c>
      <c r="D748" s="128">
        <f t="shared" si="13"/>
        <v>0</v>
      </c>
      <c r="E748" s="279"/>
    </row>
    <row r="749" spans="1:5" ht="21" customHeight="1">
      <c r="A749" s="136" t="s">
        <v>49</v>
      </c>
      <c r="B749" s="64">
        <v>25</v>
      </c>
      <c r="C749" s="64">
        <v>41</v>
      </c>
      <c r="D749" s="128">
        <f t="shared" si="13"/>
        <v>164</v>
      </c>
      <c r="E749" s="279"/>
    </row>
    <row r="750" spans="1:5" ht="21" customHeight="1">
      <c r="A750" s="136" t="s">
        <v>581</v>
      </c>
      <c r="B750" s="64">
        <v>192</v>
      </c>
      <c r="C750" s="64">
        <v>219</v>
      </c>
      <c r="D750" s="128">
        <f t="shared" si="13"/>
        <v>114.0625</v>
      </c>
      <c r="E750" s="279"/>
    </row>
    <row r="751" spans="1:5" s="272" customFormat="1" ht="21" customHeight="1">
      <c r="A751" s="137" t="s">
        <v>582</v>
      </c>
      <c r="B751" s="89">
        <f>B752</f>
        <v>0</v>
      </c>
      <c r="C751" s="89">
        <v>0</v>
      </c>
      <c r="D751" s="125">
        <f t="shared" si="13"/>
      </c>
      <c r="E751" s="278"/>
    </row>
    <row r="752" spans="1:5" ht="21" customHeight="1">
      <c r="A752" s="136" t="s">
        <v>583</v>
      </c>
      <c r="B752" s="64"/>
      <c r="C752" s="64">
        <v>0</v>
      </c>
      <c r="D752" s="125">
        <f t="shared" si="13"/>
      </c>
      <c r="E752" s="278"/>
    </row>
    <row r="753" spans="1:5" s="272" customFormat="1" ht="21" customHeight="1">
      <c r="A753" s="137" t="s">
        <v>584</v>
      </c>
      <c r="B753" s="89">
        <f>B754</f>
        <v>141</v>
      </c>
      <c r="C753" s="89">
        <v>162</v>
      </c>
      <c r="D753" s="125">
        <f t="shared" si="13"/>
        <v>114.89361702127661</v>
      </c>
      <c r="E753" s="278"/>
    </row>
    <row r="754" spans="1:5" ht="21" customHeight="1">
      <c r="A754" s="136" t="s">
        <v>585</v>
      </c>
      <c r="B754" s="64">
        <v>141</v>
      </c>
      <c r="C754" s="64">
        <v>162</v>
      </c>
      <c r="D754" s="128">
        <f t="shared" si="13"/>
        <v>114.89361702127661</v>
      </c>
      <c r="E754" s="279"/>
    </row>
    <row r="755" spans="1:5" s="272" customFormat="1" ht="21" customHeight="1">
      <c r="A755" s="137" t="s">
        <v>586</v>
      </c>
      <c r="B755" s="89">
        <f>B756+B766+B770+B778+B783+B790+B796+B799+B802+B804+B806+B812+B814+B816+B827</f>
        <v>1051</v>
      </c>
      <c r="C755" s="89">
        <v>582</v>
      </c>
      <c r="D755" s="125">
        <f t="shared" si="13"/>
        <v>55.37583254043768</v>
      </c>
      <c r="E755" s="278"/>
    </row>
    <row r="756" spans="1:5" s="272" customFormat="1" ht="21" customHeight="1">
      <c r="A756" s="137" t="s">
        <v>587</v>
      </c>
      <c r="B756" s="89">
        <f>SUM(B757:B765)</f>
        <v>157</v>
      </c>
      <c r="C756" s="89">
        <v>205</v>
      </c>
      <c r="D756" s="125">
        <f t="shared" si="13"/>
        <v>130.5732484076433</v>
      </c>
      <c r="E756" s="278"/>
    </row>
    <row r="757" spans="1:5" ht="21" customHeight="1">
      <c r="A757" s="136" t="s">
        <v>40</v>
      </c>
      <c r="B757" s="64">
        <v>108</v>
      </c>
      <c r="C757" s="64">
        <v>111</v>
      </c>
      <c r="D757" s="128">
        <f t="shared" si="13"/>
        <v>102.77777777777777</v>
      </c>
      <c r="E757" s="279"/>
    </row>
    <row r="758" spans="1:5" ht="21" customHeight="1">
      <c r="A758" s="136" t="s">
        <v>41</v>
      </c>
      <c r="B758" s="64"/>
      <c r="C758" s="64">
        <v>0</v>
      </c>
      <c r="D758" s="125">
        <f t="shared" si="13"/>
      </c>
      <c r="E758" s="278"/>
    </row>
    <row r="759" spans="1:5" ht="21" customHeight="1" hidden="1">
      <c r="A759" s="136" t="s">
        <v>42</v>
      </c>
      <c r="B759" s="64"/>
      <c r="C759" s="64">
        <v>0</v>
      </c>
      <c r="D759" s="125">
        <f t="shared" si="13"/>
      </c>
      <c r="E759" s="278"/>
    </row>
    <row r="760" spans="1:5" ht="21" customHeight="1" hidden="1">
      <c r="A760" s="136" t="s">
        <v>588</v>
      </c>
      <c r="B760" s="64"/>
      <c r="C760" s="64">
        <v>0</v>
      </c>
      <c r="D760" s="125">
        <f t="shared" si="13"/>
      </c>
      <c r="E760" s="278"/>
    </row>
    <row r="761" spans="1:5" ht="21" customHeight="1" hidden="1">
      <c r="A761" s="136" t="s">
        <v>589</v>
      </c>
      <c r="B761" s="64"/>
      <c r="C761" s="64">
        <v>0</v>
      </c>
      <c r="D761" s="125">
        <f t="shared" si="13"/>
      </c>
      <c r="E761" s="278"/>
    </row>
    <row r="762" spans="1:5" ht="21" customHeight="1" hidden="1">
      <c r="A762" s="136" t="s">
        <v>590</v>
      </c>
      <c r="B762" s="64"/>
      <c r="C762" s="64">
        <v>0</v>
      </c>
      <c r="D762" s="125">
        <f t="shared" si="13"/>
      </c>
      <c r="E762" s="278"/>
    </row>
    <row r="763" spans="1:5" ht="21" customHeight="1" hidden="1">
      <c r="A763" s="136" t="s">
        <v>591</v>
      </c>
      <c r="B763" s="64"/>
      <c r="C763" s="64">
        <v>0</v>
      </c>
      <c r="D763" s="125">
        <f t="shared" si="13"/>
      </c>
      <c r="E763" s="278"/>
    </row>
    <row r="764" spans="1:5" ht="21" customHeight="1">
      <c r="A764" s="136" t="s">
        <v>592</v>
      </c>
      <c r="B764" s="64"/>
      <c r="C764" s="64">
        <v>0</v>
      </c>
      <c r="D764" s="125">
        <f t="shared" si="13"/>
      </c>
      <c r="E764" s="278"/>
    </row>
    <row r="765" spans="1:5" ht="21" customHeight="1">
      <c r="A765" s="136" t="s">
        <v>593</v>
      </c>
      <c r="B765" s="64">
        <v>49</v>
      </c>
      <c r="C765" s="64">
        <v>94</v>
      </c>
      <c r="D765" s="128">
        <f t="shared" si="13"/>
        <v>191.83673469387753</v>
      </c>
      <c r="E765" s="279"/>
    </row>
    <row r="766" spans="1:5" s="272" customFormat="1" ht="21" customHeight="1" hidden="1">
      <c r="A766" s="137" t="s">
        <v>594</v>
      </c>
      <c r="B766" s="89">
        <f>SUM(B767:B769)</f>
        <v>0</v>
      </c>
      <c r="C766" s="89">
        <v>0</v>
      </c>
      <c r="D766" s="125">
        <f t="shared" si="13"/>
      </c>
      <c r="E766" s="278"/>
    </row>
    <row r="767" spans="1:5" ht="21" customHeight="1" hidden="1">
      <c r="A767" s="136" t="s">
        <v>595</v>
      </c>
      <c r="B767" s="64"/>
      <c r="C767" s="64">
        <v>0</v>
      </c>
      <c r="D767" s="125">
        <f t="shared" si="13"/>
      </c>
      <c r="E767" s="278"/>
    </row>
    <row r="768" spans="1:5" ht="21" customHeight="1" hidden="1">
      <c r="A768" s="136" t="s">
        <v>596</v>
      </c>
      <c r="B768" s="64"/>
      <c r="C768" s="64">
        <v>0</v>
      </c>
      <c r="D768" s="125">
        <f t="shared" si="13"/>
      </c>
      <c r="E768" s="278"/>
    </row>
    <row r="769" spans="1:5" ht="21" customHeight="1" hidden="1">
      <c r="A769" s="136" t="s">
        <v>597</v>
      </c>
      <c r="B769" s="64"/>
      <c r="C769" s="64">
        <v>0</v>
      </c>
      <c r="D769" s="125">
        <f t="shared" si="13"/>
      </c>
      <c r="E769" s="278"/>
    </row>
    <row r="770" spans="1:5" s="272" customFormat="1" ht="21" customHeight="1">
      <c r="A770" s="137" t="s">
        <v>598</v>
      </c>
      <c r="B770" s="89">
        <f>SUM(B771:B777)</f>
        <v>34</v>
      </c>
      <c r="C770" s="89">
        <v>124</v>
      </c>
      <c r="D770" s="125">
        <f t="shared" si="13"/>
        <v>364.70588235294116</v>
      </c>
      <c r="E770" s="278"/>
    </row>
    <row r="771" spans="1:5" ht="21" customHeight="1">
      <c r="A771" s="136" t="s">
        <v>599</v>
      </c>
      <c r="B771" s="64"/>
      <c r="C771" s="64">
        <v>0</v>
      </c>
      <c r="D771" s="125">
        <f aca="true" t="shared" si="14" ref="D771:D830">_xlfn.IFERROR(C771/B771*100,"")</f>
      </c>
      <c r="E771" s="278"/>
    </row>
    <row r="772" spans="1:5" ht="21" customHeight="1" hidden="1">
      <c r="A772" s="136" t="s">
        <v>600</v>
      </c>
      <c r="B772" s="64"/>
      <c r="C772" s="64">
        <v>0</v>
      </c>
      <c r="D772" s="125">
        <f t="shared" si="14"/>
      </c>
      <c r="E772" s="278"/>
    </row>
    <row r="773" spans="1:5" ht="21" customHeight="1" hidden="1">
      <c r="A773" s="136" t="s">
        <v>601</v>
      </c>
      <c r="B773" s="64"/>
      <c r="C773" s="64">
        <v>0</v>
      </c>
      <c r="D773" s="125">
        <f t="shared" si="14"/>
      </c>
      <c r="E773" s="278"/>
    </row>
    <row r="774" spans="1:5" ht="21" customHeight="1" hidden="1">
      <c r="A774" s="136" t="s">
        <v>602</v>
      </c>
      <c r="B774" s="64"/>
      <c r="C774" s="64">
        <v>0</v>
      </c>
      <c r="D774" s="125">
        <f t="shared" si="14"/>
      </c>
      <c r="E774" s="278"/>
    </row>
    <row r="775" spans="1:5" ht="21" customHeight="1" hidden="1">
      <c r="A775" s="136" t="s">
        <v>603</v>
      </c>
      <c r="B775" s="64"/>
      <c r="C775" s="64">
        <v>0</v>
      </c>
      <c r="D775" s="125">
        <f t="shared" si="14"/>
      </c>
      <c r="E775" s="278"/>
    </row>
    <row r="776" spans="1:5" ht="21" customHeight="1" hidden="1">
      <c r="A776" s="136" t="s">
        <v>604</v>
      </c>
      <c r="B776" s="64"/>
      <c r="C776" s="64">
        <v>0</v>
      </c>
      <c r="D776" s="125">
        <f t="shared" si="14"/>
      </c>
      <c r="E776" s="278"/>
    </row>
    <row r="777" spans="1:5" ht="21" customHeight="1">
      <c r="A777" s="136" t="s">
        <v>605</v>
      </c>
      <c r="B777" s="64">
        <v>34</v>
      </c>
      <c r="C777" s="64">
        <v>124</v>
      </c>
      <c r="D777" s="128">
        <f t="shared" si="14"/>
        <v>364.70588235294116</v>
      </c>
      <c r="E777" s="279"/>
    </row>
    <row r="778" spans="1:5" s="272" customFormat="1" ht="21" customHeight="1">
      <c r="A778" s="137" t="s">
        <v>606</v>
      </c>
      <c r="B778" s="89">
        <f>SUM(B779:B782)</f>
        <v>370</v>
      </c>
      <c r="C778" s="89">
        <v>0</v>
      </c>
      <c r="D778" s="125">
        <f t="shared" si="14"/>
        <v>0</v>
      </c>
      <c r="E778" s="278"/>
    </row>
    <row r="779" spans="1:5" ht="21" customHeight="1">
      <c r="A779" s="136" t="s">
        <v>607</v>
      </c>
      <c r="B779" s="64">
        <v>370</v>
      </c>
      <c r="C779" s="64">
        <v>0</v>
      </c>
      <c r="D779" s="125">
        <f t="shared" si="14"/>
        <v>0</v>
      </c>
      <c r="E779" s="278"/>
    </row>
    <row r="780" spans="1:5" ht="21" customHeight="1">
      <c r="A780" s="136" t="s">
        <v>608</v>
      </c>
      <c r="B780" s="64"/>
      <c r="C780" s="64">
        <v>0</v>
      </c>
      <c r="D780" s="125">
        <f t="shared" si="14"/>
      </c>
      <c r="E780" s="278"/>
    </row>
    <row r="781" spans="1:5" ht="21" customHeight="1" hidden="1">
      <c r="A781" s="136" t="s">
        <v>609</v>
      </c>
      <c r="B781" s="64"/>
      <c r="C781" s="64">
        <v>0</v>
      </c>
      <c r="D781" s="125">
        <f t="shared" si="14"/>
      </c>
      <c r="E781" s="278"/>
    </row>
    <row r="782" spans="1:5" ht="21" customHeight="1" hidden="1">
      <c r="A782" s="136" t="s">
        <v>610</v>
      </c>
      <c r="B782" s="64"/>
      <c r="C782" s="64">
        <v>0</v>
      </c>
      <c r="D782" s="125">
        <f t="shared" si="14"/>
      </c>
      <c r="E782" s="278"/>
    </row>
    <row r="783" spans="1:5" ht="21" customHeight="1" hidden="1">
      <c r="A783" s="137" t="s">
        <v>611</v>
      </c>
      <c r="B783" s="89">
        <f>SUM(B784:B789)</f>
        <v>0</v>
      </c>
      <c r="C783" s="89">
        <v>0</v>
      </c>
      <c r="D783" s="125">
        <f t="shared" si="14"/>
      </c>
      <c r="E783" s="278"/>
    </row>
    <row r="784" spans="1:5" s="272" customFormat="1" ht="21" customHeight="1" hidden="1">
      <c r="A784" s="136" t="s">
        <v>612</v>
      </c>
      <c r="B784" s="64"/>
      <c r="C784" s="64">
        <v>0</v>
      </c>
      <c r="D784" s="125">
        <f t="shared" si="14"/>
      </c>
      <c r="E784" s="278"/>
    </row>
    <row r="785" spans="1:5" ht="21" customHeight="1" hidden="1">
      <c r="A785" s="136" t="s">
        <v>613</v>
      </c>
      <c r="B785" s="64"/>
      <c r="C785" s="64">
        <v>0</v>
      </c>
      <c r="D785" s="125">
        <f t="shared" si="14"/>
      </c>
      <c r="E785" s="278"/>
    </row>
    <row r="786" spans="1:5" ht="21" customHeight="1" hidden="1">
      <c r="A786" s="136" t="s">
        <v>614</v>
      </c>
      <c r="B786" s="64"/>
      <c r="C786" s="64">
        <v>0</v>
      </c>
      <c r="D786" s="125">
        <f t="shared" si="14"/>
      </c>
      <c r="E786" s="278"/>
    </row>
    <row r="787" spans="1:5" ht="21" customHeight="1" hidden="1">
      <c r="A787" s="136" t="s">
        <v>615</v>
      </c>
      <c r="B787" s="64"/>
      <c r="C787" s="64">
        <v>0</v>
      </c>
      <c r="D787" s="125">
        <f t="shared" si="14"/>
      </c>
      <c r="E787" s="278"/>
    </row>
    <row r="788" spans="1:5" ht="21" customHeight="1" hidden="1">
      <c r="A788" s="136" t="s">
        <v>616</v>
      </c>
      <c r="B788" s="64"/>
      <c r="C788" s="64">
        <v>0</v>
      </c>
      <c r="D788" s="125">
        <f t="shared" si="14"/>
      </c>
      <c r="E788" s="278"/>
    </row>
    <row r="789" spans="1:5" ht="21" customHeight="1" hidden="1">
      <c r="A789" s="136" t="s">
        <v>617</v>
      </c>
      <c r="B789" s="64"/>
      <c r="C789" s="64">
        <v>0</v>
      </c>
      <c r="D789" s="125">
        <f t="shared" si="14"/>
      </c>
      <c r="E789" s="278"/>
    </row>
    <row r="790" spans="1:5" ht="21" customHeight="1" hidden="1">
      <c r="A790" s="137" t="s">
        <v>618</v>
      </c>
      <c r="B790" s="89">
        <f>SUM(B791:B795)</f>
        <v>0</v>
      </c>
      <c r="C790" s="89">
        <v>0</v>
      </c>
      <c r="D790" s="125">
        <f t="shared" si="14"/>
      </c>
      <c r="E790" s="278"/>
    </row>
    <row r="791" spans="1:5" s="272" customFormat="1" ht="21" customHeight="1" hidden="1">
      <c r="A791" s="136" t="s">
        <v>619</v>
      </c>
      <c r="B791" s="64"/>
      <c r="C791" s="64">
        <v>0</v>
      </c>
      <c r="D791" s="125">
        <f t="shared" si="14"/>
      </c>
      <c r="E791" s="278"/>
    </row>
    <row r="792" spans="1:5" ht="21" customHeight="1" hidden="1">
      <c r="A792" s="136" t="s">
        <v>620</v>
      </c>
      <c r="B792" s="64"/>
      <c r="C792" s="64">
        <v>0</v>
      </c>
      <c r="D792" s="125">
        <f t="shared" si="14"/>
      </c>
      <c r="E792" s="278"/>
    </row>
    <row r="793" spans="1:5" ht="21" customHeight="1" hidden="1">
      <c r="A793" s="136" t="s">
        <v>621</v>
      </c>
      <c r="B793" s="64"/>
      <c r="C793" s="64">
        <v>0</v>
      </c>
      <c r="D793" s="125">
        <f t="shared" si="14"/>
      </c>
      <c r="E793" s="278"/>
    </row>
    <row r="794" spans="1:5" ht="21" customHeight="1" hidden="1">
      <c r="A794" s="136" t="s">
        <v>622</v>
      </c>
      <c r="B794" s="64"/>
      <c r="C794" s="64">
        <v>0</v>
      </c>
      <c r="D794" s="125">
        <f t="shared" si="14"/>
      </c>
      <c r="E794" s="278"/>
    </row>
    <row r="795" spans="1:5" ht="21" customHeight="1" hidden="1">
      <c r="A795" s="136" t="s">
        <v>623</v>
      </c>
      <c r="B795" s="64"/>
      <c r="C795" s="64">
        <v>0</v>
      </c>
      <c r="D795" s="125">
        <f t="shared" si="14"/>
      </c>
      <c r="E795" s="278"/>
    </row>
    <row r="796" spans="1:5" ht="21" customHeight="1" hidden="1">
      <c r="A796" s="137" t="s">
        <v>624</v>
      </c>
      <c r="B796" s="89">
        <f>SUM(B797:B798)</f>
        <v>0</v>
      </c>
      <c r="C796" s="89">
        <v>0</v>
      </c>
      <c r="D796" s="125">
        <f t="shared" si="14"/>
      </c>
      <c r="E796" s="278"/>
    </row>
    <row r="797" spans="1:5" s="272" customFormat="1" ht="21" customHeight="1" hidden="1">
      <c r="A797" s="136" t="s">
        <v>625</v>
      </c>
      <c r="B797" s="64"/>
      <c r="C797" s="64">
        <v>0</v>
      </c>
      <c r="D797" s="125">
        <f t="shared" si="14"/>
      </c>
      <c r="E797" s="278"/>
    </row>
    <row r="798" spans="1:5" ht="21" customHeight="1" hidden="1">
      <c r="A798" s="136" t="s">
        <v>626</v>
      </c>
      <c r="B798" s="64"/>
      <c r="C798" s="64">
        <v>0</v>
      </c>
      <c r="D798" s="125">
        <f t="shared" si="14"/>
      </c>
      <c r="E798" s="278"/>
    </row>
    <row r="799" spans="1:5" ht="21" customHeight="1" hidden="1">
      <c r="A799" s="137" t="s">
        <v>627</v>
      </c>
      <c r="B799" s="89">
        <f>SUM(B800:B801)</f>
        <v>0</v>
      </c>
      <c r="C799" s="89">
        <v>0</v>
      </c>
      <c r="D799" s="125">
        <f t="shared" si="14"/>
      </c>
      <c r="E799" s="278"/>
    </row>
    <row r="800" spans="1:5" s="272" customFormat="1" ht="21" customHeight="1" hidden="1">
      <c r="A800" s="136" t="s">
        <v>628</v>
      </c>
      <c r="B800" s="64"/>
      <c r="C800" s="64">
        <v>0</v>
      </c>
      <c r="D800" s="125">
        <f t="shared" si="14"/>
      </c>
      <c r="E800" s="278"/>
    </row>
    <row r="801" spans="1:5" ht="21" customHeight="1" hidden="1">
      <c r="A801" s="136" t="s">
        <v>629</v>
      </c>
      <c r="B801" s="64"/>
      <c r="C801" s="64">
        <v>0</v>
      </c>
      <c r="D801" s="125">
        <f t="shared" si="14"/>
      </c>
      <c r="E801" s="278"/>
    </row>
    <row r="802" spans="1:5" ht="21" customHeight="1" hidden="1">
      <c r="A802" s="137" t="s">
        <v>630</v>
      </c>
      <c r="B802" s="89">
        <f>B803</f>
        <v>0</v>
      </c>
      <c r="C802" s="89">
        <v>0</v>
      </c>
      <c r="D802" s="125">
        <f t="shared" si="14"/>
      </c>
      <c r="E802" s="278"/>
    </row>
    <row r="803" spans="1:5" s="272" customFormat="1" ht="21" customHeight="1" hidden="1">
      <c r="A803" s="136" t="s">
        <v>631</v>
      </c>
      <c r="B803" s="64"/>
      <c r="C803" s="64">
        <v>0</v>
      </c>
      <c r="D803" s="125">
        <f t="shared" si="14"/>
      </c>
      <c r="E803" s="278"/>
    </row>
    <row r="804" spans="1:5" ht="21" customHeight="1" hidden="1">
      <c r="A804" s="137" t="s">
        <v>632</v>
      </c>
      <c r="B804" s="89">
        <f>B805</f>
        <v>0</v>
      </c>
      <c r="C804" s="89">
        <v>0</v>
      </c>
      <c r="D804" s="125">
        <f t="shared" si="14"/>
      </c>
      <c r="E804" s="278"/>
    </row>
    <row r="805" spans="1:5" s="272" customFormat="1" ht="21" customHeight="1" hidden="1">
      <c r="A805" s="136" t="s">
        <v>633</v>
      </c>
      <c r="B805" s="64"/>
      <c r="C805" s="64">
        <v>0</v>
      </c>
      <c r="D805" s="125">
        <f t="shared" si="14"/>
      </c>
      <c r="E805" s="278"/>
    </row>
    <row r="806" spans="1:5" ht="21" customHeight="1" hidden="1">
      <c r="A806" s="137" t="s">
        <v>634</v>
      </c>
      <c r="B806" s="89">
        <f>SUM(B807:B811)</f>
        <v>0</v>
      </c>
      <c r="C806" s="89">
        <v>0</v>
      </c>
      <c r="D806" s="125">
        <f t="shared" si="14"/>
      </c>
      <c r="E806" s="278"/>
    </row>
    <row r="807" spans="1:5" s="272" customFormat="1" ht="21" customHeight="1" hidden="1">
      <c r="A807" s="136" t="s">
        <v>635</v>
      </c>
      <c r="B807" s="64"/>
      <c r="C807" s="64">
        <v>0</v>
      </c>
      <c r="D807" s="125">
        <f t="shared" si="14"/>
      </c>
      <c r="E807" s="278"/>
    </row>
    <row r="808" spans="1:5" ht="21" customHeight="1" hidden="1">
      <c r="A808" s="136" t="s">
        <v>636</v>
      </c>
      <c r="B808" s="64"/>
      <c r="C808" s="64">
        <v>0</v>
      </c>
      <c r="D808" s="125">
        <f t="shared" si="14"/>
      </c>
      <c r="E808" s="278"/>
    </row>
    <row r="809" spans="1:5" ht="21" customHeight="1" hidden="1">
      <c r="A809" s="136" t="s">
        <v>637</v>
      </c>
      <c r="B809" s="64"/>
      <c r="C809" s="64">
        <v>0</v>
      </c>
      <c r="D809" s="125">
        <f t="shared" si="14"/>
      </c>
      <c r="E809" s="278"/>
    </row>
    <row r="810" spans="1:5" ht="21" customHeight="1" hidden="1">
      <c r="A810" s="136" t="s">
        <v>638</v>
      </c>
      <c r="B810" s="64"/>
      <c r="C810" s="64">
        <v>0</v>
      </c>
      <c r="D810" s="125">
        <f t="shared" si="14"/>
      </c>
      <c r="E810" s="278"/>
    </row>
    <row r="811" spans="1:5" ht="21" customHeight="1" hidden="1">
      <c r="A811" s="136" t="s">
        <v>639</v>
      </c>
      <c r="B811" s="64"/>
      <c r="C811" s="64">
        <v>0</v>
      </c>
      <c r="D811" s="125">
        <f t="shared" si="14"/>
      </c>
      <c r="E811" s="278"/>
    </row>
    <row r="812" spans="1:5" ht="21" customHeight="1" hidden="1">
      <c r="A812" s="137" t="s">
        <v>640</v>
      </c>
      <c r="B812" s="89">
        <f>B813</f>
        <v>0</v>
      </c>
      <c r="C812" s="89">
        <v>0</v>
      </c>
      <c r="D812" s="125">
        <f t="shared" si="14"/>
      </c>
      <c r="E812" s="278"/>
    </row>
    <row r="813" spans="1:5" s="272" customFormat="1" ht="21" customHeight="1" hidden="1">
      <c r="A813" s="136" t="s">
        <v>641</v>
      </c>
      <c r="B813" s="64"/>
      <c r="C813" s="64">
        <v>0</v>
      </c>
      <c r="D813" s="125">
        <f t="shared" si="14"/>
      </c>
      <c r="E813" s="278"/>
    </row>
    <row r="814" spans="1:5" ht="21" customHeight="1" hidden="1">
      <c r="A814" s="137" t="s">
        <v>642</v>
      </c>
      <c r="B814" s="89">
        <f>B815</f>
        <v>0</v>
      </c>
      <c r="C814" s="89">
        <v>0</v>
      </c>
      <c r="D814" s="125">
        <f t="shared" si="14"/>
      </c>
      <c r="E814" s="278"/>
    </row>
    <row r="815" spans="1:5" s="272" customFormat="1" ht="21" customHeight="1" hidden="1">
      <c r="A815" s="136" t="s">
        <v>643</v>
      </c>
      <c r="B815" s="64"/>
      <c r="C815" s="64">
        <v>0</v>
      </c>
      <c r="D815" s="125">
        <f t="shared" si="14"/>
      </c>
      <c r="E815" s="278"/>
    </row>
    <row r="816" spans="1:5" ht="21" customHeight="1" hidden="1">
      <c r="A816" s="137" t="s">
        <v>644</v>
      </c>
      <c r="B816" s="89">
        <f>SUM(B817:B826)</f>
        <v>0</v>
      </c>
      <c r="C816" s="89">
        <v>0</v>
      </c>
      <c r="D816" s="125">
        <f t="shared" si="14"/>
      </c>
      <c r="E816" s="278"/>
    </row>
    <row r="817" spans="1:5" s="272" customFormat="1" ht="21" customHeight="1" hidden="1">
      <c r="A817" s="136" t="s">
        <v>40</v>
      </c>
      <c r="B817" s="64"/>
      <c r="C817" s="64">
        <v>0</v>
      </c>
      <c r="D817" s="125">
        <f t="shared" si="14"/>
      </c>
      <c r="E817" s="278"/>
    </row>
    <row r="818" spans="1:5" ht="21" customHeight="1" hidden="1">
      <c r="A818" s="136" t="s">
        <v>41</v>
      </c>
      <c r="B818" s="64"/>
      <c r="C818" s="64">
        <v>0</v>
      </c>
      <c r="D818" s="125">
        <f t="shared" si="14"/>
      </c>
      <c r="E818" s="278"/>
    </row>
    <row r="819" spans="1:5" ht="21" customHeight="1" hidden="1">
      <c r="A819" s="136" t="s">
        <v>42</v>
      </c>
      <c r="B819" s="64"/>
      <c r="C819" s="64">
        <v>0</v>
      </c>
      <c r="D819" s="125">
        <f t="shared" si="14"/>
      </c>
      <c r="E819" s="278"/>
    </row>
    <row r="820" spans="1:5" ht="21" customHeight="1" hidden="1">
      <c r="A820" s="136" t="s">
        <v>645</v>
      </c>
      <c r="B820" s="64"/>
      <c r="C820" s="64">
        <v>0</v>
      </c>
      <c r="D820" s="125">
        <f t="shared" si="14"/>
      </c>
      <c r="E820" s="278"/>
    </row>
    <row r="821" spans="1:5" ht="21" customHeight="1" hidden="1">
      <c r="A821" s="136" t="s">
        <v>646</v>
      </c>
      <c r="B821" s="64"/>
      <c r="C821" s="64">
        <v>0</v>
      </c>
      <c r="D821" s="125">
        <f t="shared" si="14"/>
      </c>
      <c r="E821" s="278"/>
    </row>
    <row r="822" spans="1:5" ht="21" customHeight="1" hidden="1">
      <c r="A822" s="136" t="s">
        <v>647</v>
      </c>
      <c r="B822" s="64"/>
      <c r="C822" s="64">
        <v>0</v>
      </c>
      <c r="D822" s="125">
        <f t="shared" si="14"/>
      </c>
      <c r="E822" s="278"/>
    </row>
    <row r="823" spans="1:5" ht="21" customHeight="1" hidden="1">
      <c r="A823" s="136" t="s">
        <v>81</v>
      </c>
      <c r="B823" s="64"/>
      <c r="C823" s="64">
        <v>0</v>
      </c>
      <c r="D823" s="125">
        <f t="shared" si="14"/>
      </c>
      <c r="E823" s="278"/>
    </row>
    <row r="824" spans="1:5" ht="21" customHeight="1" hidden="1">
      <c r="A824" s="136" t="s">
        <v>648</v>
      </c>
      <c r="B824" s="64"/>
      <c r="C824" s="64">
        <v>0</v>
      </c>
      <c r="D824" s="125">
        <f t="shared" si="14"/>
      </c>
      <c r="E824" s="278"/>
    </row>
    <row r="825" spans="1:5" ht="21" customHeight="1" hidden="1">
      <c r="A825" s="136" t="s">
        <v>49</v>
      </c>
      <c r="B825" s="64"/>
      <c r="C825" s="64">
        <v>0</v>
      </c>
      <c r="D825" s="125">
        <f t="shared" si="14"/>
      </c>
      <c r="E825" s="278"/>
    </row>
    <row r="826" spans="1:5" ht="21" customHeight="1" hidden="1">
      <c r="A826" s="136" t="s">
        <v>649</v>
      </c>
      <c r="B826" s="64"/>
      <c r="C826" s="64">
        <v>0</v>
      </c>
      <c r="D826" s="125">
        <f t="shared" si="14"/>
      </c>
      <c r="E826" s="278"/>
    </row>
    <row r="827" spans="1:5" ht="21" customHeight="1">
      <c r="A827" s="137" t="s">
        <v>650</v>
      </c>
      <c r="B827" s="89">
        <f>B828</f>
        <v>490</v>
      </c>
      <c r="C827" s="89">
        <v>253</v>
      </c>
      <c r="D827" s="125">
        <f t="shared" si="14"/>
        <v>51.63265306122449</v>
      </c>
      <c r="E827" s="278"/>
    </row>
    <row r="828" spans="1:5" ht="21" customHeight="1">
      <c r="A828" s="136" t="s">
        <v>651</v>
      </c>
      <c r="B828" s="64">
        <v>490</v>
      </c>
      <c r="C828" s="64">
        <v>253</v>
      </c>
      <c r="D828" s="128">
        <f t="shared" si="14"/>
        <v>51.63265306122449</v>
      </c>
      <c r="E828" s="279"/>
    </row>
    <row r="829" spans="1:5" ht="21" customHeight="1">
      <c r="A829" s="137" t="s">
        <v>652</v>
      </c>
      <c r="B829" s="89">
        <f>B830+B841+B843+B846+B848+B850</f>
        <v>13776</v>
      </c>
      <c r="C829" s="89">
        <v>13503</v>
      </c>
      <c r="D829" s="125">
        <f t="shared" si="14"/>
        <v>98.01829268292683</v>
      </c>
      <c r="E829" s="278"/>
    </row>
    <row r="830" spans="1:5" ht="21" customHeight="1">
      <c r="A830" s="137" t="s">
        <v>653</v>
      </c>
      <c r="B830" s="89">
        <f>SUM(B831:B840)</f>
        <v>1558</v>
      </c>
      <c r="C830" s="89">
        <v>2487</v>
      </c>
      <c r="D830" s="125">
        <f t="shared" si="14"/>
        <v>159.62772785622593</v>
      </c>
      <c r="E830" s="278"/>
    </row>
    <row r="831" spans="1:5" ht="21" customHeight="1">
      <c r="A831" s="136" t="s">
        <v>40</v>
      </c>
      <c r="B831" s="64">
        <v>1018</v>
      </c>
      <c r="C831" s="64">
        <v>1068</v>
      </c>
      <c r="D831" s="128">
        <f aca="true" t="shared" si="15" ref="D831:D894">_xlfn.IFERROR(C831/B831*100,"")</f>
        <v>104.91159135559923</v>
      </c>
      <c r="E831" s="279"/>
    </row>
    <row r="832" spans="1:5" s="272" customFormat="1" ht="21" customHeight="1">
      <c r="A832" s="136" t="s">
        <v>41</v>
      </c>
      <c r="B832" s="64"/>
      <c r="C832" s="64">
        <v>0</v>
      </c>
      <c r="D832" s="125">
        <f t="shared" si="15"/>
      </c>
      <c r="E832" s="278"/>
    </row>
    <row r="833" spans="1:5" ht="21" customHeight="1">
      <c r="A833" s="136" t="s">
        <v>42</v>
      </c>
      <c r="B833" s="64"/>
      <c r="C833" s="64">
        <v>0</v>
      </c>
      <c r="D833" s="125">
        <f t="shared" si="15"/>
      </c>
      <c r="E833" s="278"/>
    </row>
    <row r="834" spans="1:5" s="272" customFormat="1" ht="21" customHeight="1">
      <c r="A834" s="136" t="s">
        <v>654</v>
      </c>
      <c r="B834" s="64">
        <v>100</v>
      </c>
      <c r="C834" s="64">
        <v>0</v>
      </c>
      <c r="D834" s="125">
        <f t="shared" si="15"/>
        <v>0</v>
      </c>
      <c r="E834" s="278"/>
    </row>
    <row r="835" spans="1:5" s="272" customFormat="1" ht="21" customHeight="1">
      <c r="A835" s="136" t="s">
        <v>655</v>
      </c>
      <c r="B835" s="64"/>
      <c r="C835" s="64">
        <v>0</v>
      </c>
      <c r="D835" s="125">
        <f t="shared" si="15"/>
      </c>
      <c r="E835" s="278"/>
    </row>
    <row r="836" spans="1:5" ht="21" customHeight="1" hidden="1">
      <c r="A836" s="136" t="s">
        <v>656</v>
      </c>
      <c r="B836" s="64"/>
      <c r="C836" s="64">
        <v>0</v>
      </c>
      <c r="D836" s="125">
        <f t="shared" si="15"/>
      </c>
      <c r="E836" s="278"/>
    </row>
    <row r="837" spans="1:5" ht="21" customHeight="1" hidden="1">
      <c r="A837" s="136" t="s">
        <v>657</v>
      </c>
      <c r="B837" s="64"/>
      <c r="C837" s="64">
        <v>0</v>
      </c>
      <c r="D837" s="125">
        <f t="shared" si="15"/>
      </c>
      <c r="E837" s="278"/>
    </row>
    <row r="838" spans="1:5" ht="21" customHeight="1" hidden="1">
      <c r="A838" s="136" t="s">
        <v>658</v>
      </c>
      <c r="B838" s="64"/>
      <c r="C838" s="64">
        <v>0</v>
      </c>
      <c r="D838" s="125">
        <f t="shared" si="15"/>
      </c>
      <c r="E838" s="278"/>
    </row>
    <row r="839" spans="1:5" ht="21" customHeight="1" hidden="1">
      <c r="A839" s="136" t="s">
        <v>659</v>
      </c>
      <c r="B839" s="64"/>
      <c r="C839" s="64">
        <v>0</v>
      </c>
      <c r="D839" s="125">
        <f t="shared" si="15"/>
      </c>
      <c r="E839" s="278"/>
    </row>
    <row r="840" spans="1:5" ht="21" customHeight="1">
      <c r="A840" s="136" t="s">
        <v>660</v>
      </c>
      <c r="B840" s="64">
        <v>440</v>
      </c>
      <c r="C840" s="64">
        <v>1419</v>
      </c>
      <c r="D840" s="128">
        <f t="shared" si="15"/>
        <v>322.5</v>
      </c>
      <c r="E840" s="279"/>
    </row>
    <row r="841" spans="1:5" ht="21" customHeight="1">
      <c r="A841" s="137" t="s">
        <v>661</v>
      </c>
      <c r="B841" s="89">
        <f>B842</f>
        <v>0</v>
      </c>
      <c r="C841" s="89">
        <v>0</v>
      </c>
      <c r="D841" s="125">
        <f t="shared" si="15"/>
      </c>
      <c r="E841" s="278"/>
    </row>
    <row r="842" spans="1:5" ht="21" customHeight="1">
      <c r="A842" s="136" t="s">
        <v>662</v>
      </c>
      <c r="B842" s="64"/>
      <c r="C842" s="64">
        <v>0</v>
      </c>
      <c r="D842" s="125">
        <f t="shared" si="15"/>
      </c>
      <c r="E842" s="278"/>
    </row>
    <row r="843" spans="1:5" ht="21" customHeight="1">
      <c r="A843" s="137" t="s">
        <v>663</v>
      </c>
      <c r="B843" s="89">
        <f>SUM(B844:B845)</f>
        <v>11744</v>
      </c>
      <c r="C843" s="89">
        <v>8198</v>
      </c>
      <c r="D843" s="125">
        <f t="shared" si="15"/>
        <v>69.8058583106267</v>
      </c>
      <c r="E843" s="278"/>
    </row>
    <row r="844" spans="1:5" ht="21" customHeight="1">
      <c r="A844" s="136" t="s">
        <v>664</v>
      </c>
      <c r="B844" s="64"/>
      <c r="C844" s="64">
        <v>0</v>
      </c>
      <c r="D844" s="125">
        <f t="shared" si="15"/>
      </c>
      <c r="E844" s="278"/>
    </row>
    <row r="845" spans="1:5" ht="21" customHeight="1">
      <c r="A845" s="136" t="s">
        <v>665</v>
      </c>
      <c r="B845" s="64">
        <v>11744</v>
      </c>
      <c r="C845" s="64">
        <v>8198</v>
      </c>
      <c r="D845" s="128">
        <f t="shared" si="15"/>
        <v>69.8058583106267</v>
      </c>
      <c r="E845" s="279"/>
    </row>
    <row r="846" spans="1:5" s="272" customFormat="1" ht="21" customHeight="1" hidden="1">
      <c r="A846" s="137" t="s">
        <v>666</v>
      </c>
      <c r="B846" s="89">
        <f>B847</f>
        <v>0</v>
      </c>
      <c r="C846" s="89">
        <v>0</v>
      </c>
      <c r="D846" s="125">
        <f t="shared" si="15"/>
      </c>
      <c r="E846" s="278"/>
    </row>
    <row r="847" spans="1:5" ht="21" customHeight="1" hidden="1">
      <c r="A847" s="136" t="s">
        <v>667</v>
      </c>
      <c r="B847" s="64"/>
      <c r="C847" s="64">
        <v>0</v>
      </c>
      <c r="D847" s="125">
        <f t="shared" si="15"/>
      </c>
      <c r="E847" s="278"/>
    </row>
    <row r="848" spans="1:5" s="272" customFormat="1" ht="21" customHeight="1" hidden="1">
      <c r="A848" s="137" t="s">
        <v>668</v>
      </c>
      <c r="B848" s="89">
        <f>B849</f>
        <v>0</v>
      </c>
      <c r="C848" s="89">
        <v>0</v>
      </c>
      <c r="D848" s="125">
        <f t="shared" si="15"/>
      </c>
      <c r="E848" s="278"/>
    </row>
    <row r="849" spans="1:5" ht="21" customHeight="1" hidden="1">
      <c r="A849" s="136" t="s">
        <v>669</v>
      </c>
      <c r="B849" s="64"/>
      <c r="C849" s="64">
        <v>0</v>
      </c>
      <c r="D849" s="125">
        <f t="shared" si="15"/>
      </c>
      <c r="E849" s="278"/>
    </row>
    <row r="850" spans="1:5" ht="21" customHeight="1">
      <c r="A850" s="137" t="s">
        <v>670</v>
      </c>
      <c r="B850" s="89">
        <f>B851</f>
        <v>474</v>
      </c>
      <c r="C850" s="89">
        <v>2818</v>
      </c>
      <c r="D850" s="125">
        <f t="shared" si="15"/>
        <v>594.5147679324895</v>
      </c>
      <c r="E850" s="278"/>
    </row>
    <row r="851" spans="1:5" s="272" customFormat="1" ht="21" customHeight="1">
      <c r="A851" s="136" t="s">
        <v>671</v>
      </c>
      <c r="B851" s="64">
        <v>474</v>
      </c>
      <c r="C851" s="64">
        <v>2818</v>
      </c>
      <c r="D851" s="128">
        <f t="shared" si="15"/>
        <v>594.5147679324895</v>
      </c>
      <c r="E851" s="279"/>
    </row>
    <row r="852" spans="1:5" ht="21" customHeight="1">
      <c r="A852" s="137" t="s">
        <v>672</v>
      </c>
      <c r="B852" s="89">
        <f>B853+B879+B901+B929+B940+B947+B953+B956</f>
        <v>5530</v>
      </c>
      <c r="C852" s="89">
        <v>5532</v>
      </c>
      <c r="D852" s="125">
        <f t="shared" si="15"/>
        <v>100.0361663652803</v>
      </c>
      <c r="E852" s="278"/>
    </row>
    <row r="853" spans="1:5" s="272" customFormat="1" ht="21" customHeight="1">
      <c r="A853" s="137" t="s">
        <v>673</v>
      </c>
      <c r="B853" s="89">
        <f>SUM(B854:B878)</f>
        <v>870</v>
      </c>
      <c r="C853" s="89">
        <v>2476</v>
      </c>
      <c r="D853" s="125">
        <f t="shared" si="15"/>
        <v>284.5977011494253</v>
      </c>
      <c r="E853" s="278"/>
    </row>
    <row r="854" spans="1:5" ht="21" customHeight="1">
      <c r="A854" s="136" t="s">
        <v>40</v>
      </c>
      <c r="B854" s="64">
        <v>331</v>
      </c>
      <c r="C854" s="64">
        <v>353</v>
      </c>
      <c r="D854" s="128">
        <f t="shared" si="15"/>
        <v>106.6465256797583</v>
      </c>
      <c r="E854" s="279"/>
    </row>
    <row r="855" spans="1:5" s="272" customFormat="1" ht="21" customHeight="1">
      <c r="A855" s="136" t="s">
        <v>41</v>
      </c>
      <c r="B855" s="64"/>
      <c r="C855" s="64">
        <v>0</v>
      </c>
      <c r="D855" s="125">
        <f t="shared" si="15"/>
      </c>
      <c r="E855" s="278"/>
    </row>
    <row r="856" spans="1:5" ht="21" customHeight="1">
      <c r="A856" s="136" t="s">
        <v>42</v>
      </c>
      <c r="B856" s="64"/>
      <c r="C856" s="64">
        <v>0</v>
      </c>
      <c r="D856" s="125">
        <f t="shared" si="15"/>
      </c>
      <c r="E856" s="278"/>
    </row>
    <row r="857" spans="1:5" s="272" customFormat="1" ht="21" customHeight="1">
      <c r="A857" s="136" t="s">
        <v>49</v>
      </c>
      <c r="B857" s="64">
        <v>147</v>
      </c>
      <c r="C857" s="64">
        <v>207</v>
      </c>
      <c r="D857" s="128">
        <f t="shared" si="15"/>
        <v>140.81632653061226</v>
      </c>
      <c r="E857" s="279"/>
    </row>
    <row r="858" spans="1:5" s="272" customFormat="1" ht="21" customHeight="1">
      <c r="A858" s="136" t="s">
        <v>674</v>
      </c>
      <c r="B858" s="64"/>
      <c r="C858" s="64">
        <v>0</v>
      </c>
      <c r="D858" s="128">
        <f t="shared" si="15"/>
      </c>
      <c r="E858" s="279"/>
    </row>
    <row r="859" spans="1:5" ht="21" customHeight="1">
      <c r="A859" s="136" t="s">
        <v>675</v>
      </c>
      <c r="B859" s="64"/>
      <c r="C859" s="64">
        <v>0</v>
      </c>
      <c r="D859" s="128">
        <f t="shared" si="15"/>
      </c>
      <c r="E859" s="279"/>
    </row>
    <row r="860" spans="1:5" ht="21" customHeight="1">
      <c r="A860" s="136" t="s">
        <v>676</v>
      </c>
      <c r="B860" s="64">
        <v>1</v>
      </c>
      <c r="C860" s="64">
        <v>6</v>
      </c>
      <c r="D860" s="128">
        <f t="shared" si="15"/>
        <v>600</v>
      </c>
      <c r="E860" s="279"/>
    </row>
    <row r="861" spans="1:5" ht="21" customHeight="1">
      <c r="A861" s="136" t="s">
        <v>677</v>
      </c>
      <c r="B861" s="64"/>
      <c r="C861" s="64">
        <v>5</v>
      </c>
      <c r="D861" s="128">
        <f t="shared" si="15"/>
      </c>
      <c r="E861" s="279"/>
    </row>
    <row r="862" spans="1:5" ht="21" customHeight="1" hidden="1">
      <c r="A862" s="136" t="s">
        <v>678</v>
      </c>
      <c r="B862" s="64"/>
      <c r="C862" s="64">
        <v>0</v>
      </c>
      <c r="D862" s="128">
        <f t="shared" si="15"/>
      </c>
      <c r="E862" s="279"/>
    </row>
    <row r="863" spans="1:5" ht="21" customHeight="1" hidden="1">
      <c r="A863" s="136" t="s">
        <v>679</v>
      </c>
      <c r="B863" s="64"/>
      <c r="C863" s="64">
        <v>0</v>
      </c>
      <c r="D863" s="125">
        <f t="shared" si="15"/>
      </c>
      <c r="E863" s="278"/>
    </row>
    <row r="864" spans="1:5" ht="21" customHeight="1" hidden="1">
      <c r="A864" s="136" t="s">
        <v>680</v>
      </c>
      <c r="B864" s="64"/>
      <c r="C864" s="64">
        <v>0</v>
      </c>
      <c r="D864" s="125">
        <f t="shared" si="15"/>
      </c>
      <c r="E864" s="278"/>
    </row>
    <row r="865" spans="1:5" ht="21" customHeight="1">
      <c r="A865" s="136" t="s">
        <v>681</v>
      </c>
      <c r="B865" s="64"/>
      <c r="C865" s="64">
        <v>0</v>
      </c>
      <c r="D865" s="125">
        <f t="shared" si="15"/>
      </c>
      <c r="E865" s="278"/>
    </row>
    <row r="866" spans="1:5" ht="21" customHeight="1">
      <c r="A866" s="136" t="s">
        <v>682</v>
      </c>
      <c r="B866" s="64"/>
      <c r="C866" s="64">
        <v>31</v>
      </c>
      <c r="D866" s="125">
        <f t="shared" si="15"/>
      </c>
      <c r="E866" s="278"/>
    </row>
    <row r="867" spans="1:5" ht="21" customHeight="1" hidden="1">
      <c r="A867" s="136" t="s">
        <v>683</v>
      </c>
      <c r="B867" s="64"/>
      <c r="C867" s="64">
        <v>0</v>
      </c>
      <c r="D867" s="125">
        <f t="shared" si="15"/>
      </c>
      <c r="E867" s="278"/>
    </row>
    <row r="868" spans="1:5" ht="21" customHeight="1" hidden="1">
      <c r="A868" s="136" t="s">
        <v>684</v>
      </c>
      <c r="B868" s="64"/>
      <c r="C868" s="64">
        <v>0</v>
      </c>
      <c r="D868" s="125">
        <f t="shared" si="15"/>
      </c>
      <c r="E868" s="278"/>
    </row>
    <row r="869" spans="1:5" ht="21" customHeight="1">
      <c r="A869" s="136" t="s">
        <v>685</v>
      </c>
      <c r="B869" s="64"/>
      <c r="C869" s="64">
        <v>134</v>
      </c>
      <c r="D869" s="125">
        <f t="shared" si="15"/>
      </c>
      <c r="E869" s="278"/>
    </row>
    <row r="870" spans="1:5" ht="21" customHeight="1">
      <c r="A870" s="136" t="s">
        <v>686</v>
      </c>
      <c r="B870" s="64"/>
      <c r="C870" s="64">
        <v>0</v>
      </c>
      <c r="D870" s="125">
        <f t="shared" si="15"/>
      </c>
      <c r="E870" s="278"/>
    </row>
    <row r="871" spans="1:5" ht="21" customHeight="1">
      <c r="A871" s="136" t="s">
        <v>687</v>
      </c>
      <c r="B871" s="64"/>
      <c r="C871" s="64">
        <v>0</v>
      </c>
      <c r="D871" s="125">
        <f t="shared" si="15"/>
      </c>
      <c r="E871" s="278"/>
    </row>
    <row r="872" spans="1:5" ht="21" customHeight="1">
      <c r="A872" s="136" t="s">
        <v>688</v>
      </c>
      <c r="B872" s="64"/>
      <c r="C872" s="64">
        <v>1099</v>
      </c>
      <c r="D872" s="125">
        <f t="shared" si="15"/>
      </c>
      <c r="E872" s="278"/>
    </row>
    <row r="873" spans="1:5" ht="21" customHeight="1" hidden="1">
      <c r="A873" s="136" t="s">
        <v>689</v>
      </c>
      <c r="B873" s="64"/>
      <c r="C873" s="64">
        <v>0</v>
      </c>
      <c r="D873" s="125">
        <f t="shared" si="15"/>
      </c>
      <c r="E873" s="278"/>
    </row>
    <row r="874" spans="1:5" ht="21" customHeight="1" hidden="1">
      <c r="A874" s="136" t="s">
        <v>690</v>
      </c>
      <c r="B874" s="64"/>
      <c r="C874" s="64">
        <v>0</v>
      </c>
      <c r="D874" s="125">
        <f t="shared" si="15"/>
      </c>
      <c r="E874" s="278"/>
    </row>
    <row r="875" spans="1:5" ht="21" customHeight="1" hidden="1">
      <c r="A875" s="136" t="s">
        <v>691</v>
      </c>
      <c r="B875" s="64"/>
      <c r="C875" s="64">
        <v>0</v>
      </c>
      <c r="D875" s="125">
        <f t="shared" si="15"/>
      </c>
      <c r="E875" s="278"/>
    </row>
    <row r="876" spans="1:5" ht="21" customHeight="1">
      <c r="A876" s="136" t="s">
        <v>692</v>
      </c>
      <c r="B876" s="64">
        <v>17</v>
      </c>
      <c r="C876" s="64">
        <v>5</v>
      </c>
      <c r="D876" s="128">
        <f t="shared" si="15"/>
        <v>29.411764705882355</v>
      </c>
      <c r="E876" s="279"/>
    </row>
    <row r="877" spans="1:5" ht="21" customHeight="1">
      <c r="A877" s="136" t="s">
        <v>693</v>
      </c>
      <c r="B877" s="64"/>
      <c r="C877" s="64">
        <v>0</v>
      </c>
      <c r="D877" s="128">
        <f t="shared" si="15"/>
      </c>
      <c r="E877" s="279"/>
    </row>
    <row r="878" spans="1:5" ht="21" customHeight="1">
      <c r="A878" s="136" t="s">
        <v>694</v>
      </c>
      <c r="B878" s="64">
        <v>374</v>
      </c>
      <c r="C878" s="64">
        <v>636</v>
      </c>
      <c r="D878" s="128">
        <f t="shared" si="15"/>
        <v>170.05347593582886</v>
      </c>
      <c r="E878" s="279"/>
    </row>
    <row r="879" spans="1:5" ht="21" customHeight="1">
      <c r="A879" s="137" t="s">
        <v>695</v>
      </c>
      <c r="B879" s="89">
        <f>SUM(B880:B900)</f>
        <v>1001</v>
      </c>
      <c r="C879" s="89">
        <v>520</v>
      </c>
      <c r="D879" s="125">
        <f t="shared" si="15"/>
        <v>51.94805194805194</v>
      </c>
      <c r="E879" s="278"/>
    </row>
    <row r="880" spans="1:5" ht="21" customHeight="1">
      <c r="A880" s="136" t="s">
        <v>40</v>
      </c>
      <c r="B880" s="64">
        <v>183</v>
      </c>
      <c r="C880" s="64">
        <v>187</v>
      </c>
      <c r="D880" s="128">
        <f t="shared" si="15"/>
        <v>102.18579234972678</v>
      </c>
      <c r="E880" s="279"/>
    </row>
    <row r="881" spans="1:5" ht="21" customHeight="1">
      <c r="A881" s="136" t="s">
        <v>41</v>
      </c>
      <c r="B881" s="64"/>
      <c r="C881" s="64">
        <v>0</v>
      </c>
      <c r="D881" s="128">
        <f t="shared" si="15"/>
      </c>
      <c r="E881" s="279"/>
    </row>
    <row r="882" spans="1:5" ht="21" customHeight="1">
      <c r="A882" s="136" t="s">
        <v>42</v>
      </c>
      <c r="B882" s="64"/>
      <c r="C882" s="64">
        <v>0</v>
      </c>
      <c r="D882" s="128">
        <f t="shared" si="15"/>
      </c>
      <c r="E882" s="279"/>
    </row>
    <row r="883" spans="1:5" ht="21" customHeight="1">
      <c r="A883" s="136" t="s">
        <v>696</v>
      </c>
      <c r="B883" s="64">
        <v>117</v>
      </c>
      <c r="C883" s="64">
        <v>152</v>
      </c>
      <c r="D883" s="128">
        <f t="shared" si="15"/>
        <v>129.9145299145299</v>
      </c>
      <c r="E883" s="279"/>
    </row>
    <row r="884" spans="1:5" s="272" customFormat="1" ht="21" customHeight="1">
      <c r="A884" s="136" t="s">
        <v>697</v>
      </c>
      <c r="B884" s="64">
        <v>18</v>
      </c>
      <c r="C884" s="64">
        <v>1</v>
      </c>
      <c r="D884" s="128">
        <f t="shared" si="15"/>
        <v>5.555555555555555</v>
      </c>
      <c r="E884" s="279"/>
    </row>
    <row r="885" spans="1:5" ht="21" customHeight="1">
      <c r="A885" s="136" t="s">
        <v>698</v>
      </c>
      <c r="B885" s="64"/>
      <c r="C885" s="64">
        <v>0</v>
      </c>
      <c r="D885" s="128">
        <f t="shared" si="15"/>
      </c>
      <c r="E885" s="279"/>
    </row>
    <row r="886" spans="1:5" ht="21" customHeight="1">
      <c r="A886" s="136" t="s">
        <v>699</v>
      </c>
      <c r="B886" s="64">
        <v>45</v>
      </c>
      <c r="C886" s="64">
        <v>0</v>
      </c>
      <c r="D886" s="128">
        <f t="shared" si="15"/>
        <v>0</v>
      </c>
      <c r="E886" s="279"/>
    </row>
    <row r="887" spans="1:5" ht="21" customHeight="1">
      <c r="A887" s="136" t="s">
        <v>700</v>
      </c>
      <c r="B887" s="64">
        <v>132</v>
      </c>
      <c r="C887" s="64">
        <v>9</v>
      </c>
      <c r="D887" s="128">
        <f t="shared" si="15"/>
        <v>6.8181818181818175</v>
      </c>
      <c r="E887" s="279"/>
    </row>
    <row r="888" spans="1:5" ht="21" customHeight="1" hidden="1">
      <c r="A888" s="136" t="s">
        <v>701</v>
      </c>
      <c r="B888" s="64"/>
      <c r="C888" s="64">
        <v>0</v>
      </c>
      <c r="D888" s="125">
        <f t="shared" si="15"/>
      </c>
      <c r="E888" s="278"/>
    </row>
    <row r="889" spans="1:5" ht="21" customHeight="1" hidden="1">
      <c r="A889" s="136" t="s">
        <v>702</v>
      </c>
      <c r="B889" s="64"/>
      <c r="C889" s="64">
        <v>0</v>
      </c>
      <c r="D889" s="125">
        <f t="shared" si="15"/>
      </c>
      <c r="E889" s="278"/>
    </row>
    <row r="890" spans="1:5" ht="21" customHeight="1" hidden="1">
      <c r="A890" s="136" t="s">
        <v>703</v>
      </c>
      <c r="B890" s="64"/>
      <c r="C890" s="64">
        <v>0</v>
      </c>
      <c r="D890" s="125">
        <f t="shared" si="15"/>
      </c>
      <c r="E890" s="278"/>
    </row>
    <row r="891" spans="1:5" ht="21" customHeight="1" hidden="1">
      <c r="A891" s="136" t="s">
        <v>704</v>
      </c>
      <c r="B891" s="64"/>
      <c r="C891" s="64">
        <v>0</v>
      </c>
      <c r="D891" s="125">
        <f t="shared" si="15"/>
      </c>
      <c r="E891" s="278"/>
    </row>
    <row r="892" spans="1:5" ht="21" customHeight="1" hidden="1">
      <c r="A892" s="136" t="s">
        <v>705</v>
      </c>
      <c r="B892" s="64"/>
      <c r="C892" s="64">
        <v>0</v>
      </c>
      <c r="D892" s="125">
        <f t="shared" si="15"/>
      </c>
      <c r="E892" s="278"/>
    </row>
    <row r="893" spans="1:5" ht="21" customHeight="1" hidden="1">
      <c r="A893" s="136" t="s">
        <v>706</v>
      </c>
      <c r="B893" s="64"/>
      <c r="C893" s="64">
        <v>0</v>
      </c>
      <c r="D893" s="125">
        <f t="shared" si="15"/>
      </c>
      <c r="E893" s="278"/>
    </row>
    <row r="894" spans="1:5" ht="21" customHeight="1" hidden="1">
      <c r="A894" s="136" t="s">
        <v>707</v>
      </c>
      <c r="B894" s="64"/>
      <c r="C894" s="64">
        <v>0</v>
      </c>
      <c r="D894" s="125">
        <f t="shared" si="15"/>
      </c>
      <c r="E894" s="278"/>
    </row>
    <row r="895" spans="1:5" ht="21" customHeight="1" hidden="1">
      <c r="A895" s="136" t="s">
        <v>708</v>
      </c>
      <c r="B895" s="64"/>
      <c r="C895" s="64">
        <v>0</v>
      </c>
      <c r="D895" s="125">
        <f>_xlfn.IFERROR(C895/B895*100,"")</f>
      </c>
      <c r="E895" s="278"/>
    </row>
    <row r="896" spans="1:5" ht="21" customHeight="1" hidden="1">
      <c r="A896" s="136" t="s">
        <v>709</v>
      </c>
      <c r="B896" s="64"/>
      <c r="C896" s="64">
        <v>0</v>
      </c>
      <c r="D896" s="125">
        <f>_xlfn.IFERROR(C896/B896*100,"")</f>
      </c>
      <c r="E896" s="278"/>
    </row>
    <row r="897" spans="1:5" ht="21" customHeight="1">
      <c r="A897" s="136" t="s">
        <v>710</v>
      </c>
      <c r="B897" s="64">
        <v>418</v>
      </c>
      <c r="C897" s="64">
        <v>35</v>
      </c>
      <c r="D897" s="128">
        <f>_xlfn.IFERROR(C897/B897*100,"")</f>
        <v>8.373205741626794</v>
      </c>
      <c r="E897" s="279"/>
    </row>
    <row r="898" spans="1:5" ht="21" customHeight="1">
      <c r="A898" s="136" t="s">
        <v>711</v>
      </c>
      <c r="B898" s="64"/>
      <c r="C898" s="64">
        <v>0</v>
      </c>
      <c r="D898" s="128">
        <f aca="true" t="shared" si="16" ref="D898:D954">_xlfn.IFERROR(C898/B898*100,"")</f>
      </c>
      <c r="E898" s="279"/>
    </row>
    <row r="899" spans="1:5" ht="21" customHeight="1">
      <c r="A899" s="136" t="s">
        <v>680</v>
      </c>
      <c r="B899" s="64"/>
      <c r="C899" s="64">
        <v>0</v>
      </c>
      <c r="D899" s="128">
        <f t="shared" si="16"/>
      </c>
      <c r="E899" s="279"/>
    </row>
    <row r="900" spans="1:5" ht="21" customHeight="1">
      <c r="A900" s="136" t="s">
        <v>712</v>
      </c>
      <c r="B900" s="64">
        <v>88</v>
      </c>
      <c r="C900" s="64">
        <v>136</v>
      </c>
      <c r="D900" s="128">
        <f t="shared" si="16"/>
        <v>154.54545454545453</v>
      </c>
      <c r="E900" s="279"/>
    </row>
    <row r="901" spans="1:5" ht="21" customHeight="1">
      <c r="A901" s="137" t="s">
        <v>713</v>
      </c>
      <c r="B901" s="89">
        <f>SUM(B902:B928)</f>
        <v>840</v>
      </c>
      <c r="C901" s="89">
        <v>1256</v>
      </c>
      <c r="D901" s="125">
        <f t="shared" si="16"/>
        <v>149.52380952380952</v>
      </c>
      <c r="E901" s="278"/>
    </row>
    <row r="902" spans="1:5" ht="21" customHeight="1">
      <c r="A902" s="136" t="s">
        <v>40</v>
      </c>
      <c r="B902" s="64">
        <v>92</v>
      </c>
      <c r="C902" s="64">
        <v>97</v>
      </c>
      <c r="D902" s="128">
        <f t="shared" si="16"/>
        <v>105.43478260869566</v>
      </c>
      <c r="E902" s="279"/>
    </row>
    <row r="903" spans="1:5" ht="21" customHeight="1" hidden="1">
      <c r="A903" s="136" t="s">
        <v>41</v>
      </c>
      <c r="B903" s="64"/>
      <c r="C903" s="64">
        <v>0</v>
      </c>
      <c r="D903" s="128">
        <f t="shared" si="16"/>
      </c>
      <c r="E903" s="279"/>
    </row>
    <row r="904" spans="1:5" ht="21" customHeight="1" hidden="1">
      <c r="A904" s="136" t="s">
        <v>42</v>
      </c>
      <c r="B904" s="64"/>
      <c r="C904" s="64">
        <v>0</v>
      </c>
      <c r="D904" s="128">
        <f t="shared" si="16"/>
      </c>
      <c r="E904" s="279"/>
    </row>
    <row r="905" spans="1:5" ht="21" customHeight="1" hidden="1">
      <c r="A905" s="136" t="s">
        <v>714</v>
      </c>
      <c r="B905" s="64"/>
      <c r="C905" s="64">
        <v>0</v>
      </c>
      <c r="D905" s="128">
        <f t="shared" si="16"/>
      </c>
      <c r="E905" s="279"/>
    </row>
    <row r="906" spans="1:5" ht="21" customHeight="1" hidden="1">
      <c r="A906" s="136" t="s">
        <v>715</v>
      </c>
      <c r="B906" s="64"/>
      <c r="C906" s="64">
        <v>0</v>
      </c>
      <c r="D906" s="128">
        <f t="shared" si="16"/>
      </c>
      <c r="E906" s="279"/>
    </row>
    <row r="907" spans="1:5" ht="21" customHeight="1" hidden="1">
      <c r="A907" s="136" t="s">
        <v>716</v>
      </c>
      <c r="B907" s="64"/>
      <c r="C907" s="64">
        <v>0</v>
      </c>
      <c r="D907" s="128">
        <f t="shared" si="16"/>
      </c>
      <c r="E907" s="279"/>
    </row>
    <row r="908" spans="1:5" ht="21" customHeight="1" hidden="1">
      <c r="A908" s="136" t="s">
        <v>717</v>
      </c>
      <c r="B908" s="64"/>
      <c r="C908" s="64">
        <v>0</v>
      </c>
      <c r="D908" s="128">
        <f t="shared" si="16"/>
      </c>
      <c r="E908" s="279"/>
    </row>
    <row r="909" spans="1:5" s="272" customFormat="1" ht="21" customHeight="1" hidden="1">
      <c r="A909" s="136" t="s">
        <v>718</v>
      </c>
      <c r="B909" s="64"/>
      <c r="C909" s="64">
        <v>0</v>
      </c>
      <c r="D909" s="128">
        <f t="shared" si="16"/>
      </c>
      <c r="E909" s="279"/>
    </row>
    <row r="910" spans="1:5" ht="21" customHeight="1" hidden="1">
      <c r="A910" s="136" t="s">
        <v>719</v>
      </c>
      <c r="B910" s="64"/>
      <c r="C910" s="64">
        <v>0</v>
      </c>
      <c r="D910" s="128">
        <f t="shared" si="16"/>
      </c>
      <c r="E910" s="279"/>
    </row>
    <row r="911" spans="1:5" ht="21" customHeight="1">
      <c r="A911" s="136" t="s">
        <v>720</v>
      </c>
      <c r="B911" s="64"/>
      <c r="C911" s="64">
        <v>0</v>
      </c>
      <c r="D911" s="128">
        <f t="shared" si="16"/>
      </c>
      <c r="E911" s="279"/>
    </row>
    <row r="912" spans="1:5" ht="21" customHeight="1">
      <c r="A912" s="136" t="s">
        <v>721</v>
      </c>
      <c r="B912" s="64">
        <v>14</v>
      </c>
      <c r="C912" s="64">
        <v>349</v>
      </c>
      <c r="D912" s="128">
        <f t="shared" si="16"/>
        <v>2492.8571428571427</v>
      </c>
      <c r="E912" s="279"/>
    </row>
    <row r="913" spans="1:5" ht="21" customHeight="1">
      <c r="A913" s="136" t="s">
        <v>722</v>
      </c>
      <c r="B913" s="64"/>
      <c r="C913" s="64">
        <v>0</v>
      </c>
      <c r="D913" s="128">
        <f t="shared" si="16"/>
      </c>
      <c r="E913" s="279"/>
    </row>
    <row r="914" spans="1:5" ht="21" customHeight="1">
      <c r="A914" s="136" t="s">
        <v>723</v>
      </c>
      <c r="B914" s="64"/>
      <c r="C914" s="64">
        <v>0</v>
      </c>
      <c r="D914" s="128">
        <f t="shared" si="16"/>
      </c>
      <c r="E914" s="279"/>
    </row>
    <row r="915" spans="1:5" ht="21" customHeight="1">
      <c r="A915" s="136" t="s">
        <v>724</v>
      </c>
      <c r="B915" s="64">
        <v>24</v>
      </c>
      <c r="C915" s="64">
        <v>23</v>
      </c>
      <c r="D915" s="128">
        <f t="shared" si="16"/>
        <v>95.83333333333334</v>
      </c>
      <c r="E915" s="279"/>
    </row>
    <row r="916" spans="1:5" ht="21" customHeight="1">
      <c r="A916" s="136" t="s">
        <v>725</v>
      </c>
      <c r="B916" s="64">
        <v>160</v>
      </c>
      <c r="C916" s="64">
        <v>115</v>
      </c>
      <c r="D916" s="128">
        <f t="shared" si="16"/>
        <v>71.875</v>
      </c>
      <c r="E916" s="279"/>
    </row>
    <row r="917" spans="1:5" ht="21" customHeight="1" hidden="1">
      <c r="A917" s="136" t="s">
        <v>726</v>
      </c>
      <c r="B917" s="64"/>
      <c r="C917" s="64">
        <v>0</v>
      </c>
      <c r="D917" s="125">
        <f t="shared" si="16"/>
      </c>
      <c r="E917" s="278"/>
    </row>
    <row r="918" spans="1:5" ht="21" customHeight="1" hidden="1">
      <c r="A918" s="136" t="s">
        <v>727</v>
      </c>
      <c r="B918" s="64"/>
      <c r="C918" s="64">
        <v>0</v>
      </c>
      <c r="D918" s="125">
        <f t="shared" si="16"/>
      </c>
      <c r="E918" s="278"/>
    </row>
    <row r="919" spans="1:5" ht="21" customHeight="1" hidden="1">
      <c r="A919" s="136" t="s">
        <v>728</v>
      </c>
      <c r="B919" s="64"/>
      <c r="C919" s="64">
        <v>0</v>
      </c>
      <c r="D919" s="125">
        <f t="shared" si="16"/>
      </c>
      <c r="E919" s="278"/>
    </row>
    <row r="920" spans="1:5" ht="21" customHeight="1" hidden="1">
      <c r="A920" s="136" t="s">
        <v>729</v>
      </c>
      <c r="B920" s="64"/>
      <c r="C920" s="64">
        <v>0</v>
      </c>
      <c r="D920" s="125">
        <f t="shared" si="16"/>
      </c>
      <c r="E920" s="278"/>
    </row>
    <row r="921" spans="1:5" ht="21" customHeight="1" hidden="1">
      <c r="A921" s="136" t="s">
        <v>730</v>
      </c>
      <c r="B921" s="64"/>
      <c r="C921" s="64">
        <v>0</v>
      </c>
      <c r="D921" s="125">
        <f t="shared" si="16"/>
      </c>
      <c r="E921" s="278"/>
    </row>
    <row r="922" spans="1:5" ht="21" customHeight="1" hidden="1">
      <c r="A922" s="136" t="s">
        <v>731</v>
      </c>
      <c r="B922" s="64"/>
      <c r="C922" s="64">
        <v>0</v>
      </c>
      <c r="D922" s="125">
        <f t="shared" si="16"/>
      </c>
      <c r="E922" s="278"/>
    </row>
    <row r="923" spans="1:5" ht="21" customHeight="1" hidden="1">
      <c r="A923" s="136" t="s">
        <v>707</v>
      </c>
      <c r="B923" s="64"/>
      <c r="C923" s="64">
        <v>0</v>
      </c>
      <c r="D923" s="125">
        <f t="shared" si="16"/>
      </c>
      <c r="E923" s="278"/>
    </row>
    <row r="924" spans="1:5" ht="21" customHeight="1" hidden="1">
      <c r="A924" s="136" t="s">
        <v>732</v>
      </c>
      <c r="B924" s="64"/>
      <c r="C924" s="64">
        <v>0</v>
      </c>
      <c r="D924" s="125">
        <f t="shared" si="16"/>
      </c>
      <c r="E924" s="278"/>
    </row>
    <row r="925" spans="1:5" ht="21" customHeight="1" hidden="1">
      <c r="A925" s="136" t="s">
        <v>733</v>
      </c>
      <c r="B925" s="64"/>
      <c r="C925" s="64">
        <v>0</v>
      </c>
      <c r="D925" s="125">
        <f t="shared" si="16"/>
      </c>
      <c r="E925" s="278"/>
    </row>
    <row r="926" spans="1:5" ht="21" customHeight="1" hidden="1">
      <c r="A926" s="136" t="s">
        <v>734</v>
      </c>
      <c r="B926" s="64"/>
      <c r="C926" s="64">
        <v>0</v>
      </c>
      <c r="D926" s="125">
        <f t="shared" si="16"/>
      </c>
      <c r="E926" s="278"/>
    </row>
    <row r="927" spans="1:5" ht="21" customHeight="1" hidden="1">
      <c r="A927" s="136" t="s">
        <v>735</v>
      </c>
      <c r="B927" s="64"/>
      <c r="C927" s="64">
        <v>0</v>
      </c>
      <c r="D927" s="125">
        <f t="shared" si="16"/>
      </c>
      <c r="E927" s="278"/>
    </row>
    <row r="928" spans="1:5" ht="21" customHeight="1">
      <c r="A928" s="136" t="s">
        <v>736</v>
      </c>
      <c r="B928" s="64">
        <v>550</v>
      </c>
      <c r="C928" s="64">
        <v>672</v>
      </c>
      <c r="D928" s="128">
        <f t="shared" si="16"/>
        <v>122.18181818181819</v>
      </c>
      <c r="E928" s="279"/>
    </row>
    <row r="929" spans="1:5" ht="21" customHeight="1">
      <c r="A929" s="137" t="s">
        <v>737</v>
      </c>
      <c r="B929" s="89">
        <f>SUM(B930:B939)</f>
        <v>0</v>
      </c>
      <c r="C929" s="89">
        <v>70</v>
      </c>
      <c r="D929" s="125">
        <f t="shared" si="16"/>
      </c>
      <c r="E929" s="278"/>
    </row>
    <row r="930" spans="1:5" ht="21" customHeight="1">
      <c r="A930" s="136" t="s">
        <v>40</v>
      </c>
      <c r="B930" s="64"/>
      <c r="C930" s="64">
        <v>0</v>
      </c>
      <c r="D930" s="125">
        <f t="shared" si="16"/>
      </c>
      <c r="E930" s="278"/>
    </row>
    <row r="931" spans="1:5" ht="21" customHeight="1" hidden="1">
      <c r="A931" s="136" t="s">
        <v>41</v>
      </c>
      <c r="B931" s="64"/>
      <c r="C931" s="64">
        <v>0</v>
      </c>
      <c r="D931" s="125">
        <f t="shared" si="16"/>
      </c>
      <c r="E931" s="278"/>
    </row>
    <row r="932" spans="1:5" ht="21" customHeight="1" hidden="1">
      <c r="A932" s="136" t="s">
        <v>42</v>
      </c>
      <c r="B932" s="64"/>
      <c r="C932" s="64">
        <v>0</v>
      </c>
      <c r="D932" s="125">
        <f t="shared" si="16"/>
      </c>
      <c r="E932" s="278"/>
    </row>
    <row r="933" spans="1:5" ht="21" customHeight="1" hidden="1">
      <c r="A933" s="136" t="s">
        <v>738</v>
      </c>
      <c r="B933" s="64"/>
      <c r="C933" s="64">
        <v>0</v>
      </c>
      <c r="D933" s="125">
        <f t="shared" si="16"/>
      </c>
      <c r="E933" s="278"/>
    </row>
    <row r="934" spans="1:5" ht="21" customHeight="1" hidden="1">
      <c r="A934" s="136" t="s">
        <v>739</v>
      </c>
      <c r="B934" s="64"/>
      <c r="C934" s="64">
        <v>0</v>
      </c>
      <c r="D934" s="125">
        <f t="shared" si="16"/>
      </c>
      <c r="E934" s="278"/>
    </row>
    <row r="935" spans="1:5" ht="21" customHeight="1" hidden="1">
      <c r="A935" s="136" t="s">
        <v>740</v>
      </c>
      <c r="B935" s="64"/>
      <c r="C935" s="64">
        <v>0</v>
      </c>
      <c r="D935" s="125">
        <f t="shared" si="16"/>
      </c>
      <c r="E935" s="278"/>
    </row>
    <row r="936" spans="1:5" ht="21" customHeight="1" hidden="1">
      <c r="A936" s="136" t="s">
        <v>741</v>
      </c>
      <c r="B936" s="64"/>
      <c r="C936" s="64">
        <v>0</v>
      </c>
      <c r="D936" s="125">
        <f t="shared" si="16"/>
      </c>
      <c r="E936" s="278"/>
    </row>
    <row r="937" spans="1:5" s="272" customFormat="1" ht="21" customHeight="1" hidden="1">
      <c r="A937" s="136" t="s">
        <v>742</v>
      </c>
      <c r="B937" s="64"/>
      <c r="C937" s="64">
        <v>0</v>
      </c>
      <c r="D937" s="125">
        <f t="shared" si="16"/>
      </c>
      <c r="E937" s="278"/>
    </row>
    <row r="938" spans="1:5" ht="21" customHeight="1">
      <c r="A938" s="136" t="s">
        <v>49</v>
      </c>
      <c r="B938" s="64"/>
      <c r="C938" s="64">
        <v>0</v>
      </c>
      <c r="D938" s="125">
        <f t="shared" si="16"/>
      </c>
      <c r="E938" s="278"/>
    </row>
    <row r="939" spans="1:5" ht="21" customHeight="1">
      <c r="A939" s="136" t="s">
        <v>743</v>
      </c>
      <c r="B939" s="64"/>
      <c r="C939" s="64">
        <v>70</v>
      </c>
      <c r="D939" s="125">
        <f t="shared" si="16"/>
      </c>
      <c r="E939" s="278"/>
    </row>
    <row r="940" spans="1:5" ht="21" customHeight="1">
      <c r="A940" s="137" t="s">
        <v>744</v>
      </c>
      <c r="B940" s="89">
        <f>SUM(B941:B946)</f>
        <v>636</v>
      </c>
      <c r="C940" s="89">
        <v>709</v>
      </c>
      <c r="D940" s="125">
        <f t="shared" si="16"/>
        <v>111.47798742138365</v>
      </c>
      <c r="E940" s="278"/>
    </row>
    <row r="941" spans="1:5" ht="21" customHeight="1">
      <c r="A941" s="136" t="s">
        <v>745</v>
      </c>
      <c r="B941" s="64">
        <v>80</v>
      </c>
      <c r="C941" s="64">
        <v>10</v>
      </c>
      <c r="D941" s="128">
        <f t="shared" si="16"/>
        <v>12.5</v>
      </c>
      <c r="E941" s="279"/>
    </row>
    <row r="942" spans="1:5" ht="21" customHeight="1">
      <c r="A942" s="136" t="s">
        <v>746</v>
      </c>
      <c r="B942" s="64"/>
      <c r="C942" s="64">
        <v>0</v>
      </c>
      <c r="D942" s="128">
        <f t="shared" si="16"/>
      </c>
      <c r="E942" s="279"/>
    </row>
    <row r="943" spans="1:5" ht="21" customHeight="1">
      <c r="A943" s="136" t="s">
        <v>747</v>
      </c>
      <c r="B943" s="64">
        <v>5</v>
      </c>
      <c r="C943" s="64">
        <v>74</v>
      </c>
      <c r="D943" s="128">
        <f t="shared" si="16"/>
        <v>1480</v>
      </c>
      <c r="E943" s="279"/>
    </row>
    <row r="944" spans="1:5" ht="21" customHeight="1">
      <c r="A944" s="136" t="s">
        <v>748</v>
      </c>
      <c r="B944" s="64">
        <v>30</v>
      </c>
      <c r="C944" s="64">
        <v>88</v>
      </c>
      <c r="D944" s="128">
        <f t="shared" si="16"/>
        <v>293.3333333333333</v>
      </c>
      <c r="E944" s="279"/>
    </row>
    <row r="945" spans="1:5" ht="21" customHeight="1">
      <c r="A945" s="136" t="s">
        <v>749</v>
      </c>
      <c r="B945" s="64"/>
      <c r="C945" s="64">
        <v>0</v>
      </c>
      <c r="D945" s="128">
        <f t="shared" si="16"/>
      </c>
      <c r="E945" s="279"/>
    </row>
    <row r="946" spans="1:5" ht="21" customHeight="1">
      <c r="A946" s="136" t="s">
        <v>750</v>
      </c>
      <c r="B946" s="64">
        <v>521</v>
      </c>
      <c r="C946" s="64">
        <v>537</v>
      </c>
      <c r="D946" s="128">
        <f t="shared" si="16"/>
        <v>103.07101727447217</v>
      </c>
      <c r="E946" s="279"/>
    </row>
    <row r="947" spans="1:5" ht="21" customHeight="1" hidden="1">
      <c r="A947" s="137" t="s">
        <v>751</v>
      </c>
      <c r="B947" s="89">
        <f>SUM(B948:B952)</f>
        <v>0</v>
      </c>
      <c r="C947" s="89">
        <v>0</v>
      </c>
      <c r="D947" s="128">
        <f t="shared" si="16"/>
      </c>
      <c r="E947" s="279"/>
    </row>
    <row r="948" spans="1:5" s="272" customFormat="1" ht="21" customHeight="1" hidden="1">
      <c r="A948" s="136" t="s">
        <v>752</v>
      </c>
      <c r="B948" s="64"/>
      <c r="C948" s="64">
        <v>0</v>
      </c>
      <c r="D948" s="128">
        <f t="shared" si="16"/>
      </c>
      <c r="E948" s="279"/>
    </row>
    <row r="949" spans="1:5" ht="21" customHeight="1" hidden="1">
      <c r="A949" s="136" t="s">
        <v>753</v>
      </c>
      <c r="B949" s="64"/>
      <c r="C949" s="64">
        <v>0</v>
      </c>
      <c r="D949" s="125">
        <f t="shared" si="16"/>
      </c>
      <c r="E949" s="278"/>
    </row>
    <row r="950" spans="1:5" ht="21" customHeight="1" hidden="1">
      <c r="A950" s="136" t="s">
        <v>754</v>
      </c>
      <c r="B950" s="64"/>
      <c r="C950" s="64">
        <v>0</v>
      </c>
      <c r="D950" s="125">
        <f t="shared" si="16"/>
      </c>
      <c r="E950" s="278"/>
    </row>
    <row r="951" spans="1:5" ht="21" customHeight="1" hidden="1">
      <c r="A951" s="136" t="s">
        <v>755</v>
      </c>
      <c r="B951" s="64"/>
      <c r="C951" s="64">
        <v>0</v>
      </c>
      <c r="D951" s="125">
        <f t="shared" si="16"/>
      </c>
      <c r="E951" s="278"/>
    </row>
    <row r="952" spans="1:5" ht="21" customHeight="1" hidden="1">
      <c r="A952" s="136" t="s">
        <v>756</v>
      </c>
      <c r="B952" s="64"/>
      <c r="C952" s="64">
        <v>0</v>
      </c>
      <c r="D952" s="125">
        <f t="shared" si="16"/>
      </c>
      <c r="E952" s="278"/>
    </row>
    <row r="953" spans="1:5" ht="21" customHeight="1">
      <c r="A953" s="137" t="s">
        <v>757</v>
      </c>
      <c r="B953" s="89">
        <f>SUM(B954:B955)</f>
        <v>0</v>
      </c>
      <c r="C953" s="89">
        <v>1</v>
      </c>
      <c r="D953" s="125">
        <f t="shared" si="16"/>
      </c>
      <c r="E953" s="278"/>
    </row>
    <row r="954" spans="1:5" ht="21" customHeight="1">
      <c r="A954" s="136" t="s">
        <v>758</v>
      </c>
      <c r="B954" s="64"/>
      <c r="C954" s="64">
        <v>0</v>
      </c>
      <c r="D954" s="125">
        <f t="shared" si="16"/>
      </c>
      <c r="E954" s="278"/>
    </row>
    <row r="955" spans="1:5" ht="21" customHeight="1">
      <c r="A955" s="136" t="s">
        <v>759</v>
      </c>
      <c r="B955" s="64"/>
      <c r="C955" s="64">
        <v>1</v>
      </c>
      <c r="D955" s="125">
        <f aca="true" t="shared" si="17" ref="D955:D1013">_xlfn.IFERROR(C955/B955*100,"")</f>
      </c>
      <c r="E955" s="278"/>
    </row>
    <row r="956" spans="1:5" ht="21" customHeight="1">
      <c r="A956" s="137" t="s">
        <v>760</v>
      </c>
      <c r="B956" s="89">
        <f>SUM(B957:B958)</f>
        <v>2183</v>
      </c>
      <c r="C956" s="89">
        <v>500</v>
      </c>
      <c r="D956" s="125">
        <f t="shared" si="17"/>
        <v>22.904260192395785</v>
      </c>
      <c r="E956" s="278"/>
    </row>
    <row r="957" spans="1:5" ht="21" customHeight="1">
      <c r="A957" s="136" t="s">
        <v>761</v>
      </c>
      <c r="B957" s="64">
        <v>2180</v>
      </c>
      <c r="C957" s="64">
        <v>363</v>
      </c>
      <c r="D957" s="128">
        <f t="shared" si="17"/>
        <v>16.65137614678899</v>
      </c>
      <c r="E957" s="279"/>
    </row>
    <row r="958" spans="1:5" ht="21" customHeight="1">
      <c r="A958" s="136" t="s">
        <v>762</v>
      </c>
      <c r="B958" s="64">
        <v>3</v>
      </c>
      <c r="C958" s="64">
        <v>137</v>
      </c>
      <c r="D958" s="128">
        <f t="shared" si="17"/>
        <v>4566.666666666666</v>
      </c>
      <c r="E958" s="279"/>
    </row>
    <row r="959" spans="1:5" s="272" customFormat="1" ht="21" customHeight="1">
      <c r="A959" s="137" t="s">
        <v>763</v>
      </c>
      <c r="B959" s="89">
        <f>B960+B983+B993+B1003+B1010+B1015</f>
        <v>147</v>
      </c>
      <c r="C959" s="89">
        <v>501</v>
      </c>
      <c r="D959" s="125">
        <f t="shared" si="17"/>
        <v>340.81632653061223</v>
      </c>
      <c r="E959" s="278"/>
    </row>
    <row r="960" spans="1:5" ht="21" customHeight="1">
      <c r="A960" s="137" t="s">
        <v>764</v>
      </c>
      <c r="B960" s="89">
        <f>SUM(B961:B982)</f>
        <v>42</v>
      </c>
      <c r="C960" s="89">
        <v>231</v>
      </c>
      <c r="D960" s="125">
        <f t="shared" si="17"/>
        <v>550</v>
      </c>
      <c r="E960" s="278"/>
    </row>
    <row r="961" spans="1:5" ht="21" customHeight="1">
      <c r="A961" s="136" t="s">
        <v>40</v>
      </c>
      <c r="B961" s="64"/>
      <c r="C961" s="64">
        <v>0</v>
      </c>
      <c r="D961" s="125">
        <f t="shared" si="17"/>
      </c>
      <c r="E961" s="278"/>
    </row>
    <row r="962" spans="1:5" ht="21" customHeight="1" hidden="1">
      <c r="A962" s="136" t="s">
        <v>41</v>
      </c>
      <c r="B962" s="64"/>
      <c r="C962" s="64">
        <v>0</v>
      </c>
      <c r="D962" s="125">
        <f t="shared" si="17"/>
      </c>
      <c r="E962" s="278"/>
    </row>
    <row r="963" spans="1:5" ht="21" customHeight="1" hidden="1">
      <c r="A963" s="136" t="s">
        <v>42</v>
      </c>
      <c r="B963" s="64"/>
      <c r="C963" s="64">
        <v>0</v>
      </c>
      <c r="D963" s="125">
        <f t="shared" si="17"/>
      </c>
      <c r="E963" s="278"/>
    </row>
    <row r="964" spans="1:5" ht="21" customHeight="1" hidden="1">
      <c r="A964" s="136" t="s">
        <v>765</v>
      </c>
      <c r="B964" s="64"/>
      <c r="C964" s="64">
        <v>0</v>
      </c>
      <c r="D964" s="125">
        <f t="shared" si="17"/>
      </c>
      <c r="E964" s="278"/>
    </row>
    <row r="965" spans="1:5" s="272" customFormat="1" ht="21" customHeight="1" hidden="1">
      <c r="A965" s="136" t="s">
        <v>766</v>
      </c>
      <c r="B965" s="64"/>
      <c r="C965" s="64">
        <v>0</v>
      </c>
      <c r="D965" s="125">
        <f t="shared" si="17"/>
      </c>
      <c r="E965" s="278"/>
    </row>
    <row r="966" spans="1:5" ht="21" customHeight="1" hidden="1">
      <c r="A966" s="136" t="s">
        <v>767</v>
      </c>
      <c r="B966" s="64"/>
      <c r="C966" s="64">
        <v>0</v>
      </c>
      <c r="D966" s="125">
        <f t="shared" si="17"/>
      </c>
      <c r="E966" s="278"/>
    </row>
    <row r="967" spans="1:5" ht="21" customHeight="1" hidden="1">
      <c r="A967" s="136" t="s">
        <v>768</v>
      </c>
      <c r="B967" s="64"/>
      <c r="C967" s="64">
        <v>0</v>
      </c>
      <c r="D967" s="125">
        <f t="shared" si="17"/>
      </c>
      <c r="E967" s="278"/>
    </row>
    <row r="968" spans="1:5" ht="21" customHeight="1" hidden="1">
      <c r="A968" s="136" t="s">
        <v>769</v>
      </c>
      <c r="B968" s="64"/>
      <c r="C968" s="64">
        <v>0</v>
      </c>
      <c r="D968" s="125">
        <f t="shared" si="17"/>
      </c>
      <c r="E968" s="278"/>
    </row>
    <row r="969" spans="1:5" ht="21" customHeight="1" hidden="1">
      <c r="A969" s="136" t="s">
        <v>770</v>
      </c>
      <c r="B969" s="64"/>
      <c r="C969" s="64">
        <v>0</v>
      </c>
      <c r="D969" s="125">
        <f t="shared" si="17"/>
      </c>
      <c r="E969" s="278"/>
    </row>
    <row r="970" spans="1:5" ht="21" customHeight="1" hidden="1">
      <c r="A970" s="136" t="s">
        <v>771</v>
      </c>
      <c r="B970" s="64"/>
      <c r="C970" s="64">
        <v>0</v>
      </c>
      <c r="D970" s="125">
        <f t="shared" si="17"/>
      </c>
      <c r="E970" s="278"/>
    </row>
    <row r="971" spans="1:5" ht="21" customHeight="1" hidden="1">
      <c r="A971" s="136" t="s">
        <v>772</v>
      </c>
      <c r="B971" s="64"/>
      <c r="C971" s="64">
        <v>0</v>
      </c>
      <c r="D971" s="125">
        <f t="shared" si="17"/>
      </c>
      <c r="E971" s="278"/>
    </row>
    <row r="972" spans="1:5" s="272" customFormat="1" ht="21" customHeight="1" hidden="1">
      <c r="A972" s="136" t="s">
        <v>773</v>
      </c>
      <c r="B972" s="64"/>
      <c r="C972" s="64">
        <v>0</v>
      </c>
      <c r="D972" s="125">
        <f t="shared" si="17"/>
      </c>
      <c r="E972" s="278"/>
    </row>
    <row r="973" spans="1:5" ht="21" customHeight="1">
      <c r="A973" s="136" t="s">
        <v>774</v>
      </c>
      <c r="B973" s="64"/>
      <c r="C973" s="64">
        <v>0</v>
      </c>
      <c r="D973" s="125">
        <f t="shared" si="17"/>
      </c>
      <c r="E973" s="278"/>
    </row>
    <row r="974" spans="1:5" ht="21" customHeight="1">
      <c r="A974" s="136" t="s">
        <v>775</v>
      </c>
      <c r="B974" s="64"/>
      <c r="C974" s="64">
        <v>1</v>
      </c>
      <c r="D974" s="125">
        <f t="shared" si="17"/>
      </c>
      <c r="E974" s="278"/>
    </row>
    <row r="975" spans="1:5" ht="21" customHeight="1" hidden="1">
      <c r="A975" s="136" t="s">
        <v>776</v>
      </c>
      <c r="B975" s="64"/>
      <c r="C975" s="64">
        <v>0</v>
      </c>
      <c r="D975" s="125">
        <f t="shared" si="17"/>
      </c>
      <c r="E975" s="278"/>
    </row>
    <row r="976" spans="1:5" ht="21" customHeight="1" hidden="1">
      <c r="A976" s="136" t="s">
        <v>777</v>
      </c>
      <c r="B976" s="64"/>
      <c r="C976" s="64">
        <v>0</v>
      </c>
      <c r="D976" s="125">
        <f t="shared" si="17"/>
      </c>
      <c r="E976" s="278"/>
    </row>
    <row r="977" spans="1:5" ht="21" customHeight="1" hidden="1">
      <c r="A977" s="136" t="s">
        <v>778</v>
      </c>
      <c r="B977" s="64"/>
      <c r="C977" s="64">
        <v>0</v>
      </c>
      <c r="D977" s="125">
        <f t="shared" si="17"/>
      </c>
      <c r="E977" s="278"/>
    </row>
    <row r="978" spans="1:5" ht="21" customHeight="1" hidden="1">
      <c r="A978" s="136" t="s">
        <v>779</v>
      </c>
      <c r="B978" s="64"/>
      <c r="C978" s="64">
        <v>0</v>
      </c>
      <c r="D978" s="125">
        <f t="shared" si="17"/>
      </c>
      <c r="E978" s="278"/>
    </row>
    <row r="979" spans="1:5" s="272" customFormat="1" ht="21" customHeight="1" hidden="1">
      <c r="A979" s="136" t="s">
        <v>780</v>
      </c>
      <c r="B979" s="64"/>
      <c r="C979" s="64">
        <v>0</v>
      </c>
      <c r="D979" s="125">
        <f t="shared" si="17"/>
      </c>
      <c r="E979" s="278"/>
    </row>
    <row r="980" spans="1:5" ht="21" customHeight="1" hidden="1">
      <c r="A980" s="136" t="s">
        <v>781</v>
      </c>
      <c r="B980" s="64"/>
      <c r="C980" s="64">
        <v>0</v>
      </c>
      <c r="D980" s="125">
        <f t="shared" si="17"/>
      </c>
      <c r="E980" s="278"/>
    </row>
    <row r="981" spans="1:5" ht="21" customHeight="1">
      <c r="A981" s="136" t="s">
        <v>782</v>
      </c>
      <c r="B981" s="64"/>
      <c r="C981" s="64"/>
      <c r="D981" s="125">
        <f t="shared" si="17"/>
      </c>
      <c r="E981" s="278"/>
    </row>
    <row r="982" spans="1:5" s="272" customFormat="1" ht="21" customHeight="1">
      <c r="A982" s="136" t="s">
        <v>783</v>
      </c>
      <c r="B982" s="64">
        <v>42</v>
      </c>
      <c r="C982" s="64">
        <v>230</v>
      </c>
      <c r="D982" s="128">
        <f t="shared" si="17"/>
        <v>547.6190476190476</v>
      </c>
      <c r="E982" s="279"/>
    </row>
    <row r="983" spans="1:5" ht="21" customHeight="1" hidden="1">
      <c r="A983" s="137" t="s">
        <v>784</v>
      </c>
      <c r="B983" s="89">
        <f>SUM(B984:B992)</f>
        <v>0</v>
      </c>
      <c r="C983" s="89">
        <v>0</v>
      </c>
      <c r="D983" s="125">
        <f t="shared" si="17"/>
      </c>
      <c r="E983" s="278"/>
    </row>
    <row r="984" spans="1:5" ht="21" customHeight="1" hidden="1">
      <c r="A984" s="136" t="s">
        <v>40</v>
      </c>
      <c r="B984" s="64"/>
      <c r="C984" s="64">
        <v>0</v>
      </c>
      <c r="D984" s="125">
        <f t="shared" si="17"/>
      </c>
      <c r="E984" s="278"/>
    </row>
    <row r="985" spans="1:5" s="272" customFormat="1" ht="21" customHeight="1" hidden="1">
      <c r="A985" s="136" t="s">
        <v>41</v>
      </c>
      <c r="B985" s="64"/>
      <c r="C985" s="64">
        <v>0</v>
      </c>
      <c r="D985" s="125">
        <f t="shared" si="17"/>
      </c>
      <c r="E985" s="278"/>
    </row>
    <row r="986" spans="1:5" s="272" customFormat="1" ht="21" customHeight="1" hidden="1">
      <c r="A986" s="136" t="s">
        <v>42</v>
      </c>
      <c r="B986" s="64"/>
      <c r="C986" s="64">
        <v>0</v>
      </c>
      <c r="D986" s="125">
        <f t="shared" si="17"/>
      </c>
      <c r="E986" s="278"/>
    </row>
    <row r="987" spans="1:5" ht="21" customHeight="1" hidden="1">
      <c r="A987" s="136" t="s">
        <v>785</v>
      </c>
      <c r="B987" s="64"/>
      <c r="C987" s="64">
        <v>0</v>
      </c>
      <c r="D987" s="125">
        <f t="shared" si="17"/>
      </c>
      <c r="E987" s="278"/>
    </row>
    <row r="988" spans="1:5" ht="21" customHeight="1" hidden="1">
      <c r="A988" s="136" t="s">
        <v>786</v>
      </c>
      <c r="B988" s="64"/>
      <c r="C988" s="64">
        <v>0</v>
      </c>
      <c r="D988" s="125">
        <f t="shared" si="17"/>
      </c>
      <c r="E988" s="278"/>
    </row>
    <row r="989" spans="1:5" ht="21" customHeight="1" hidden="1">
      <c r="A989" s="136" t="s">
        <v>787</v>
      </c>
      <c r="B989" s="64"/>
      <c r="C989" s="64">
        <v>0</v>
      </c>
      <c r="D989" s="125">
        <f t="shared" si="17"/>
      </c>
      <c r="E989" s="278"/>
    </row>
    <row r="990" spans="1:5" ht="21" customHeight="1" hidden="1">
      <c r="A990" s="136" t="s">
        <v>788</v>
      </c>
      <c r="B990" s="64"/>
      <c r="C990" s="64">
        <v>0</v>
      </c>
      <c r="D990" s="125">
        <f t="shared" si="17"/>
      </c>
      <c r="E990" s="278"/>
    </row>
    <row r="991" spans="1:5" ht="21" customHeight="1" hidden="1">
      <c r="A991" s="136" t="s">
        <v>789</v>
      </c>
      <c r="B991" s="64"/>
      <c r="C991" s="64">
        <v>0</v>
      </c>
      <c r="D991" s="125">
        <f t="shared" si="17"/>
      </c>
      <c r="E991" s="278"/>
    </row>
    <row r="992" spans="1:5" ht="21" customHeight="1" hidden="1">
      <c r="A992" s="136" t="s">
        <v>790</v>
      </c>
      <c r="B992" s="64"/>
      <c r="C992" s="64">
        <v>0</v>
      </c>
      <c r="D992" s="125">
        <f t="shared" si="17"/>
      </c>
      <c r="E992" s="278"/>
    </row>
    <row r="993" spans="1:5" ht="21" customHeight="1" hidden="1">
      <c r="A993" s="137" t="s">
        <v>791</v>
      </c>
      <c r="B993" s="89">
        <f>SUM(B994:B1002)</f>
        <v>0</v>
      </c>
      <c r="C993" s="89">
        <v>0</v>
      </c>
      <c r="D993" s="125">
        <f t="shared" si="17"/>
      </c>
      <c r="E993" s="278"/>
    </row>
    <row r="994" spans="1:5" ht="21" customHeight="1" hidden="1">
      <c r="A994" s="136" t="s">
        <v>40</v>
      </c>
      <c r="B994" s="64"/>
      <c r="C994" s="64">
        <v>0</v>
      </c>
      <c r="D994" s="125">
        <f t="shared" si="17"/>
      </c>
      <c r="E994" s="278"/>
    </row>
    <row r="995" spans="1:5" ht="21" customHeight="1" hidden="1">
      <c r="A995" s="136" t="s">
        <v>41</v>
      </c>
      <c r="B995" s="64"/>
      <c r="C995" s="64">
        <v>0</v>
      </c>
      <c r="D995" s="125">
        <f t="shared" si="17"/>
      </c>
      <c r="E995" s="278"/>
    </row>
    <row r="996" spans="1:5" ht="21" customHeight="1" hidden="1">
      <c r="A996" s="136" t="s">
        <v>42</v>
      </c>
      <c r="B996" s="64"/>
      <c r="C996" s="64">
        <v>0</v>
      </c>
      <c r="D996" s="125">
        <f t="shared" si="17"/>
      </c>
      <c r="E996" s="278"/>
    </row>
    <row r="997" spans="1:5" ht="21" customHeight="1" hidden="1">
      <c r="A997" s="136" t="s">
        <v>792</v>
      </c>
      <c r="B997" s="64"/>
      <c r="C997" s="64">
        <v>0</v>
      </c>
      <c r="D997" s="125">
        <f t="shared" si="17"/>
      </c>
      <c r="E997" s="278"/>
    </row>
    <row r="998" spans="1:5" ht="21" customHeight="1" hidden="1">
      <c r="A998" s="136" t="s">
        <v>793</v>
      </c>
      <c r="B998" s="64"/>
      <c r="C998" s="64">
        <v>0</v>
      </c>
      <c r="D998" s="125">
        <f t="shared" si="17"/>
      </c>
      <c r="E998" s="278"/>
    </row>
    <row r="999" spans="1:5" ht="21" customHeight="1" hidden="1">
      <c r="A999" s="136" t="s">
        <v>794</v>
      </c>
      <c r="B999" s="64"/>
      <c r="C999" s="64">
        <v>0</v>
      </c>
      <c r="D999" s="125">
        <f t="shared" si="17"/>
      </c>
      <c r="E999" s="278"/>
    </row>
    <row r="1000" spans="1:5" ht="21" customHeight="1" hidden="1">
      <c r="A1000" s="136" t="s">
        <v>795</v>
      </c>
      <c r="B1000" s="64"/>
      <c r="C1000" s="64">
        <v>0</v>
      </c>
      <c r="D1000" s="125">
        <f t="shared" si="17"/>
      </c>
      <c r="E1000" s="278"/>
    </row>
    <row r="1001" spans="1:5" ht="21" customHeight="1" hidden="1">
      <c r="A1001" s="136" t="s">
        <v>796</v>
      </c>
      <c r="B1001" s="64"/>
      <c r="C1001" s="64">
        <v>0</v>
      </c>
      <c r="D1001" s="125">
        <f t="shared" si="17"/>
      </c>
      <c r="E1001" s="278"/>
    </row>
    <row r="1002" spans="1:5" ht="21" customHeight="1" hidden="1">
      <c r="A1002" s="136" t="s">
        <v>797</v>
      </c>
      <c r="B1002" s="64"/>
      <c r="C1002" s="64">
        <v>0</v>
      </c>
      <c r="D1002" s="125">
        <f t="shared" si="17"/>
      </c>
      <c r="E1002" s="278"/>
    </row>
    <row r="1003" spans="1:5" ht="21" customHeight="1" hidden="1">
      <c r="A1003" s="137" t="s">
        <v>798</v>
      </c>
      <c r="B1003" s="89">
        <f>SUM(B1004:B1009)</f>
        <v>0</v>
      </c>
      <c r="C1003" s="89">
        <v>0</v>
      </c>
      <c r="D1003" s="125">
        <f t="shared" si="17"/>
      </c>
      <c r="E1003" s="278"/>
    </row>
    <row r="1004" spans="1:5" ht="21" customHeight="1" hidden="1">
      <c r="A1004" s="136" t="s">
        <v>40</v>
      </c>
      <c r="B1004" s="64"/>
      <c r="C1004" s="64">
        <v>0</v>
      </c>
      <c r="D1004" s="125">
        <f t="shared" si="17"/>
      </c>
      <c r="E1004" s="278"/>
    </row>
    <row r="1005" spans="1:5" ht="21" customHeight="1" hidden="1">
      <c r="A1005" s="136" t="s">
        <v>41</v>
      </c>
      <c r="B1005" s="64"/>
      <c r="C1005" s="64">
        <v>0</v>
      </c>
      <c r="D1005" s="125">
        <f t="shared" si="17"/>
      </c>
      <c r="E1005" s="278"/>
    </row>
    <row r="1006" spans="1:5" ht="21" customHeight="1" hidden="1">
      <c r="A1006" s="136" t="s">
        <v>42</v>
      </c>
      <c r="B1006" s="64"/>
      <c r="C1006" s="64">
        <v>0</v>
      </c>
      <c r="D1006" s="125">
        <f t="shared" si="17"/>
      </c>
      <c r="E1006" s="278"/>
    </row>
    <row r="1007" spans="1:5" ht="21" customHeight="1" hidden="1">
      <c r="A1007" s="136" t="s">
        <v>789</v>
      </c>
      <c r="B1007" s="64"/>
      <c r="C1007" s="64">
        <v>0</v>
      </c>
      <c r="D1007" s="125">
        <f t="shared" si="17"/>
      </c>
      <c r="E1007" s="278"/>
    </row>
    <row r="1008" spans="1:5" ht="21" customHeight="1" hidden="1">
      <c r="A1008" s="136" t="s">
        <v>799</v>
      </c>
      <c r="B1008" s="64"/>
      <c r="C1008" s="64">
        <v>0</v>
      </c>
      <c r="D1008" s="125">
        <f t="shared" si="17"/>
      </c>
      <c r="E1008" s="278"/>
    </row>
    <row r="1009" spans="1:5" s="272" customFormat="1" ht="21" customHeight="1" hidden="1">
      <c r="A1009" s="136" t="s">
        <v>800</v>
      </c>
      <c r="B1009" s="64"/>
      <c r="C1009" s="64">
        <v>0</v>
      </c>
      <c r="D1009" s="125">
        <f t="shared" si="17"/>
      </c>
      <c r="E1009" s="278"/>
    </row>
    <row r="1010" spans="1:5" ht="21" customHeight="1">
      <c r="A1010" s="137" t="s">
        <v>801</v>
      </c>
      <c r="B1010" s="89">
        <f>SUM(B1011:B1014)</f>
        <v>0</v>
      </c>
      <c r="C1010" s="89">
        <v>3</v>
      </c>
      <c r="D1010" s="125">
        <f t="shared" si="17"/>
      </c>
      <c r="E1010" s="278"/>
    </row>
    <row r="1011" spans="1:5" ht="21" customHeight="1">
      <c r="A1011" s="136" t="s">
        <v>802</v>
      </c>
      <c r="B1011" s="64"/>
      <c r="C1011" s="64">
        <v>0</v>
      </c>
      <c r="D1011" s="125">
        <f t="shared" si="17"/>
      </c>
      <c r="E1011" s="278"/>
    </row>
    <row r="1012" spans="1:5" ht="21" customHeight="1">
      <c r="A1012" s="136" t="s">
        <v>803</v>
      </c>
      <c r="B1012" s="64"/>
      <c r="C1012" s="64">
        <v>3</v>
      </c>
      <c r="D1012" s="125">
        <f t="shared" si="17"/>
      </c>
      <c r="E1012" s="278"/>
    </row>
    <row r="1013" spans="1:5" ht="21" customHeight="1">
      <c r="A1013" s="136" t="s">
        <v>804</v>
      </c>
      <c r="B1013" s="64"/>
      <c r="C1013" s="64">
        <v>0</v>
      </c>
      <c r="D1013" s="125">
        <f t="shared" si="17"/>
      </c>
      <c r="E1013" s="278"/>
    </row>
    <row r="1014" spans="1:5" ht="21" customHeight="1">
      <c r="A1014" s="136" t="s">
        <v>805</v>
      </c>
      <c r="B1014" s="64"/>
      <c r="C1014" s="64">
        <v>0</v>
      </c>
      <c r="D1014" s="125">
        <f aca="true" t="shared" si="18" ref="D1014:D1074">_xlfn.IFERROR(C1014/B1014*100,"")</f>
      </c>
      <c r="E1014" s="278"/>
    </row>
    <row r="1015" spans="1:5" ht="21" customHeight="1">
      <c r="A1015" s="137" t="s">
        <v>806</v>
      </c>
      <c r="B1015" s="89">
        <f>SUM(B1016:B1017)</f>
        <v>105</v>
      </c>
      <c r="C1015" s="89">
        <v>267</v>
      </c>
      <c r="D1015" s="125">
        <f t="shared" si="18"/>
        <v>254.28571428571428</v>
      </c>
      <c r="E1015" s="278"/>
    </row>
    <row r="1016" spans="1:5" ht="21" customHeight="1">
      <c r="A1016" s="136" t="s">
        <v>807</v>
      </c>
      <c r="B1016" s="64"/>
      <c r="C1016" s="64">
        <v>0</v>
      </c>
      <c r="D1016" s="125">
        <f t="shared" si="18"/>
      </c>
      <c r="E1016" s="278"/>
    </row>
    <row r="1017" spans="1:5" ht="21" customHeight="1">
      <c r="A1017" s="136" t="s">
        <v>808</v>
      </c>
      <c r="B1017" s="64">
        <v>105</v>
      </c>
      <c r="C1017" s="64">
        <v>267</v>
      </c>
      <c r="D1017" s="128">
        <f t="shared" si="18"/>
        <v>254.28571428571428</v>
      </c>
      <c r="E1017" s="278"/>
    </row>
    <row r="1018" spans="1:5" ht="21" customHeight="1">
      <c r="A1018" s="137" t="s">
        <v>809</v>
      </c>
      <c r="B1018" s="89">
        <f>B1019+B1029+B1045+B1050+B1061+B1068+B1075</f>
        <v>488</v>
      </c>
      <c r="C1018" s="89">
        <v>687</v>
      </c>
      <c r="D1018" s="125">
        <f t="shared" si="18"/>
        <v>140.77868852459017</v>
      </c>
      <c r="E1018" s="278"/>
    </row>
    <row r="1019" spans="1:5" s="272" customFormat="1" ht="21" customHeight="1" hidden="1">
      <c r="A1019" s="137" t="s">
        <v>810</v>
      </c>
      <c r="B1019" s="89">
        <f>SUM(B1020:B1028)</f>
        <v>0</v>
      </c>
      <c r="C1019" s="89">
        <v>0</v>
      </c>
      <c r="D1019" s="125">
        <f t="shared" si="18"/>
      </c>
      <c r="E1019" s="278"/>
    </row>
    <row r="1020" spans="1:5" ht="21" customHeight="1" hidden="1">
      <c r="A1020" s="136" t="s">
        <v>40</v>
      </c>
      <c r="B1020" s="64"/>
      <c r="C1020" s="64">
        <v>0</v>
      </c>
      <c r="D1020" s="125">
        <f t="shared" si="18"/>
      </c>
      <c r="E1020" s="278"/>
    </row>
    <row r="1021" spans="1:5" ht="21" customHeight="1" hidden="1">
      <c r="A1021" s="136" t="s">
        <v>41</v>
      </c>
      <c r="B1021" s="64"/>
      <c r="C1021" s="64">
        <v>0</v>
      </c>
      <c r="D1021" s="125">
        <f t="shared" si="18"/>
      </c>
      <c r="E1021" s="278"/>
    </row>
    <row r="1022" spans="1:5" ht="21" customHeight="1" hidden="1">
      <c r="A1022" s="136" t="s">
        <v>42</v>
      </c>
      <c r="B1022" s="64"/>
      <c r="C1022" s="64">
        <v>0</v>
      </c>
      <c r="D1022" s="125">
        <f t="shared" si="18"/>
      </c>
      <c r="E1022" s="278"/>
    </row>
    <row r="1023" spans="1:5" ht="21" customHeight="1" hidden="1">
      <c r="A1023" s="136" t="s">
        <v>811</v>
      </c>
      <c r="B1023" s="64"/>
      <c r="C1023" s="64">
        <v>0</v>
      </c>
      <c r="D1023" s="125">
        <f t="shared" si="18"/>
      </c>
      <c r="E1023" s="278"/>
    </row>
    <row r="1024" spans="1:5" ht="21" customHeight="1" hidden="1">
      <c r="A1024" s="136" t="s">
        <v>812</v>
      </c>
      <c r="B1024" s="64"/>
      <c r="C1024" s="64">
        <v>0</v>
      </c>
      <c r="D1024" s="125">
        <f t="shared" si="18"/>
      </c>
      <c r="E1024" s="278"/>
    </row>
    <row r="1025" spans="1:5" ht="21" customHeight="1" hidden="1">
      <c r="A1025" s="136" t="s">
        <v>813</v>
      </c>
      <c r="B1025" s="64"/>
      <c r="C1025" s="64">
        <v>0</v>
      </c>
      <c r="D1025" s="125">
        <f t="shared" si="18"/>
      </c>
      <c r="E1025" s="278"/>
    </row>
    <row r="1026" spans="1:5" ht="21" customHeight="1" hidden="1">
      <c r="A1026" s="136" t="s">
        <v>814</v>
      </c>
      <c r="B1026" s="64"/>
      <c r="C1026" s="64">
        <v>0</v>
      </c>
      <c r="D1026" s="125">
        <f t="shared" si="18"/>
      </c>
      <c r="E1026" s="278"/>
    </row>
    <row r="1027" spans="1:5" ht="21" customHeight="1" hidden="1">
      <c r="A1027" s="136" t="s">
        <v>815</v>
      </c>
      <c r="B1027" s="64"/>
      <c r="C1027" s="64">
        <v>0</v>
      </c>
      <c r="D1027" s="125">
        <f t="shared" si="18"/>
      </c>
      <c r="E1027" s="278"/>
    </row>
    <row r="1028" spans="1:5" ht="21" customHeight="1" hidden="1">
      <c r="A1028" s="136" t="s">
        <v>816</v>
      </c>
      <c r="B1028" s="64"/>
      <c r="C1028" s="64">
        <v>0</v>
      </c>
      <c r="D1028" s="125">
        <f t="shared" si="18"/>
      </c>
      <c r="E1028" s="278"/>
    </row>
    <row r="1029" spans="1:5" s="272" customFormat="1" ht="21" customHeight="1">
      <c r="A1029" s="137" t="s">
        <v>817</v>
      </c>
      <c r="B1029" s="89">
        <f>SUM(B1030:B1044)</f>
        <v>232</v>
      </c>
      <c r="C1029" s="89">
        <v>328</v>
      </c>
      <c r="D1029" s="125">
        <f t="shared" si="18"/>
        <v>141.3793103448276</v>
      </c>
      <c r="E1029" s="278"/>
    </row>
    <row r="1030" spans="1:5" ht="21" customHeight="1">
      <c r="A1030" s="136" t="s">
        <v>40</v>
      </c>
      <c r="B1030" s="64"/>
      <c r="C1030" s="64">
        <v>0</v>
      </c>
      <c r="D1030" s="125">
        <f t="shared" si="18"/>
      </c>
      <c r="E1030" s="278"/>
    </row>
    <row r="1031" spans="1:5" ht="21" customHeight="1" hidden="1">
      <c r="A1031" s="136" t="s">
        <v>41</v>
      </c>
      <c r="B1031" s="64"/>
      <c r="C1031" s="64">
        <v>0</v>
      </c>
      <c r="D1031" s="125">
        <f t="shared" si="18"/>
      </c>
      <c r="E1031" s="278"/>
    </row>
    <row r="1032" spans="1:5" ht="21" customHeight="1" hidden="1">
      <c r="A1032" s="136" t="s">
        <v>42</v>
      </c>
      <c r="B1032" s="64"/>
      <c r="C1032" s="64">
        <v>0</v>
      </c>
      <c r="D1032" s="125">
        <f t="shared" si="18"/>
      </c>
      <c r="E1032" s="278"/>
    </row>
    <row r="1033" spans="1:5" ht="21" customHeight="1" hidden="1">
      <c r="A1033" s="136" t="s">
        <v>818</v>
      </c>
      <c r="B1033" s="64"/>
      <c r="C1033" s="64">
        <v>0</v>
      </c>
      <c r="D1033" s="125">
        <f t="shared" si="18"/>
      </c>
      <c r="E1033" s="278"/>
    </row>
    <row r="1034" spans="1:5" s="272" customFormat="1" ht="21" customHeight="1" hidden="1">
      <c r="A1034" s="136" t="s">
        <v>819</v>
      </c>
      <c r="B1034" s="64"/>
      <c r="C1034" s="64">
        <v>0</v>
      </c>
      <c r="D1034" s="125">
        <f t="shared" si="18"/>
      </c>
      <c r="E1034" s="278"/>
    </row>
    <row r="1035" spans="1:5" ht="21" customHeight="1" hidden="1">
      <c r="A1035" s="136" t="s">
        <v>820</v>
      </c>
      <c r="B1035" s="64"/>
      <c r="C1035" s="64">
        <v>0</v>
      </c>
      <c r="D1035" s="125">
        <f t="shared" si="18"/>
      </c>
      <c r="E1035" s="278"/>
    </row>
    <row r="1036" spans="1:5" ht="21" customHeight="1" hidden="1">
      <c r="A1036" s="136" t="s">
        <v>821</v>
      </c>
      <c r="B1036" s="64"/>
      <c r="C1036" s="64">
        <v>0</v>
      </c>
      <c r="D1036" s="125">
        <f t="shared" si="18"/>
      </c>
      <c r="E1036" s="278"/>
    </row>
    <row r="1037" spans="1:5" ht="21" customHeight="1" hidden="1">
      <c r="A1037" s="136" t="s">
        <v>822</v>
      </c>
      <c r="B1037" s="64"/>
      <c r="C1037" s="64">
        <v>0</v>
      </c>
      <c r="D1037" s="125">
        <f t="shared" si="18"/>
      </c>
      <c r="E1037" s="278"/>
    </row>
    <row r="1038" spans="1:5" ht="21" customHeight="1" hidden="1">
      <c r="A1038" s="136" t="s">
        <v>823</v>
      </c>
      <c r="B1038" s="64"/>
      <c r="C1038" s="64">
        <v>0</v>
      </c>
      <c r="D1038" s="125">
        <f t="shared" si="18"/>
      </c>
      <c r="E1038" s="278"/>
    </row>
    <row r="1039" spans="1:5" ht="21" customHeight="1" hidden="1">
      <c r="A1039" s="136" t="s">
        <v>824</v>
      </c>
      <c r="B1039" s="64"/>
      <c r="C1039" s="64">
        <v>0</v>
      </c>
      <c r="D1039" s="125">
        <f t="shared" si="18"/>
      </c>
      <c r="E1039" s="278"/>
    </row>
    <row r="1040" spans="1:5" ht="21" customHeight="1" hidden="1">
      <c r="A1040" s="136" t="s">
        <v>825</v>
      </c>
      <c r="B1040" s="64"/>
      <c r="C1040" s="64">
        <v>0</v>
      </c>
      <c r="D1040" s="125">
        <f t="shared" si="18"/>
      </c>
      <c r="E1040" s="278"/>
    </row>
    <row r="1041" spans="1:5" s="272" customFormat="1" ht="21" customHeight="1" hidden="1">
      <c r="A1041" s="136" t="s">
        <v>826</v>
      </c>
      <c r="B1041" s="64"/>
      <c r="C1041" s="64">
        <v>0</v>
      </c>
      <c r="D1041" s="125">
        <f t="shared" si="18"/>
      </c>
      <c r="E1041" s="278"/>
    </row>
    <row r="1042" spans="1:5" ht="21" customHeight="1">
      <c r="A1042" s="136" t="s">
        <v>827</v>
      </c>
      <c r="B1042" s="64"/>
      <c r="C1042" s="64">
        <v>0</v>
      </c>
      <c r="D1042" s="125">
        <f t="shared" si="18"/>
      </c>
      <c r="E1042" s="278"/>
    </row>
    <row r="1043" spans="1:5" ht="21" customHeight="1">
      <c r="A1043" s="136" t="s">
        <v>828</v>
      </c>
      <c r="B1043" s="64"/>
      <c r="C1043" s="64">
        <v>0</v>
      </c>
      <c r="D1043" s="125">
        <f t="shared" si="18"/>
      </c>
      <c r="E1043" s="278"/>
    </row>
    <row r="1044" spans="1:5" ht="21" customHeight="1">
      <c r="A1044" s="136" t="s">
        <v>829</v>
      </c>
      <c r="B1044" s="64">
        <v>232</v>
      </c>
      <c r="C1044" s="64">
        <v>328</v>
      </c>
      <c r="D1044" s="128">
        <f t="shared" si="18"/>
        <v>141.3793103448276</v>
      </c>
      <c r="E1044" s="279"/>
    </row>
    <row r="1045" spans="1:5" ht="21" customHeight="1" hidden="1">
      <c r="A1045" s="137" t="s">
        <v>830</v>
      </c>
      <c r="B1045" s="89">
        <f>SUM(B1046:B1049)</f>
        <v>0</v>
      </c>
      <c r="C1045" s="89">
        <v>0</v>
      </c>
      <c r="D1045" s="125">
        <f t="shared" si="18"/>
      </c>
      <c r="E1045" s="278"/>
    </row>
    <row r="1046" spans="1:5" s="272" customFormat="1" ht="21" customHeight="1" hidden="1">
      <c r="A1046" s="136" t="s">
        <v>40</v>
      </c>
      <c r="B1046" s="64"/>
      <c r="C1046" s="64">
        <v>0</v>
      </c>
      <c r="D1046" s="125">
        <f t="shared" si="18"/>
      </c>
      <c r="E1046" s="278"/>
    </row>
    <row r="1047" spans="1:5" ht="21" customHeight="1" hidden="1">
      <c r="A1047" s="136" t="s">
        <v>41</v>
      </c>
      <c r="B1047" s="64"/>
      <c r="C1047" s="64">
        <v>0</v>
      </c>
      <c r="D1047" s="125">
        <f t="shared" si="18"/>
      </c>
      <c r="E1047" s="278"/>
    </row>
    <row r="1048" spans="1:5" ht="21" customHeight="1" hidden="1">
      <c r="A1048" s="136" t="s">
        <v>42</v>
      </c>
      <c r="B1048" s="64"/>
      <c r="C1048" s="64">
        <v>0</v>
      </c>
      <c r="D1048" s="125">
        <f t="shared" si="18"/>
      </c>
      <c r="E1048" s="278"/>
    </row>
    <row r="1049" spans="1:5" s="272" customFormat="1" ht="21" customHeight="1" hidden="1">
      <c r="A1049" s="136" t="s">
        <v>831</v>
      </c>
      <c r="B1049" s="64"/>
      <c r="C1049" s="64">
        <v>0</v>
      </c>
      <c r="D1049" s="125">
        <f t="shared" si="18"/>
      </c>
      <c r="E1049" s="278"/>
    </row>
    <row r="1050" spans="1:5" s="272" customFormat="1" ht="21" customHeight="1">
      <c r="A1050" s="137" t="s">
        <v>832</v>
      </c>
      <c r="B1050" s="89">
        <f>SUM(B1051:B1060)</f>
        <v>240</v>
      </c>
      <c r="C1050" s="89">
        <v>296</v>
      </c>
      <c r="D1050" s="125">
        <f t="shared" si="18"/>
        <v>123.33333333333334</v>
      </c>
      <c r="E1050" s="278"/>
    </row>
    <row r="1051" spans="1:5" ht="21" customHeight="1">
      <c r="A1051" s="136" t="s">
        <v>40</v>
      </c>
      <c r="B1051" s="64">
        <v>117</v>
      </c>
      <c r="C1051" s="64">
        <v>106</v>
      </c>
      <c r="D1051" s="128">
        <f t="shared" si="18"/>
        <v>90.5982905982906</v>
      </c>
      <c r="E1051" s="279"/>
    </row>
    <row r="1052" spans="1:5" ht="21" customHeight="1">
      <c r="A1052" s="136" t="s">
        <v>41</v>
      </c>
      <c r="B1052" s="64"/>
      <c r="C1052" s="64">
        <v>19</v>
      </c>
      <c r="D1052" s="128">
        <f t="shared" si="18"/>
      </c>
      <c r="E1052" s="279"/>
    </row>
    <row r="1053" spans="1:5" ht="21" customHeight="1" hidden="1">
      <c r="A1053" s="136" t="s">
        <v>42</v>
      </c>
      <c r="B1053" s="64"/>
      <c r="C1053" s="64">
        <v>0</v>
      </c>
      <c r="D1053" s="128">
        <f t="shared" si="18"/>
      </c>
      <c r="E1053" s="279"/>
    </row>
    <row r="1054" spans="1:5" ht="21" customHeight="1" hidden="1">
      <c r="A1054" s="136" t="s">
        <v>833</v>
      </c>
      <c r="B1054" s="64"/>
      <c r="C1054" s="64">
        <v>0</v>
      </c>
      <c r="D1054" s="128">
        <f t="shared" si="18"/>
      </c>
      <c r="E1054" s="279"/>
    </row>
    <row r="1055" spans="1:5" ht="21" customHeight="1" hidden="1">
      <c r="A1055" s="136" t="s">
        <v>834</v>
      </c>
      <c r="B1055" s="64"/>
      <c r="C1055" s="64">
        <v>0</v>
      </c>
      <c r="D1055" s="128">
        <f t="shared" si="18"/>
      </c>
      <c r="E1055" s="279"/>
    </row>
    <row r="1056" spans="1:5" ht="21" customHeight="1" hidden="1">
      <c r="A1056" s="136" t="s">
        <v>835</v>
      </c>
      <c r="B1056" s="64"/>
      <c r="C1056" s="64">
        <v>0</v>
      </c>
      <c r="D1056" s="128">
        <f t="shared" si="18"/>
      </c>
      <c r="E1056" s="279"/>
    </row>
    <row r="1057" spans="1:5" ht="21" customHeight="1" hidden="1">
      <c r="A1057" s="136" t="s">
        <v>836</v>
      </c>
      <c r="B1057" s="64"/>
      <c r="C1057" s="64">
        <v>0</v>
      </c>
      <c r="D1057" s="128">
        <f t="shared" si="18"/>
      </c>
      <c r="E1057" s="279"/>
    </row>
    <row r="1058" spans="1:5" ht="21" customHeight="1" hidden="1">
      <c r="A1058" s="136" t="s">
        <v>837</v>
      </c>
      <c r="B1058" s="64"/>
      <c r="C1058" s="64">
        <v>0</v>
      </c>
      <c r="D1058" s="128">
        <f t="shared" si="18"/>
      </c>
      <c r="E1058" s="279"/>
    </row>
    <row r="1059" spans="1:5" ht="21" customHeight="1">
      <c r="A1059" s="136" t="s">
        <v>49</v>
      </c>
      <c r="B1059" s="64"/>
      <c r="C1059" s="64">
        <v>0</v>
      </c>
      <c r="D1059" s="128">
        <f t="shared" si="18"/>
      </c>
      <c r="E1059" s="279"/>
    </row>
    <row r="1060" spans="1:5" s="272" customFormat="1" ht="21" customHeight="1">
      <c r="A1060" s="136" t="s">
        <v>838</v>
      </c>
      <c r="B1060" s="64">
        <v>123</v>
      </c>
      <c r="C1060" s="64">
        <v>171</v>
      </c>
      <c r="D1060" s="128">
        <f t="shared" si="18"/>
        <v>139.02439024390242</v>
      </c>
      <c r="E1060" s="279"/>
    </row>
    <row r="1061" spans="1:5" ht="21" customHeight="1" hidden="1">
      <c r="A1061" s="137" t="s">
        <v>839</v>
      </c>
      <c r="B1061" s="89">
        <f>SUM(B1062:B1067)</f>
        <v>0</v>
      </c>
      <c r="C1061" s="89">
        <v>0</v>
      </c>
      <c r="D1061" s="125">
        <f t="shared" si="18"/>
      </c>
      <c r="E1061" s="278"/>
    </row>
    <row r="1062" spans="1:5" ht="21" customHeight="1" hidden="1">
      <c r="A1062" s="136" t="s">
        <v>40</v>
      </c>
      <c r="B1062" s="64"/>
      <c r="C1062" s="64">
        <v>0</v>
      </c>
      <c r="D1062" s="125">
        <f t="shared" si="18"/>
      </c>
      <c r="E1062" s="278"/>
    </row>
    <row r="1063" spans="1:5" ht="21" customHeight="1" hidden="1">
      <c r="A1063" s="136" t="s">
        <v>41</v>
      </c>
      <c r="B1063" s="64"/>
      <c r="C1063" s="64">
        <v>0</v>
      </c>
      <c r="D1063" s="125">
        <f t="shared" si="18"/>
      </c>
      <c r="E1063" s="278"/>
    </row>
    <row r="1064" spans="1:5" ht="21" customHeight="1" hidden="1">
      <c r="A1064" s="136" t="s">
        <v>42</v>
      </c>
      <c r="B1064" s="64"/>
      <c r="C1064" s="64">
        <v>0</v>
      </c>
      <c r="D1064" s="125">
        <f t="shared" si="18"/>
      </c>
      <c r="E1064" s="278"/>
    </row>
    <row r="1065" spans="1:5" ht="21" customHeight="1" hidden="1">
      <c r="A1065" s="136" t="s">
        <v>840</v>
      </c>
      <c r="B1065" s="64"/>
      <c r="C1065" s="64">
        <v>0</v>
      </c>
      <c r="D1065" s="125">
        <f t="shared" si="18"/>
      </c>
      <c r="E1065" s="278"/>
    </row>
    <row r="1066" spans="1:5" ht="21" customHeight="1" hidden="1">
      <c r="A1066" s="136" t="s">
        <v>841</v>
      </c>
      <c r="B1066" s="64"/>
      <c r="C1066" s="64">
        <v>0</v>
      </c>
      <c r="D1066" s="125">
        <f t="shared" si="18"/>
      </c>
      <c r="E1066" s="278"/>
    </row>
    <row r="1067" spans="1:5" ht="21" customHeight="1" hidden="1">
      <c r="A1067" s="136" t="s">
        <v>842</v>
      </c>
      <c r="B1067" s="64"/>
      <c r="C1067" s="64">
        <v>0</v>
      </c>
      <c r="D1067" s="125">
        <f t="shared" si="18"/>
      </c>
      <c r="E1067" s="278"/>
    </row>
    <row r="1068" spans="1:5" ht="21" customHeight="1">
      <c r="A1068" s="137" t="s">
        <v>843</v>
      </c>
      <c r="B1068" s="89">
        <f>SUM(B1069:B1074)</f>
        <v>16</v>
      </c>
      <c r="C1068" s="89">
        <v>63</v>
      </c>
      <c r="D1068" s="125">
        <f t="shared" si="18"/>
        <v>393.75</v>
      </c>
      <c r="E1068" s="278"/>
    </row>
    <row r="1069" spans="1:5" ht="21" customHeight="1">
      <c r="A1069" s="136" t="s">
        <v>40</v>
      </c>
      <c r="B1069" s="64"/>
      <c r="C1069" s="64">
        <v>0</v>
      </c>
      <c r="D1069" s="125">
        <f t="shared" si="18"/>
      </c>
      <c r="E1069" s="278"/>
    </row>
    <row r="1070" spans="1:5" ht="21" customHeight="1">
      <c r="A1070" s="136" t="s">
        <v>41</v>
      </c>
      <c r="B1070" s="64"/>
      <c r="C1070" s="64">
        <v>0</v>
      </c>
      <c r="D1070" s="125">
        <f t="shared" si="18"/>
      </c>
      <c r="E1070" s="278"/>
    </row>
    <row r="1071" spans="1:5" ht="21" customHeight="1">
      <c r="A1071" s="136" t="s">
        <v>42</v>
      </c>
      <c r="B1071" s="64"/>
      <c r="C1071" s="64">
        <v>0</v>
      </c>
      <c r="D1071" s="125">
        <f t="shared" si="18"/>
      </c>
      <c r="E1071" s="278"/>
    </row>
    <row r="1072" spans="1:5" ht="21" customHeight="1">
      <c r="A1072" s="136" t="s">
        <v>844</v>
      </c>
      <c r="B1072" s="64"/>
      <c r="C1072" s="64">
        <v>0</v>
      </c>
      <c r="D1072" s="125">
        <f t="shared" si="18"/>
      </c>
      <c r="E1072" s="278"/>
    </row>
    <row r="1073" spans="1:5" ht="21" customHeight="1">
      <c r="A1073" s="136" t="s">
        <v>845</v>
      </c>
      <c r="B1073" s="64">
        <v>16</v>
      </c>
      <c r="C1073" s="64">
        <v>63</v>
      </c>
      <c r="D1073" s="128">
        <f t="shared" si="18"/>
        <v>393.75</v>
      </c>
      <c r="E1073" s="278"/>
    </row>
    <row r="1074" spans="1:5" ht="21" customHeight="1">
      <c r="A1074" s="136" t="s">
        <v>846</v>
      </c>
      <c r="B1074" s="64"/>
      <c r="C1074" s="64">
        <v>0</v>
      </c>
      <c r="D1074" s="125">
        <f t="shared" si="18"/>
      </c>
      <c r="E1074" s="278"/>
    </row>
    <row r="1075" spans="1:5" ht="21" customHeight="1" hidden="1">
      <c r="A1075" s="137" t="s">
        <v>847</v>
      </c>
      <c r="B1075" s="89">
        <f>SUM(B1076:B1080)</f>
        <v>0</v>
      </c>
      <c r="C1075" s="89">
        <v>0</v>
      </c>
      <c r="D1075" s="125">
        <f aca="true" t="shared" si="19" ref="D1075:D1138">_xlfn.IFERROR(C1075/B1075*100,"")</f>
      </c>
      <c r="E1075" s="278"/>
    </row>
    <row r="1076" spans="1:5" s="272" customFormat="1" ht="21" customHeight="1" hidden="1">
      <c r="A1076" s="136" t="s">
        <v>848</v>
      </c>
      <c r="B1076" s="64"/>
      <c r="C1076" s="64">
        <v>0</v>
      </c>
      <c r="D1076" s="125">
        <f t="shared" si="19"/>
      </c>
      <c r="E1076" s="278"/>
    </row>
    <row r="1077" spans="1:5" ht="21" customHeight="1" hidden="1">
      <c r="A1077" s="136" t="s">
        <v>849</v>
      </c>
      <c r="B1077" s="64"/>
      <c r="C1077" s="64">
        <v>0</v>
      </c>
      <c r="D1077" s="125">
        <f t="shared" si="19"/>
      </c>
      <c r="E1077" s="278"/>
    </row>
    <row r="1078" spans="1:5" ht="21" customHeight="1" hidden="1">
      <c r="A1078" s="136" t="s">
        <v>850</v>
      </c>
      <c r="B1078" s="64"/>
      <c r="C1078" s="64">
        <v>0</v>
      </c>
      <c r="D1078" s="125">
        <f t="shared" si="19"/>
      </c>
      <c r="E1078" s="278"/>
    </row>
    <row r="1079" spans="1:5" ht="21" customHeight="1" hidden="1">
      <c r="A1079" s="136" t="s">
        <v>851</v>
      </c>
      <c r="B1079" s="64"/>
      <c r="C1079" s="64">
        <v>0</v>
      </c>
      <c r="D1079" s="125">
        <f t="shared" si="19"/>
      </c>
      <c r="E1079" s="278"/>
    </row>
    <row r="1080" spans="1:5" ht="21" customHeight="1" hidden="1">
      <c r="A1080" s="136" t="s">
        <v>852</v>
      </c>
      <c r="B1080" s="64"/>
      <c r="C1080" s="64">
        <v>0</v>
      </c>
      <c r="D1080" s="125">
        <f t="shared" si="19"/>
      </c>
      <c r="E1080" s="278"/>
    </row>
    <row r="1081" spans="1:5" s="272" customFormat="1" ht="21" customHeight="1">
      <c r="A1081" s="137" t="s">
        <v>853</v>
      </c>
      <c r="B1081" s="89">
        <f>B1082+B1092+B1098</f>
        <v>0</v>
      </c>
      <c r="C1081" s="89">
        <v>39</v>
      </c>
      <c r="D1081" s="125">
        <f t="shared" si="19"/>
      </c>
      <c r="E1081" s="278"/>
    </row>
    <row r="1082" spans="1:5" ht="21" customHeight="1" hidden="1">
      <c r="A1082" s="137" t="s">
        <v>854</v>
      </c>
      <c r="B1082" s="89">
        <f>SUM(B1083:B1091)</f>
        <v>0</v>
      </c>
      <c r="C1082" s="89">
        <v>0</v>
      </c>
      <c r="D1082" s="125">
        <f t="shared" si="19"/>
      </c>
      <c r="E1082" s="278"/>
    </row>
    <row r="1083" spans="1:5" ht="21" customHeight="1" hidden="1">
      <c r="A1083" s="136" t="s">
        <v>40</v>
      </c>
      <c r="B1083" s="64"/>
      <c r="C1083" s="64">
        <v>0</v>
      </c>
      <c r="D1083" s="125">
        <f t="shared" si="19"/>
      </c>
      <c r="E1083" s="278"/>
    </row>
    <row r="1084" spans="1:5" ht="21" customHeight="1" hidden="1">
      <c r="A1084" s="136" t="s">
        <v>41</v>
      </c>
      <c r="B1084" s="64"/>
      <c r="C1084" s="64">
        <v>0</v>
      </c>
      <c r="D1084" s="125">
        <f t="shared" si="19"/>
      </c>
      <c r="E1084" s="278"/>
    </row>
    <row r="1085" spans="1:5" ht="21" customHeight="1" hidden="1">
      <c r="A1085" s="136" t="s">
        <v>42</v>
      </c>
      <c r="B1085" s="64"/>
      <c r="C1085" s="64">
        <v>0</v>
      </c>
      <c r="D1085" s="125">
        <f t="shared" si="19"/>
      </c>
      <c r="E1085" s="278"/>
    </row>
    <row r="1086" spans="1:5" ht="21" customHeight="1" hidden="1">
      <c r="A1086" s="136" t="s">
        <v>855</v>
      </c>
      <c r="B1086" s="64"/>
      <c r="C1086" s="64">
        <v>0</v>
      </c>
      <c r="D1086" s="125">
        <f t="shared" si="19"/>
      </c>
      <c r="E1086" s="278"/>
    </row>
    <row r="1087" spans="1:5" ht="21" customHeight="1" hidden="1">
      <c r="A1087" s="136" t="s">
        <v>856</v>
      </c>
      <c r="B1087" s="64"/>
      <c r="C1087" s="64">
        <v>0</v>
      </c>
      <c r="D1087" s="125">
        <f t="shared" si="19"/>
      </c>
      <c r="E1087" s="278"/>
    </row>
    <row r="1088" spans="1:5" ht="21" customHeight="1" hidden="1">
      <c r="A1088" s="136" t="s">
        <v>857</v>
      </c>
      <c r="B1088" s="64"/>
      <c r="C1088" s="64">
        <v>0</v>
      </c>
      <c r="D1088" s="125">
        <f t="shared" si="19"/>
      </c>
      <c r="E1088" s="278"/>
    </row>
    <row r="1089" spans="1:5" ht="21" customHeight="1" hidden="1">
      <c r="A1089" s="136" t="s">
        <v>858</v>
      </c>
      <c r="B1089" s="64"/>
      <c r="C1089" s="64">
        <v>0</v>
      </c>
      <c r="D1089" s="125">
        <f t="shared" si="19"/>
      </c>
      <c r="E1089" s="278"/>
    </row>
    <row r="1090" spans="1:5" ht="21" customHeight="1" hidden="1">
      <c r="A1090" s="136" t="s">
        <v>49</v>
      </c>
      <c r="B1090" s="64"/>
      <c r="C1090" s="64">
        <v>0</v>
      </c>
      <c r="D1090" s="125">
        <f t="shared" si="19"/>
      </c>
      <c r="E1090" s="278"/>
    </row>
    <row r="1091" spans="1:5" ht="21" customHeight="1" hidden="1">
      <c r="A1091" s="136" t="s">
        <v>859</v>
      </c>
      <c r="B1091" s="64"/>
      <c r="C1091" s="64">
        <v>0</v>
      </c>
      <c r="D1091" s="125">
        <f t="shared" si="19"/>
      </c>
      <c r="E1091" s="278"/>
    </row>
    <row r="1092" spans="1:5" ht="21" customHeight="1">
      <c r="A1092" s="137" t="s">
        <v>860</v>
      </c>
      <c r="B1092" s="89">
        <f>SUM(B1093:B1097)</f>
        <v>0</v>
      </c>
      <c r="C1092" s="89">
        <v>30</v>
      </c>
      <c r="D1092" s="125">
        <f t="shared" si="19"/>
      </c>
      <c r="E1092" s="278"/>
    </row>
    <row r="1093" spans="1:5" ht="21" customHeight="1">
      <c r="A1093" s="136" t="s">
        <v>40</v>
      </c>
      <c r="B1093" s="64"/>
      <c r="C1093" s="64">
        <v>0</v>
      </c>
      <c r="D1093" s="125">
        <f t="shared" si="19"/>
      </c>
      <c r="E1093" s="278"/>
    </row>
    <row r="1094" spans="1:5" ht="21" customHeight="1" hidden="1">
      <c r="A1094" s="136" t="s">
        <v>41</v>
      </c>
      <c r="B1094" s="64"/>
      <c r="C1094" s="64">
        <v>0</v>
      </c>
      <c r="D1094" s="125">
        <f t="shared" si="19"/>
      </c>
      <c r="E1094" s="278"/>
    </row>
    <row r="1095" spans="1:5" s="272" customFormat="1" ht="21" customHeight="1" hidden="1">
      <c r="A1095" s="136" t="s">
        <v>42</v>
      </c>
      <c r="B1095" s="64"/>
      <c r="C1095" s="64">
        <v>0</v>
      </c>
      <c r="D1095" s="125">
        <f t="shared" si="19"/>
      </c>
      <c r="E1095" s="278"/>
    </row>
    <row r="1096" spans="1:5" ht="21" customHeight="1">
      <c r="A1096" s="136" t="s">
        <v>861</v>
      </c>
      <c r="B1096" s="64"/>
      <c r="C1096" s="64">
        <v>0</v>
      </c>
      <c r="D1096" s="125">
        <f t="shared" si="19"/>
      </c>
      <c r="E1096" s="278"/>
    </row>
    <row r="1097" spans="1:5" ht="21" customHeight="1">
      <c r="A1097" s="136" t="s">
        <v>862</v>
      </c>
      <c r="B1097" s="64"/>
      <c r="C1097" s="64">
        <v>30</v>
      </c>
      <c r="D1097" s="125">
        <f t="shared" si="19"/>
      </c>
      <c r="E1097" s="278"/>
    </row>
    <row r="1098" spans="1:5" ht="21" customHeight="1">
      <c r="A1098" s="137" t="s">
        <v>863</v>
      </c>
      <c r="B1098" s="89">
        <f>SUM(B1099:B1100)</f>
        <v>0</v>
      </c>
      <c r="C1098" s="89">
        <v>9</v>
      </c>
      <c r="D1098" s="125">
        <f t="shared" si="19"/>
      </c>
      <c r="E1098" s="278"/>
    </row>
    <row r="1099" spans="1:5" ht="21" customHeight="1">
      <c r="A1099" s="136" t="s">
        <v>864</v>
      </c>
      <c r="B1099" s="64"/>
      <c r="C1099" s="64">
        <v>0</v>
      </c>
      <c r="D1099" s="125">
        <f t="shared" si="19"/>
      </c>
      <c r="E1099" s="278"/>
    </row>
    <row r="1100" spans="1:5" ht="21" customHeight="1">
      <c r="A1100" s="136" t="s">
        <v>865</v>
      </c>
      <c r="B1100" s="64"/>
      <c r="C1100" s="64">
        <v>9</v>
      </c>
      <c r="D1100" s="125">
        <f t="shared" si="19"/>
      </c>
      <c r="E1100" s="278"/>
    </row>
    <row r="1101" spans="1:5" ht="21" customHeight="1" hidden="1">
      <c r="A1101" s="137" t="s">
        <v>866</v>
      </c>
      <c r="B1101" s="89">
        <f>B1102+B1109+B1119+B1125+B1128</f>
        <v>0</v>
      </c>
      <c r="C1101" s="89">
        <v>0</v>
      </c>
      <c r="D1101" s="125">
        <f t="shared" si="19"/>
      </c>
      <c r="E1101" s="278"/>
    </row>
    <row r="1102" spans="1:5" s="272" customFormat="1" ht="21" customHeight="1" hidden="1">
      <c r="A1102" s="137" t="s">
        <v>867</v>
      </c>
      <c r="B1102" s="89">
        <f>SUM(B1103:B1108)</f>
        <v>0</v>
      </c>
      <c r="C1102" s="89">
        <v>0</v>
      </c>
      <c r="D1102" s="125">
        <f t="shared" si="19"/>
      </c>
      <c r="E1102" s="278"/>
    </row>
    <row r="1103" spans="1:5" ht="21" customHeight="1" hidden="1">
      <c r="A1103" s="136" t="s">
        <v>40</v>
      </c>
      <c r="B1103" s="64"/>
      <c r="C1103" s="64">
        <v>0</v>
      </c>
      <c r="D1103" s="125">
        <f t="shared" si="19"/>
      </c>
      <c r="E1103" s="278"/>
    </row>
    <row r="1104" spans="1:5" ht="21" customHeight="1" hidden="1">
      <c r="A1104" s="136" t="s">
        <v>41</v>
      </c>
      <c r="B1104" s="64"/>
      <c r="C1104" s="64">
        <v>0</v>
      </c>
      <c r="D1104" s="125">
        <f t="shared" si="19"/>
      </c>
      <c r="E1104" s="278"/>
    </row>
    <row r="1105" spans="1:5" ht="21" customHeight="1" hidden="1">
      <c r="A1105" s="136" t="s">
        <v>42</v>
      </c>
      <c r="B1105" s="64"/>
      <c r="C1105" s="64">
        <v>0</v>
      </c>
      <c r="D1105" s="125">
        <f t="shared" si="19"/>
      </c>
      <c r="E1105" s="278"/>
    </row>
    <row r="1106" spans="1:5" ht="21" customHeight="1" hidden="1">
      <c r="A1106" s="136" t="s">
        <v>868</v>
      </c>
      <c r="B1106" s="64"/>
      <c r="C1106" s="64">
        <v>0</v>
      </c>
      <c r="D1106" s="125">
        <f t="shared" si="19"/>
      </c>
      <c r="E1106" s="278"/>
    </row>
    <row r="1107" spans="1:5" ht="21" customHeight="1" hidden="1">
      <c r="A1107" s="136" t="s">
        <v>49</v>
      </c>
      <c r="B1107" s="64"/>
      <c r="C1107" s="64">
        <v>0</v>
      </c>
      <c r="D1107" s="125">
        <f t="shared" si="19"/>
      </c>
      <c r="E1107" s="278"/>
    </row>
    <row r="1108" spans="1:5" ht="21" customHeight="1" hidden="1">
      <c r="A1108" s="136" t="s">
        <v>869</v>
      </c>
      <c r="B1108" s="64"/>
      <c r="C1108" s="64">
        <v>0</v>
      </c>
      <c r="D1108" s="125">
        <f t="shared" si="19"/>
      </c>
      <c r="E1108" s="278"/>
    </row>
    <row r="1109" spans="1:5" s="272" customFormat="1" ht="21" customHeight="1" hidden="1">
      <c r="A1109" s="137" t="s">
        <v>870</v>
      </c>
      <c r="B1109" s="89">
        <f>SUM(B1110:B1118)</f>
        <v>0</v>
      </c>
      <c r="C1109" s="89">
        <v>0</v>
      </c>
      <c r="D1109" s="125">
        <f t="shared" si="19"/>
      </c>
      <c r="E1109" s="278"/>
    </row>
    <row r="1110" spans="1:5" ht="21" customHeight="1" hidden="1">
      <c r="A1110" s="136" t="s">
        <v>871</v>
      </c>
      <c r="B1110" s="64"/>
      <c r="C1110" s="64">
        <v>0</v>
      </c>
      <c r="D1110" s="125">
        <f t="shared" si="19"/>
      </c>
      <c r="E1110" s="278"/>
    </row>
    <row r="1111" spans="1:5" ht="21" customHeight="1" hidden="1">
      <c r="A1111" s="136" t="s">
        <v>872</v>
      </c>
      <c r="B1111" s="64"/>
      <c r="C1111" s="64">
        <v>0</v>
      </c>
      <c r="D1111" s="125">
        <f t="shared" si="19"/>
      </c>
      <c r="E1111" s="278"/>
    </row>
    <row r="1112" spans="1:5" ht="21" customHeight="1" hidden="1">
      <c r="A1112" s="136" t="s">
        <v>873</v>
      </c>
      <c r="B1112" s="64"/>
      <c r="C1112" s="64">
        <v>0</v>
      </c>
      <c r="D1112" s="125">
        <f t="shared" si="19"/>
      </c>
      <c r="E1112" s="278"/>
    </row>
    <row r="1113" spans="1:5" ht="21" customHeight="1" hidden="1">
      <c r="A1113" s="136" t="s">
        <v>874</v>
      </c>
      <c r="B1113" s="64"/>
      <c r="C1113" s="64">
        <v>0</v>
      </c>
      <c r="D1113" s="125">
        <f t="shared" si="19"/>
      </c>
      <c r="E1113" s="278"/>
    </row>
    <row r="1114" spans="1:5" ht="21" customHeight="1" hidden="1">
      <c r="A1114" s="136" t="s">
        <v>875</v>
      </c>
      <c r="B1114" s="64"/>
      <c r="C1114" s="64">
        <v>0</v>
      </c>
      <c r="D1114" s="125">
        <f t="shared" si="19"/>
      </c>
      <c r="E1114" s="278"/>
    </row>
    <row r="1115" spans="1:5" s="272" customFormat="1" ht="21" customHeight="1" hidden="1">
      <c r="A1115" s="136" t="s">
        <v>876</v>
      </c>
      <c r="B1115" s="64"/>
      <c r="C1115" s="64">
        <v>0</v>
      </c>
      <c r="D1115" s="125">
        <f t="shared" si="19"/>
      </c>
      <c r="E1115" s="278"/>
    </row>
    <row r="1116" spans="1:5" s="272" customFormat="1" ht="21" customHeight="1" hidden="1">
      <c r="A1116" s="136" t="s">
        <v>877</v>
      </c>
      <c r="B1116" s="64"/>
      <c r="C1116" s="64">
        <v>0</v>
      </c>
      <c r="D1116" s="125">
        <f t="shared" si="19"/>
      </c>
      <c r="E1116" s="278"/>
    </row>
    <row r="1117" spans="1:5" ht="21" customHeight="1" hidden="1">
      <c r="A1117" s="136" t="s">
        <v>878</v>
      </c>
      <c r="B1117" s="64"/>
      <c r="C1117" s="64">
        <v>0</v>
      </c>
      <c r="D1117" s="125">
        <f t="shared" si="19"/>
      </c>
      <c r="E1117" s="278"/>
    </row>
    <row r="1118" spans="1:5" ht="21" customHeight="1" hidden="1">
      <c r="A1118" s="136" t="s">
        <v>879</v>
      </c>
      <c r="B1118" s="64"/>
      <c r="C1118" s="64">
        <v>0</v>
      </c>
      <c r="D1118" s="125">
        <f t="shared" si="19"/>
      </c>
      <c r="E1118" s="278"/>
    </row>
    <row r="1119" spans="1:5" ht="21" customHeight="1" hidden="1">
      <c r="A1119" s="137" t="s">
        <v>880</v>
      </c>
      <c r="B1119" s="89">
        <f>SUM(B1120:B1124)</f>
        <v>0</v>
      </c>
      <c r="C1119" s="89">
        <v>0</v>
      </c>
      <c r="D1119" s="125">
        <f t="shared" si="19"/>
      </c>
      <c r="E1119" s="278"/>
    </row>
    <row r="1120" spans="1:5" ht="21" customHeight="1" hidden="1">
      <c r="A1120" s="136" t="s">
        <v>881</v>
      </c>
      <c r="B1120" s="64"/>
      <c r="C1120" s="64">
        <v>0</v>
      </c>
      <c r="D1120" s="125">
        <f t="shared" si="19"/>
      </c>
      <c r="E1120" s="278"/>
    </row>
    <row r="1121" spans="1:5" ht="21" customHeight="1" hidden="1">
      <c r="A1121" s="136" t="s">
        <v>882</v>
      </c>
      <c r="B1121" s="64"/>
      <c r="C1121" s="64">
        <v>0</v>
      </c>
      <c r="D1121" s="125">
        <f t="shared" si="19"/>
      </c>
      <c r="E1121" s="278"/>
    </row>
    <row r="1122" spans="1:5" ht="21" customHeight="1" hidden="1">
      <c r="A1122" s="136" t="s">
        <v>883</v>
      </c>
      <c r="B1122" s="64"/>
      <c r="C1122" s="64">
        <v>0</v>
      </c>
      <c r="D1122" s="125">
        <f t="shared" si="19"/>
      </c>
      <c r="E1122" s="278"/>
    </row>
    <row r="1123" spans="1:5" ht="21" customHeight="1" hidden="1">
      <c r="A1123" s="136" t="s">
        <v>884</v>
      </c>
      <c r="B1123" s="64"/>
      <c r="C1123" s="64">
        <v>0</v>
      </c>
      <c r="D1123" s="125">
        <f t="shared" si="19"/>
      </c>
      <c r="E1123" s="278"/>
    </row>
    <row r="1124" spans="1:5" ht="21" customHeight="1" hidden="1">
      <c r="A1124" s="136" t="s">
        <v>885</v>
      </c>
      <c r="B1124" s="64"/>
      <c r="C1124" s="64">
        <v>0</v>
      </c>
      <c r="D1124" s="125">
        <f t="shared" si="19"/>
      </c>
      <c r="E1124" s="278"/>
    </row>
    <row r="1125" spans="1:5" ht="21" customHeight="1" hidden="1">
      <c r="A1125" s="137" t="s">
        <v>886</v>
      </c>
      <c r="B1125" s="89">
        <f>SUM(B1126:B1127)</f>
        <v>0</v>
      </c>
      <c r="C1125" s="89">
        <v>0</v>
      </c>
      <c r="D1125" s="125">
        <f t="shared" si="19"/>
      </c>
      <c r="E1125" s="278"/>
    </row>
    <row r="1126" spans="1:5" s="272" customFormat="1" ht="21" customHeight="1" hidden="1">
      <c r="A1126" s="136" t="s">
        <v>887</v>
      </c>
      <c r="B1126" s="64"/>
      <c r="C1126" s="64">
        <v>0</v>
      </c>
      <c r="D1126" s="125">
        <f t="shared" si="19"/>
      </c>
      <c r="E1126" s="278"/>
    </row>
    <row r="1127" spans="1:5" ht="21" customHeight="1" hidden="1">
      <c r="A1127" s="136" t="s">
        <v>888</v>
      </c>
      <c r="B1127" s="64"/>
      <c r="C1127" s="64">
        <v>0</v>
      </c>
      <c r="D1127" s="125">
        <f t="shared" si="19"/>
      </c>
      <c r="E1127" s="278"/>
    </row>
    <row r="1128" spans="1:5" ht="21" customHeight="1" hidden="1">
      <c r="A1128" s="137" t="s">
        <v>889</v>
      </c>
      <c r="B1128" s="89">
        <f>B1129</f>
        <v>0</v>
      </c>
      <c r="C1128" s="89">
        <v>0</v>
      </c>
      <c r="D1128" s="125">
        <f t="shared" si="19"/>
      </c>
      <c r="E1128" s="278"/>
    </row>
    <row r="1129" spans="1:5" ht="21" customHeight="1" hidden="1">
      <c r="A1129" s="136" t="s">
        <v>890</v>
      </c>
      <c r="B1129" s="64"/>
      <c r="C1129" s="64">
        <v>0</v>
      </c>
      <c r="D1129" s="125">
        <f t="shared" si="19"/>
      </c>
      <c r="E1129" s="278"/>
    </row>
    <row r="1130" spans="1:5" ht="21" customHeight="1" hidden="1">
      <c r="A1130" s="137" t="s">
        <v>891</v>
      </c>
      <c r="B1130" s="89">
        <f>SUM(B1131:B1139)</f>
        <v>0</v>
      </c>
      <c r="C1130" s="89">
        <v>0</v>
      </c>
      <c r="D1130" s="125">
        <f t="shared" si="19"/>
      </c>
      <c r="E1130" s="278"/>
    </row>
    <row r="1131" spans="1:5" ht="21" customHeight="1" hidden="1">
      <c r="A1131" s="136" t="s">
        <v>892</v>
      </c>
      <c r="B1131" s="89">
        <v>0</v>
      </c>
      <c r="C1131" s="89">
        <v>0</v>
      </c>
      <c r="D1131" s="125">
        <f t="shared" si="19"/>
      </c>
      <c r="E1131" s="278"/>
    </row>
    <row r="1132" spans="1:5" s="272" customFormat="1" ht="21" customHeight="1" hidden="1">
      <c r="A1132" s="136" t="s">
        <v>893</v>
      </c>
      <c r="B1132" s="89">
        <v>0</v>
      </c>
      <c r="C1132" s="89">
        <v>0</v>
      </c>
      <c r="D1132" s="125">
        <f t="shared" si="19"/>
      </c>
      <c r="E1132" s="278"/>
    </row>
    <row r="1133" spans="1:5" ht="21" customHeight="1" hidden="1">
      <c r="A1133" s="136" t="s">
        <v>894</v>
      </c>
      <c r="B1133" s="89">
        <v>0</v>
      </c>
      <c r="C1133" s="89">
        <v>0</v>
      </c>
      <c r="D1133" s="125">
        <f t="shared" si="19"/>
      </c>
      <c r="E1133" s="278"/>
    </row>
    <row r="1134" spans="1:5" ht="21" customHeight="1" hidden="1">
      <c r="A1134" s="136" t="s">
        <v>895</v>
      </c>
      <c r="B1134" s="89">
        <v>0</v>
      </c>
      <c r="C1134" s="89">
        <v>0</v>
      </c>
      <c r="D1134" s="125">
        <f t="shared" si="19"/>
      </c>
      <c r="E1134" s="278"/>
    </row>
    <row r="1135" spans="1:5" s="272" customFormat="1" ht="21" customHeight="1" hidden="1">
      <c r="A1135" s="136" t="s">
        <v>896</v>
      </c>
      <c r="B1135" s="89">
        <v>0</v>
      </c>
      <c r="C1135" s="89">
        <v>0</v>
      </c>
      <c r="D1135" s="125">
        <f t="shared" si="19"/>
      </c>
      <c r="E1135" s="278"/>
    </row>
    <row r="1136" spans="1:5" s="272" customFormat="1" ht="21" customHeight="1" hidden="1">
      <c r="A1136" s="136" t="s">
        <v>897</v>
      </c>
      <c r="B1136" s="89">
        <v>0</v>
      </c>
      <c r="C1136" s="89">
        <v>0</v>
      </c>
      <c r="D1136" s="125">
        <f t="shared" si="19"/>
      </c>
      <c r="E1136" s="278"/>
    </row>
    <row r="1137" spans="1:5" ht="21" customHeight="1" hidden="1">
      <c r="A1137" s="136" t="s">
        <v>898</v>
      </c>
      <c r="B1137" s="89">
        <v>0</v>
      </c>
      <c r="C1137" s="89">
        <v>0</v>
      </c>
      <c r="D1137" s="125">
        <f t="shared" si="19"/>
      </c>
      <c r="E1137" s="278"/>
    </row>
    <row r="1138" spans="1:5" ht="21" customHeight="1" hidden="1">
      <c r="A1138" s="136" t="s">
        <v>899</v>
      </c>
      <c r="B1138" s="89">
        <v>0</v>
      </c>
      <c r="C1138" s="89">
        <v>0</v>
      </c>
      <c r="D1138" s="125">
        <f t="shared" si="19"/>
      </c>
      <c r="E1138" s="278"/>
    </row>
    <row r="1139" spans="1:5" ht="21" customHeight="1" hidden="1">
      <c r="A1139" s="136" t="s">
        <v>900</v>
      </c>
      <c r="B1139" s="89">
        <v>0</v>
      </c>
      <c r="C1139" s="89">
        <v>0</v>
      </c>
      <c r="D1139" s="125">
        <f aca="true" t="shared" si="20" ref="D1139:D1202">_xlfn.IFERROR(C1139/B1139*100,"")</f>
      </c>
      <c r="E1139" s="278"/>
    </row>
    <row r="1140" spans="1:5" ht="21" customHeight="1">
      <c r="A1140" s="137" t="s">
        <v>901</v>
      </c>
      <c r="B1140" s="89">
        <f>B1141+B1168+B1183</f>
        <v>126</v>
      </c>
      <c r="C1140" s="89">
        <v>2032</v>
      </c>
      <c r="D1140" s="125">
        <f t="shared" si="20"/>
        <v>1612.6984126984125</v>
      </c>
      <c r="E1140" s="278"/>
    </row>
    <row r="1141" spans="1:5" ht="21" customHeight="1">
      <c r="A1141" s="137" t="s">
        <v>902</v>
      </c>
      <c r="B1141" s="89">
        <f>SUM(B1142:B1167)</f>
        <v>126</v>
      </c>
      <c r="C1141" s="89">
        <v>2032</v>
      </c>
      <c r="D1141" s="125">
        <f t="shared" si="20"/>
        <v>1612.6984126984125</v>
      </c>
      <c r="E1141" s="278"/>
    </row>
    <row r="1142" spans="1:5" ht="21" customHeight="1">
      <c r="A1142" s="136" t="s">
        <v>40</v>
      </c>
      <c r="B1142" s="64">
        <v>34</v>
      </c>
      <c r="C1142" s="64">
        <v>25</v>
      </c>
      <c r="D1142" s="128">
        <f t="shared" si="20"/>
        <v>73.52941176470588</v>
      </c>
      <c r="E1142" s="279"/>
    </row>
    <row r="1143" spans="1:5" s="272" customFormat="1" ht="21" customHeight="1">
      <c r="A1143" s="136" t="s">
        <v>41</v>
      </c>
      <c r="B1143" s="64"/>
      <c r="C1143" s="64">
        <v>0</v>
      </c>
      <c r="D1143" s="125">
        <f t="shared" si="20"/>
      </c>
      <c r="E1143" s="278"/>
    </row>
    <row r="1144" spans="1:5" ht="21" customHeight="1" hidden="1">
      <c r="A1144" s="136" t="s">
        <v>42</v>
      </c>
      <c r="B1144" s="64"/>
      <c r="C1144" s="64">
        <v>0</v>
      </c>
      <c r="D1144" s="125">
        <f t="shared" si="20"/>
      </c>
      <c r="E1144" s="278"/>
    </row>
    <row r="1145" spans="1:5" ht="21" customHeight="1" hidden="1">
      <c r="A1145" s="136" t="s">
        <v>903</v>
      </c>
      <c r="B1145" s="64"/>
      <c r="C1145" s="64">
        <v>0</v>
      </c>
      <c r="D1145" s="125">
        <f t="shared" si="20"/>
      </c>
      <c r="E1145" s="278"/>
    </row>
    <row r="1146" spans="1:5" ht="21" customHeight="1" hidden="1">
      <c r="A1146" s="136" t="s">
        <v>904</v>
      </c>
      <c r="B1146" s="64"/>
      <c r="C1146" s="64">
        <v>0</v>
      </c>
      <c r="D1146" s="125">
        <f t="shared" si="20"/>
      </c>
      <c r="E1146" s="278"/>
    </row>
    <row r="1147" spans="1:5" ht="21" customHeight="1" hidden="1">
      <c r="A1147" s="136" t="s">
        <v>905</v>
      </c>
      <c r="B1147" s="64"/>
      <c r="C1147" s="64">
        <v>0</v>
      </c>
      <c r="D1147" s="125">
        <f t="shared" si="20"/>
      </c>
      <c r="E1147" s="278"/>
    </row>
    <row r="1148" spans="1:5" ht="21" customHeight="1" hidden="1">
      <c r="A1148" s="136" t="s">
        <v>906</v>
      </c>
      <c r="B1148" s="64"/>
      <c r="C1148" s="64">
        <v>0</v>
      </c>
      <c r="D1148" s="125">
        <f t="shared" si="20"/>
      </c>
      <c r="E1148" s="278"/>
    </row>
    <row r="1149" spans="1:5" ht="21" customHeight="1">
      <c r="A1149" s="136" t="s">
        <v>907</v>
      </c>
      <c r="B1149" s="64"/>
      <c r="C1149" s="64">
        <v>0</v>
      </c>
      <c r="D1149" s="125">
        <f t="shared" si="20"/>
      </c>
      <c r="E1149" s="278"/>
    </row>
    <row r="1150" spans="1:5" ht="21" customHeight="1">
      <c r="A1150" s="136" t="s">
        <v>908</v>
      </c>
      <c r="B1150" s="64"/>
      <c r="C1150" s="64">
        <v>1824</v>
      </c>
      <c r="D1150" s="125">
        <f t="shared" si="20"/>
      </c>
      <c r="E1150" s="278"/>
    </row>
    <row r="1151" spans="1:5" ht="21" customHeight="1">
      <c r="A1151" s="136" t="s">
        <v>909</v>
      </c>
      <c r="B1151" s="64"/>
      <c r="C1151" s="64">
        <v>0</v>
      </c>
      <c r="D1151" s="125">
        <f t="shared" si="20"/>
      </c>
      <c r="E1151" s="278"/>
    </row>
    <row r="1152" spans="1:5" ht="21" customHeight="1" hidden="1">
      <c r="A1152" s="136" t="s">
        <v>910</v>
      </c>
      <c r="B1152" s="64"/>
      <c r="C1152" s="64">
        <v>0</v>
      </c>
      <c r="D1152" s="125">
        <f t="shared" si="20"/>
      </c>
      <c r="E1152" s="278"/>
    </row>
    <row r="1153" spans="1:5" ht="21" customHeight="1" hidden="1">
      <c r="A1153" s="136" t="s">
        <v>911</v>
      </c>
      <c r="B1153" s="64"/>
      <c r="C1153" s="64">
        <v>0</v>
      </c>
      <c r="D1153" s="125">
        <f t="shared" si="20"/>
      </c>
      <c r="E1153" s="278"/>
    </row>
    <row r="1154" spans="1:5" ht="21" customHeight="1" hidden="1">
      <c r="A1154" s="136" t="s">
        <v>912</v>
      </c>
      <c r="B1154" s="64"/>
      <c r="C1154" s="64">
        <v>0</v>
      </c>
      <c r="D1154" s="125">
        <f t="shared" si="20"/>
      </c>
      <c r="E1154" s="278"/>
    </row>
    <row r="1155" spans="1:5" ht="21" customHeight="1" hidden="1">
      <c r="A1155" s="136" t="s">
        <v>913</v>
      </c>
      <c r="B1155" s="64"/>
      <c r="C1155" s="64">
        <v>0</v>
      </c>
      <c r="D1155" s="125">
        <f t="shared" si="20"/>
      </c>
      <c r="E1155" s="278"/>
    </row>
    <row r="1156" spans="1:5" ht="21" customHeight="1" hidden="1">
      <c r="A1156" s="136" t="s">
        <v>914</v>
      </c>
      <c r="B1156" s="64"/>
      <c r="C1156" s="64">
        <v>0</v>
      </c>
      <c r="D1156" s="125">
        <f t="shared" si="20"/>
      </c>
      <c r="E1156" s="278"/>
    </row>
    <row r="1157" spans="1:5" ht="21" customHeight="1" hidden="1">
      <c r="A1157" s="136" t="s">
        <v>915</v>
      </c>
      <c r="B1157" s="64"/>
      <c r="C1157" s="64">
        <v>0</v>
      </c>
      <c r="D1157" s="125">
        <f t="shared" si="20"/>
      </c>
      <c r="E1157" s="278"/>
    </row>
    <row r="1158" spans="1:5" ht="21" customHeight="1" hidden="1">
      <c r="A1158" s="136" t="s">
        <v>916</v>
      </c>
      <c r="B1158" s="64"/>
      <c r="C1158" s="64">
        <v>0</v>
      </c>
      <c r="D1158" s="125">
        <f t="shared" si="20"/>
      </c>
      <c r="E1158" s="278"/>
    </row>
    <row r="1159" spans="1:5" s="272" customFormat="1" ht="21" customHeight="1" hidden="1">
      <c r="A1159" s="136" t="s">
        <v>917</v>
      </c>
      <c r="B1159" s="64"/>
      <c r="C1159" s="64">
        <v>0</v>
      </c>
      <c r="D1159" s="125">
        <f t="shared" si="20"/>
      </c>
      <c r="E1159" s="278"/>
    </row>
    <row r="1160" spans="1:5" ht="21" customHeight="1" hidden="1">
      <c r="A1160" s="136" t="s">
        <v>918</v>
      </c>
      <c r="B1160" s="64"/>
      <c r="C1160" s="64">
        <v>0</v>
      </c>
      <c r="D1160" s="125">
        <f t="shared" si="20"/>
      </c>
      <c r="E1160" s="278"/>
    </row>
    <row r="1161" spans="1:5" ht="21" customHeight="1" hidden="1">
      <c r="A1161" s="136" t="s">
        <v>919</v>
      </c>
      <c r="B1161" s="64"/>
      <c r="C1161" s="64">
        <v>0</v>
      </c>
      <c r="D1161" s="125">
        <f t="shared" si="20"/>
      </c>
      <c r="E1161" s="278"/>
    </row>
    <row r="1162" spans="1:5" s="272" customFormat="1" ht="21" customHeight="1" hidden="1">
      <c r="A1162" s="136" t="s">
        <v>920</v>
      </c>
      <c r="B1162" s="64"/>
      <c r="C1162" s="64">
        <v>0</v>
      </c>
      <c r="D1162" s="125">
        <f t="shared" si="20"/>
      </c>
      <c r="E1162" s="278"/>
    </row>
    <row r="1163" spans="1:5" ht="21" customHeight="1" hidden="1">
      <c r="A1163" s="136" t="s">
        <v>921</v>
      </c>
      <c r="B1163" s="64"/>
      <c r="C1163" s="64">
        <v>0</v>
      </c>
      <c r="D1163" s="125">
        <f t="shared" si="20"/>
      </c>
      <c r="E1163" s="278"/>
    </row>
    <row r="1164" spans="1:5" s="272" customFormat="1" ht="21" customHeight="1" hidden="1">
      <c r="A1164" s="136" t="s">
        <v>922</v>
      </c>
      <c r="B1164" s="64"/>
      <c r="C1164" s="64">
        <v>0</v>
      </c>
      <c r="D1164" s="125">
        <f t="shared" si="20"/>
      </c>
      <c r="E1164" s="278"/>
    </row>
    <row r="1165" spans="1:5" s="272" customFormat="1" ht="21" customHeight="1" hidden="1">
      <c r="A1165" s="136" t="s">
        <v>923</v>
      </c>
      <c r="B1165" s="64"/>
      <c r="C1165" s="64">
        <v>0</v>
      </c>
      <c r="D1165" s="125">
        <f t="shared" si="20"/>
      </c>
      <c r="E1165" s="278"/>
    </row>
    <row r="1166" spans="1:5" s="272" customFormat="1" ht="21" customHeight="1">
      <c r="A1166" s="136" t="s">
        <v>49</v>
      </c>
      <c r="B1166" s="64">
        <v>92</v>
      </c>
      <c r="C1166" s="64">
        <v>163</v>
      </c>
      <c r="D1166" s="128">
        <f t="shared" si="20"/>
        <v>177.17391304347828</v>
      </c>
      <c r="E1166" s="279"/>
    </row>
    <row r="1167" spans="1:5" s="272" customFormat="1" ht="21" customHeight="1">
      <c r="A1167" s="136" t="s">
        <v>924</v>
      </c>
      <c r="B1167" s="64"/>
      <c r="C1167" s="64">
        <v>20</v>
      </c>
      <c r="D1167" s="125">
        <f t="shared" si="20"/>
      </c>
      <c r="E1167" s="278"/>
    </row>
    <row r="1168" spans="1:5" s="272" customFormat="1" ht="21" customHeight="1" hidden="1">
      <c r="A1168" s="137" t="s">
        <v>925</v>
      </c>
      <c r="B1168" s="89">
        <f>SUM(B1169:B1182)</f>
        <v>0</v>
      </c>
      <c r="C1168" s="89">
        <v>0</v>
      </c>
      <c r="D1168" s="125">
        <f t="shared" si="20"/>
      </c>
      <c r="E1168" s="278"/>
    </row>
    <row r="1169" spans="1:5" s="272" customFormat="1" ht="21" customHeight="1" hidden="1">
      <c r="A1169" s="136" t="s">
        <v>40</v>
      </c>
      <c r="B1169" s="64"/>
      <c r="C1169" s="64">
        <v>0</v>
      </c>
      <c r="D1169" s="125">
        <f t="shared" si="20"/>
      </c>
      <c r="E1169" s="278"/>
    </row>
    <row r="1170" spans="1:5" s="272" customFormat="1" ht="21" customHeight="1" hidden="1">
      <c r="A1170" s="136" t="s">
        <v>41</v>
      </c>
      <c r="B1170" s="64"/>
      <c r="C1170" s="64">
        <v>0</v>
      </c>
      <c r="D1170" s="125">
        <f t="shared" si="20"/>
      </c>
      <c r="E1170" s="278"/>
    </row>
    <row r="1171" spans="1:5" s="272" customFormat="1" ht="21" customHeight="1" hidden="1">
      <c r="A1171" s="136" t="s">
        <v>42</v>
      </c>
      <c r="B1171" s="64"/>
      <c r="C1171" s="64">
        <v>0</v>
      </c>
      <c r="D1171" s="125">
        <f t="shared" si="20"/>
      </c>
      <c r="E1171" s="278"/>
    </row>
    <row r="1172" spans="1:5" s="272" customFormat="1" ht="21" customHeight="1" hidden="1">
      <c r="A1172" s="136" t="s">
        <v>926</v>
      </c>
      <c r="B1172" s="64"/>
      <c r="C1172" s="64">
        <v>0</v>
      </c>
      <c r="D1172" s="125">
        <f t="shared" si="20"/>
      </c>
      <c r="E1172" s="278"/>
    </row>
    <row r="1173" spans="1:5" s="272" customFormat="1" ht="21" customHeight="1" hidden="1">
      <c r="A1173" s="136" t="s">
        <v>927</v>
      </c>
      <c r="B1173" s="64"/>
      <c r="C1173" s="64">
        <v>0</v>
      </c>
      <c r="D1173" s="125">
        <f t="shared" si="20"/>
      </c>
      <c r="E1173" s="278"/>
    </row>
    <row r="1174" spans="1:5" s="272" customFormat="1" ht="21" customHeight="1" hidden="1">
      <c r="A1174" s="136" t="s">
        <v>928</v>
      </c>
      <c r="B1174" s="64"/>
      <c r="C1174" s="64">
        <v>0</v>
      </c>
      <c r="D1174" s="125">
        <f t="shared" si="20"/>
      </c>
      <c r="E1174" s="278"/>
    </row>
    <row r="1175" spans="1:5" s="272" customFormat="1" ht="21" customHeight="1" hidden="1">
      <c r="A1175" s="136" t="s">
        <v>929</v>
      </c>
      <c r="B1175" s="64"/>
      <c r="C1175" s="64">
        <v>0</v>
      </c>
      <c r="D1175" s="125">
        <f t="shared" si="20"/>
      </c>
      <c r="E1175" s="278"/>
    </row>
    <row r="1176" spans="1:5" ht="21" customHeight="1" hidden="1">
      <c r="A1176" s="136" t="s">
        <v>930</v>
      </c>
      <c r="B1176" s="64"/>
      <c r="C1176" s="64">
        <v>0</v>
      </c>
      <c r="D1176" s="125">
        <f t="shared" si="20"/>
      </c>
      <c r="E1176" s="278"/>
    </row>
    <row r="1177" spans="1:5" ht="21" customHeight="1" hidden="1">
      <c r="A1177" s="136" t="s">
        <v>931</v>
      </c>
      <c r="B1177" s="64"/>
      <c r="C1177" s="64">
        <v>0</v>
      </c>
      <c r="D1177" s="125">
        <f t="shared" si="20"/>
      </c>
      <c r="E1177" s="278"/>
    </row>
    <row r="1178" spans="1:5" ht="21" customHeight="1" hidden="1">
      <c r="A1178" s="136" t="s">
        <v>932</v>
      </c>
      <c r="B1178" s="64"/>
      <c r="C1178" s="64">
        <v>0</v>
      </c>
      <c r="D1178" s="125">
        <f t="shared" si="20"/>
      </c>
      <c r="E1178" s="278"/>
    </row>
    <row r="1179" spans="1:5" ht="21" customHeight="1" hidden="1">
      <c r="A1179" s="136" t="s">
        <v>933</v>
      </c>
      <c r="B1179" s="64"/>
      <c r="C1179" s="64">
        <v>0</v>
      </c>
      <c r="D1179" s="125">
        <f t="shared" si="20"/>
      </c>
      <c r="E1179" s="278"/>
    </row>
    <row r="1180" spans="1:5" ht="21" customHeight="1" hidden="1">
      <c r="A1180" s="136" t="s">
        <v>934</v>
      </c>
      <c r="B1180" s="64"/>
      <c r="C1180" s="64">
        <v>0</v>
      </c>
      <c r="D1180" s="125">
        <f t="shared" si="20"/>
      </c>
      <c r="E1180" s="278"/>
    </row>
    <row r="1181" spans="1:5" ht="21" customHeight="1" hidden="1">
      <c r="A1181" s="136" t="s">
        <v>935</v>
      </c>
      <c r="B1181" s="64"/>
      <c r="C1181" s="64">
        <v>0</v>
      </c>
      <c r="D1181" s="125">
        <f t="shared" si="20"/>
      </c>
      <c r="E1181" s="278"/>
    </row>
    <row r="1182" spans="1:5" ht="21" customHeight="1" hidden="1">
      <c r="A1182" s="136" t="s">
        <v>936</v>
      </c>
      <c r="B1182" s="64"/>
      <c r="C1182" s="64">
        <v>0</v>
      </c>
      <c r="D1182" s="125">
        <f t="shared" si="20"/>
      </c>
      <c r="E1182" s="278"/>
    </row>
    <row r="1183" spans="1:5" ht="21" customHeight="1" hidden="1">
      <c r="A1183" s="137" t="s">
        <v>937</v>
      </c>
      <c r="B1183" s="89">
        <f>B1184</f>
        <v>0</v>
      </c>
      <c r="C1183" s="89">
        <v>0</v>
      </c>
      <c r="D1183" s="125">
        <f t="shared" si="20"/>
      </c>
      <c r="E1183" s="278"/>
    </row>
    <row r="1184" spans="1:5" ht="21" customHeight="1" hidden="1">
      <c r="A1184" s="136" t="s">
        <v>938</v>
      </c>
      <c r="B1184" s="64"/>
      <c r="C1184" s="64">
        <v>0</v>
      </c>
      <c r="D1184" s="125">
        <f t="shared" si="20"/>
      </c>
      <c r="E1184" s="278"/>
    </row>
    <row r="1185" spans="1:5" ht="21" customHeight="1">
      <c r="A1185" s="137" t="s">
        <v>939</v>
      </c>
      <c r="B1185" s="89">
        <f>SUM(B1186,B1197,B1201)</f>
        <v>5238</v>
      </c>
      <c r="C1185" s="89">
        <v>5341</v>
      </c>
      <c r="D1185" s="125">
        <f t="shared" si="20"/>
        <v>101.96639938907981</v>
      </c>
      <c r="E1185" s="278"/>
    </row>
    <row r="1186" spans="1:5" ht="21" customHeight="1">
      <c r="A1186" s="137" t="s">
        <v>940</v>
      </c>
      <c r="B1186" s="89">
        <f>SUM(B1187:B1196)</f>
        <v>2035</v>
      </c>
      <c r="C1186" s="89">
        <v>1932</v>
      </c>
      <c r="D1186" s="125">
        <f t="shared" si="20"/>
        <v>94.93857493857493</v>
      </c>
      <c r="E1186" s="278"/>
    </row>
    <row r="1187" spans="1:5" ht="21" customHeight="1">
      <c r="A1187" s="136" t="s">
        <v>941</v>
      </c>
      <c r="B1187" s="64"/>
      <c r="C1187" s="64">
        <v>0</v>
      </c>
      <c r="D1187" s="125">
        <f t="shared" si="20"/>
      </c>
      <c r="E1187" s="278"/>
    </row>
    <row r="1188" spans="1:5" ht="21" customHeight="1">
      <c r="A1188" s="136" t="s">
        <v>942</v>
      </c>
      <c r="B1188" s="64"/>
      <c r="C1188" s="64">
        <v>0</v>
      </c>
      <c r="D1188" s="125">
        <f t="shared" si="20"/>
      </c>
      <c r="E1188" s="278"/>
    </row>
    <row r="1189" spans="1:5" ht="21" customHeight="1">
      <c r="A1189" s="136" t="s">
        <v>943</v>
      </c>
      <c r="B1189" s="64">
        <v>100</v>
      </c>
      <c r="C1189" s="64">
        <v>0</v>
      </c>
      <c r="D1189" s="128">
        <f t="shared" si="20"/>
        <v>0</v>
      </c>
      <c r="E1189" s="279"/>
    </row>
    <row r="1190" spans="1:5" ht="21" customHeight="1">
      <c r="A1190" s="136" t="s">
        <v>944</v>
      </c>
      <c r="B1190" s="64"/>
      <c r="C1190" s="64">
        <v>0</v>
      </c>
      <c r="D1190" s="128">
        <f t="shared" si="20"/>
      </c>
      <c r="E1190" s="279"/>
    </row>
    <row r="1191" spans="1:5" ht="21" customHeight="1">
      <c r="A1191" s="136" t="s">
        <v>945</v>
      </c>
      <c r="B1191" s="64">
        <v>30</v>
      </c>
      <c r="C1191" s="64">
        <v>0</v>
      </c>
      <c r="D1191" s="128">
        <f t="shared" si="20"/>
        <v>0</v>
      </c>
      <c r="E1191" s="279"/>
    </row>
    <row r="1192" spans="1:5" ht="21" customHeight="1">
      <c r="A1192" s="136" t="s">
        <v>946</v>
      </c>
      <c r="B1192" s="64">
        <v>28</v>
      </c>
      <c r="C1192" s="64">
        <v>26</v>
      </c>
      <c r="D1192" s="128">
        <f t="shared" si="20"/>
        <v>92.85714285714286</v>
      </c>
      <c r="E1192" s="279"/>
    </row>
    <row r="1193" spans="1:5" ht="21" customHeight="1">
      <c r="A1193" s="136" t="s">
        <v>947</v>
      </c>
      <c r="B1193" s="64"/>
      <c r="C1193" s="64">
        <v>0</v>
      </c>
      <c r="D1193" s="128">
        <f t="shared" si="20"/>
      </c>
      <c r="E1193" s="279"/>
    </row>
    <row r="1194" spans="1:5" s="272" customFormat="1" ht="21" customHeight="1">
      <c r="A1194" s="136" t="s">
        <v>948</v>
      </c>
      <c r="B1194" s="64">
        <v>1877</v>
      </c>
      <c r="C1194" s="64">
        <v>1906</v>
      </c>
      <c r="D1194" s="128">
        <f t="shared" si="20"/>
        <v>101.54501864677677</v>
      </c>
      <c r="E1194" s="279"/>
    </row>
    <row r="1195" spans="1:5" ht="21" customHeight="1">
      <c r="A1195" s="136" t="s">
        <v>949</v>
      </c>
      <c r="B1195" s="64"/>
      <c r="C1195" s="64">
        <v>0</v>
      </c>
      <c r="D1195" s="125">
        <f t="shared" si="20"/>
      </c>
      <c r="E1195" s="278"/>
    </row>
    <row r="1196" spans="1:5" ht="21" customHeight="1">
      <c r="A1196" s="136" t="s">
        <v>950</v>
      </c>
      <c r="B1196" s="64"/>
      <c r="C1196" s="64">
        <v>0</v>
      </c>
      <c r="D1196" s="125">
        <f t="shared" si="20"/>
      </c>
      <c r="E1196" s="278"/>
    </row>
    <row r="1197" spans="1:5" ht="21" customHeight="1">
      <c r="A1197" s="137" t="s">
        <v>951</v>
      </c>
      <c r="B1197" s="89">
        <f>SUM(B1198:B1200)</f>
        <v>3203</v>
      </c>
      <c r="C1197" s="89">
        <v>3409</v>
      </c>
      <c r="D1197" s="125">
        <f t="shared" si="20"/>
        <v>106.43147049640962</v>
      </c>
      <c r="E1197" s="278"/>
    </row>
    <row r="1198" spans="1:5" ht="21" customHeight="1">
      <c r="A1198" s="136" t="s">
        <v>952</v>
      </c>
      <c r="B1198" s="64">
        <v>3203</v>
      </c>
      <c r="C1198" s="64">
        <v>3409</v>
      </c>
      <c r="D1198" s="128">
        <f t="shared" si="20"/>
        <v>106.43147049640962</v>
      </c>
      <c r="E1198" s="279"/>
    </row>
    <row r="1199" spans="1:5" ht="21" customHeight="1">
      <c r="A1199" s="136" t="s">
        <v>953</v>
      </c>
      <c r="B1199" s="64"/>
      <c r="C1199" s="64">
        <v>0</v>
      </c>
      <c r="D1199" s="125">
        <f t="shared" si="20"/>
      </c>
      <c r="E1199" s="278"/>
    </row>
    <row r="1200" spans="1:5" ht="21" customHeight="1">
      <c r="A1200" s="136" t="s">
        <v>954</v>
      </c>
      <c r="B1200" s="64"/>
      <c r="C1200" s="64">
        <v>0</v>
      </c>
      <c r="D1200" s="125">
        <f t="shared" si="20"/>
      </c>
      <c r="E1200" s="278"/>
    </row>
    <row r="1201" spans="1:5" ht="21" customHeight="1" hidden="1">
      <c r="A1201" s="137" t="s">
        <v>955</v>
      </c>
      <c r="B1201" s="89">
        <f>SUM(B1202:B1204)</f>
        <v>0</v>
      </c>
      <c r="C1201" s="89">
        <v>0</v>
      </c>
      <c r="D1201" s="125">
        <f t="shared" si="20"/>
      </c>
      <c r="E1201" s="278"/>
    </row>
    <row r="1202" spans="1:5" ht="21" customHeight="1" hidden="1">
      <c r="A1202" s="136" t="s">
        <v>956</v>
      </c>
      <c r="B1202" s="64"/>
      <c r="C1202" s="64">
        <v>0</v>
      </c>
      <c r="D1202" s="125">
        <f t="shared" si="20"/>
      </c>
      <c r="E1202" s="278"/>
    </row>
    <row r="1203" spans="1:5" ht="21" customHeight="1" hidden="1">
      <c r="A1203" s="136" t="s">
        <v>957</v>
      </c>
      <c r="B1203" s="64"/>
      <c r="C1203" s="64">
        <v>0</v>
      </c>
      <c r="D1203" s="125">
        <f aca="true" t="shared" si="21" ref="D1203:D1220">_xlfn.IFERROR(C1203/B1203*100,"")</f>
      </c>
      <c r="E1203" s="278"/>
    </row>
    <row r="1204" spans="1:5" ht="21" customHeight="1" hidden="1">
      <c r="A1204" s="136" t="s">
        <v>958</v>
      </c>
      <c r="B1204" s="64"/>
      <c r="C1204" s="64">
        <v>0</v>
      </c>
      <c r="D1204" s="125">
        <f t="shared" si="21"/>
      </c>
      <c r="E1204" s="278"/>
    </row>
    <row r="1205" spans="1:5" ht="21" customHeight="1" hidden="1">
      <c r="A1205" s="137" t="s">
        <v>959</v>
      </c>
      <c r="B1205" s="89">
        <f>SUM(B1206,B1221,B1226,B1232)</f>
        <v>0</v>
      </c>
      <c r="C1205" s="89">
        <v>0</v>
      </c>
      <c r="D1205" s="125">
        <f t="shared" si="21"/>
      </c>
      <c r="E1205" s="278"/>
    </row>
    <row r="1206" spans="1:5" ht="21" customHeight="1" hidden="1">
      <c r="A1206" s="137" t="s">
        <v>960</v>
      </c>
      <c r="B1206" s="89">
        <f>SUM(B1207:B1220)</f>
        <v>0</v>
      </c>
      <c r="C1206" s="89">
        <v>0</v>
      </c>
      <c r="D1206" s="125">
        <f t="shared" si="21"/>
      </c>
      <c r="E1206" s="278"/>
    </row>
    <row r="1207" spans="1:5" ht="21" customHeight="1" hidden="1">
      <c r="A1207" s="136" t="s">
        <v>40</v>
      </c>
      <c r="B1207" s="64"/>
      <c r="C1207" s="64">
        <v>0</v>
      </c>
      <c r="D1207" s="125">
        <f t="shared" si="21"/>
      </c>
      <c r="E1207" s="278"/>
    </row>
    <row r="1208" spans="1:5" ht="21" customHeight="1" hidden="1">
      <c r="A1208" s="136" t="s">
        <v>41</v>
      </c>
      <c r="B1208" s="64"/>
      <c r="C1208" s="64">
        <v>0</v>
      </c>
      <c r="D1208" s="125">
        <f t="shared" si="21"/>
      </c>
      <c r="E1208" s="278"/>
    </row>
    <row r="1209" spans="1:5" ht="21" customHeight="1" hidden="1">
      <c r="A1209" s="136" t="s">
        <v>42</v>
      </c>
      <c r="B1209" s="64"/>
      <c r="C1209" s="64">
        <v>0</v>
      </c>
      <c r="D1209" s="125">
        <f t="shared" si="21"/>
      </c>
      <c r="E1209" s="278"/>
    </row>
    <row r="1210" spans="1:5" ht="21" customHeight="1" hidden="1">
      <c r="A1210" s="136" t="s">
        <v>961</v>
      </c>
      <c r="B1210" s="64"/>
      <c r="C1210" s="64">
        <v>0</v>
      </c>
      <c r="D1210" s="125">
        <f t="shared" si="21"/>
      </c>
      <c r="E1210" s="278"/>
    </row>
    <row r="1211" spans="1:5" ht="21" customHeight="1" hidden="1">
      <c r="A1211" s="136" t="s">
        <v>962</v>
      </c>
      <c r="B1211" s="64"/>
      <c r="C1211" s="64">
        <v>0</v>
      </c>
      <c r="D1211" s="125">
        <f t="shared" si="21"/>
      </c>
      <c r="E1211" s="278"/>
    </row>
    <row r="1212" spans="1:5" ht="21" customHeight="1" hidden="1">
      <c r="A1212" s="136" t="s">
        <v>963</v>
      </c>
      <c r="B1212" s="64"/>
      <c r="C1212" s="64">
        <v>0</v>
      </c>
      <c r="D1212" s="125">
        <f t="shared" si="21"/>
      </c>
      <c r="E1212" s="278"/>
    </row>
    <row r="1213" spans="1:5" s="272" customFormat="1" ht="21" customHeight="1" hidden="1">
      <c r="A1213" s="136" t="s">
        <v>964</v>
      </c>
      <c r="B1213" s="64"/>
      <c r="C1213" s="64">
        <v>0</v>
      </c>
      <c r="D1213" s="125">
        <f t="shared" si="21"/>
      </c>
      <c r="E1213" s="278"/>
    </row>
    <row r="1214" spans="1:5" ht="21" customHeight="1" hidden="1">
      <c r="A1214" s="136" t="s">
        <v>965</v>
      </c>
      <c r="B1214" s="64"/>
      <c r="C1214" s="64">
        <v>0</v>
      </c>
      <c r="D1214" s="125">
        <f t="shared" si="21"/>
      </c>
      <c r="E1214" s="278"/>
    </row>
    <row r="1215" spans="1:5" ht="21" customHeight="1" hidden="1">
      <c r="A1215" s="136" t="s">
        <v>966</v>
      </c>
      <c r="B1215" s="64"/>
      <c r="C1215" s="64">
        <v>0</v>
      </c>
      <c r="D1215" s="125">
        <f t="shared" si="21"/>
      </c>
      <c r="E1215" s="278"/>
    </row>
    <row r="1216" spans="1:5" ht="21" customHeight="1" hidden="1">
      <c r="A1216" s="136" t="s">
        <v>967</v>
      </c>
      <c r="B1216" s="64"/>
      <c r="C1216" s="64">
        <v>0</v>
      </c>
      <c r="D1216" s="125">
        <f t="shared" si="21"/>
      </c>
      <c r="E1216" s="278"/>
    </row>
    <row r="1217" spans="1:5" ht="21" customHeight="1" hidden="1">
      <c r="A1217" s="136" t="s">
        <v>968</v>
      </c>
      <c r="B1217" s="64"/>
      <c r="C1217" s="64">
        <v>0</v>
      </c>
      <c r="D1217" s="125">
        <f t="shared" si="21"/>
      </c>
      <c r="E1217" s="278"/>
    </row>
    <row r="1218" spans="1:5" ht="21" customHeight="1" hidden="1">
      <c r="A1218" s="136" t="s">
        <v>969</v>
      </c>
      <c r="B1218" s="64"/>
      <c r="C1218" s="64">
        <v>0</v>
      </c>
      <c r="D1218" s="125">
        <f t="shared" si="21"/>
      </c>
      <c r="E1218" s="278"/>
    </row>
    <row r="1219" spans="1:5" ht="21" customHeight="1" hidden="1">
      <c r="A1219" s="136" t="s">
        <v>49</v>
      </c>
      <c r="B1219" s="64"/>
      <c r="C1219" s="64">
        <v>0</v>
      </c>
      <c r="D1219" s="125">
        <f t="shared" si="21"/>
      </c>
      <c r="E1219" s="278"/>
    </row>
    <row r="1220" spans="1:5" ht="21" customHeight="1" hidden="1">
      <c r="A1220" s="136" t="s">
        <v>970</v>
      </c>
      <c r="B1220" s="64"/>
      <c r="C1220" s="64">
        <v>0</v>
      </c>
      <c r="D1220" s="125">
        <f t="shared" si="21"/>
      </c>
      <c r="E1220" s="278"/>
    </row>
    <row r="1221" spans="1:5" ht="21" customHeight="1" hidden="1">
      <c r="A1221" s="137" t="s">
        <v>971</v>
      </c>
      <c r="B1221" s="89">
        <f>SUM(B1222:B1225)</f>
        <v>0</v>
      </c>
      <c r="C1221" s="89">
        <v>0</v>
      </c>
      <c r="D1221" s="125">
        <f aca="true" t="shared" si="22" ref="D1221:D1260">_xlfn.IFERROR(C1221/B1221*100,"")</f>
      </c>
      <c r="E1221" s="278"/>
    </row>
    <row r="1222" spans="1:5" s="272" customFormat="1" ht="21" customHeight="1" hidden="1">
      <c r="A1222" s="136" t="s">
        <v>972</v>
      </c>
      <c r="B1222" s="64"/>
      <c r="C1222" s="64">
        <v>0</v>
      </c>
      <c r="D1222" s="125">
        <f t="shared" si="22"/>
      </c>
      <c r="E1222" s="278"/>
    </row>
    <row r="1223" spans="1:5" ht="21" customHeight="1" hidden="1">
      <c r="A1223" s="136" t="s">
        <v>973</v>
      </c>
      <c r="B1223" s="64"/>
      <c r="C1223" s="64">
        <v>0</v>
      </c>
      <c r="D1223" s="125">
        <f t="shared" si="22"/>
      </c>
      <c r="E1223" s="278"/>
    </row>
    <row r="1224" spans="1:5" ht="21" customHeight="1" hidden="1">
      <c r="A1224" s="136" t="s">
        <v>974</v>
      </c>
      <c r="B1224" s="64"/>
      <c r="C1224" s="64">
        <v>0</v>
      </c>
      <c r="D1224" s="125">
        <f t="shared" si="22"/>
      </c>
      <c r="E1224" s="278"/>
    </row>
    <row r="1225" spans="1:5" ht="21" customHeight="1" hidden="1">
      <c r="A1225" s="136" t="s">
        <v>975</v>
      </c>
      <c r="B1225" s="64"/>
      <c r="C1225" s="64">
        <v>0</v>
      </c>
      <c r="D1225" s="125">
        <f t="shared" si="22"/>
      </c>
      <c r="E1225" s="278"/>
    </row>
    <row r="1226" spans="1:5" ht="21" customHeight="1" hidden="1">
      <c r="A1226" s="137" t="s">
        <v>976</v>
      </c>
      <c r="B1226" s="89">
        <f>SUM(B1227:B1231)</f>
        <v>0</v>
      </c>
      <c r="C1226" s="89">
        <v>0</v>
      </c>
      <c r="D1226" s="125">
        <f t="shared" si="22"/>
      </c>
      <c r="E1226" s="278"/>
    </row>
    <row r="1227" spans="1:5" ht="21" customHeight="1" hidden="1">
      <c r="A1227" s="136" t="s">
        <v>977</v>
      </c>
      <c r="B1227" s="64"/>
      <c r="C1227" s="64">
        <v>0</v>
      </c>
      <c r="D1227" s="125">
        <f t="shared" si="22"/>
      </c>
      <c r="E1227" s="278"/>
    </row>
    <row r="1228" spans="1:5" ht="21" customHeight="1" hidden="1">
      <c r="A1228" s="136" t="s">
        <v>978</v>
      </c>
      <c r="B1228" s="64"/>
      <c r="C1228" s="64">
        <v>0</v>
      </c>
      <c r="D1228" s="125">
        <f t="shared" si="22"/>
      </c>
      <c r="E1228" s="278"/>
    </row>
    <row r="1229" spans="1:5" ht="21" customHeight="1" hidden="1">
      <c r="A1229" s="136" t="s">
        <v>979</v>
      </c>
      <c r="B1229" s="64"/>
      <c r="C1229" s="64">
        <v>0</v>
      </c>
      <c r="D1229" s="125">
        <f t="shared" si="22"/>
      </c>
      <c r="E1229" s="278"/>
    </row>
    <row r="1230" spans="1:5" ht="21" customHeight="1" hidden="1">
      <c r="A1230" s="136" t="s">
        <v>980</v>
      </c>
      <c r="B1230" s="64"/>
      <c r="C1230" s="64">
        <v>0</v>
      </c>
      <c r="D1230" s="125">
        <f t="shared" si="22"/>
      </c>
      <c r="E1230" s="278"/>
    </row>
    <row r="1231" spans="1:5" ht="21" customHeight="1" hidden="1">
      <c r="A1231" s="136" t="s">
        <v>981</v>
      </c>
      <c r="B1231" s="64"/>
      <c r="C1231" s="64">
        <v>0</v>
      </c>
      <c r="D1231" s="125">
        <f t="shared" si="22"/>
      </c>
      <c r="E1231" s="278"/>
    </row>
    <row r="1232" spans="1:5" ht="21" customHeight="1" hidden="1">
      <c r="A1232" s="137" t="s">
        <v>982</v>
      </c>
      <c r="B1232" s="89">
        <f>SUM(B1233:B1243)</f>
        <v>0</v>
      </c>
      <c r="C1232" s="89">
        <v>0</v>
      </c>
      <c r="D1232" s="125">
        <f t="shared" si="22"/>
      </c>
      <c r="E1232" s="278"/>
    </row>
    <row r="1233" spans="1:5" ht="21" customHeight="1" hidden="1">
      <c r="A1233" s="136" t="s">
        <v>983</v>
      </c>
      <c r="B1233" s="64"/>
      <c r="C1233" s="64">
        <v>0</v>
      </c>
      <c r="D1233" s="125">
        <f t="shared" si="22"/>
      </c>
      <c r="E1233" s="278"/>
    </row>
    <row r="1234" spans="1:5" ht="21" customHeight="1" hidden="1">
      <c r="A1234" s="136" t="s">
        <v>984</v>
      </c>
      <c r="B1234" s="64"/>
      <c r="C1234" s="64">
        <v>0</v>
      </c>
      <c r="D1234" s="125">
        <f t="shared" si="22"/>
      </c>
      <c r="E1234" s="278"/>
    </row>
    <row r="1235" spans="1:5" ht="21" customHeight="1" hidden="1">
      <c r="A1235" s="136" t="s">
        <v>985</v>
      </c>
      <c r="B1235" s="64"/>
      <c r="C1235" s="64">
        <v>0</v>
      </c>
      <c r="D1235" s="125">
        <f t="shared" si="22"/>
      </c>
      <c r="E1235" s="278"/>
    </row>
    <row r="1236" spans="1:5" ht="21" customHeight="1" hidden="1">
      <c r="A1236" s="136" t="s">
        <v>986</v>
      </c>
      <c r="B1236" s="64"/>
      <c r="C1236" s="64">
        <v>0</v>
      </c>
      <c r="D1236" s="125">
        <f t="shared" si="22"/>
      </c>
      <c r="E1236" s="278"/>
    </row>
    <row r="1237" spans="1:5" s="272" customFormat="1" ht="21" customHeight="1" hidden="1">
      <c r="A1237" s="136" t="s">
        <v>987</v>
      </c>
      <c r="B1237" s="64"/>
      <c r="C1237" s="64">
        <v>0</v>
      </c>
      <c r="D1237" s="125">
        <f t="shared" si="22"/>
      </c>
      <c r="E1237" s="278"/>
    </row>
    <row r="1238" spans="1:5" ht="21" customHeight="1" hidden="1">
      <c r="A1238" s="136" t="s">
        <v>988</v>
      </c>
      <c r="B1238" s="64"/>
      <c r="C1238" s="64">
        <v>0</v>
      </c>
      <c r="D1238" s="125">
        <f t="shared" si="22"/>
      </c>
      <c r="E1238" s="278"/>
    </row>
    <row r="1239" spans="1:5" s="272" customFormat="1" ht="21" customHeight="1" hidden="1">
      <c r="A1239" s="136" t="s">
        <v>989</v>
      </c>
      <c r="B1239" s="64"/>
      <c r="C1239" s="64">
        <v>0</v>
      </c>
      <c r="D1239" s="125">
        <f t="shared" si="22"/>
      </c>
      <c r="E1239" s="278"/>
    </row>
    <row r="1240" spans="1:5" s="272" customFormat="1" ht="21" customHeight="1" hidden="1">
      <c r="A1240" s="136" t="s">
        <v>990</v>
      </c>
      <c r="B1240" s="64"/>
      <c r="C1240" s="64">
        <v>0</v>
      </c>
      <c r="D1240" s="125">
        <f t="shared" si="22"/>
      </c>
      <c r="E1240" s="278"/>
    </row>
    <row r="1241" spans="1:5" ht="21" customHeight="1" hidden="1">
      <c r="A1241" s="136" t="s">
        <v>991</v>
      </c>
      <c r="B1241" s="64"/>
      <c r="C1241" s="64">
        <v>0</v>
      </c>
      <c r="D1241" s="125">
        <f t="shared" si="22"/>
      </c>
      <c r="E1241" s="278"/>
    </row>
    <row r="1242" spans="1:5" ht="21" customHeight="1" hidden="1">
      <c r="A1242" s="136" t="s">
        <v>992</v>
      </c>
      <c r="B1242" s="64"/>
      <c r="C1242" s="64">
        <v>0</v>
      </c>
      <c r="D1242" s="125">
        <f t="shared" si="22"/>
      </c>
      <c r="E1242" s="278"/>
    </row>
    <row r="1243" spans="1:5" ht="21" customHeight="1" hidden="1">
      <c r="A1243" s="136" t="s">
        <v>993</v>
      </c>
      <c r="B1243" s="64"/>
      <c r="C1243" s="64">
        <v>0</v>
      </c>
      <c r="D1243" s="125">
        <f t="shared" si="22"/>
      </c>
      <c r="E1243" s="278"/>
    </row>
    <row r="1244" spans="1:5" ht="21" customHeight="1">
      <c r="A1244" s="137" t="s">
        <v>994</v>
      </c>
      <c r="B1244" s="89">
        <f>B1245+B1256+B1263+B1271+B1284+B1288+B1292</f>
        <v>992</v>
      </c>
      <c r="C1244" s="89">
        <v>993</v>
      </c>
      <c r="D1244" s="125">
        <f t="shared" si="22"/>
        <v>100.1008064516129</v>
      </c>
      <c r="E1244" s="278"/>
    </row>
    <row r="1245" spans="1:5" ht="21" customHeight="1">
      <c r="A1245" s="137" t="s">
        <v>995</v>
      </c>
      <c r="B1245" s="89">
        <f>SUM(B1246:B1255)</f>
        <v>591</v>
      </c>
      <c r="C1245" s="89">
        <v>636</v>
      </c>
      <c r="D1245" s="125">
        <f t="shared" si="22"/>
        <v>107.61421319796953</v>
      </c>
      <c r="E1245" s="278"/>
    </row>
    <row r="1246" spans="1:5" ht="21" customHeight="1">
      <c r="A1246" s="136" t="s">
        <v>40</v>
      </c>
      <c r="B1246" s="64">
        <v>405</v>
      </c>
      <c r="C1246" s="64">
        <v>459</v>
      </c>
      <c r="D1246" s="128">
        <f t="shared" si="22"/>
        <v>113.33333333333333</v>
      </c>
      <c r="E1246" s="279"/>
    </row>
    <row r="1247" spans="1:5" ht="21" customHeight="1">
      <c r="A1247" s="136" t="s">
        <v>41</v>
      </c>
      <c r="B1247" s="64"/>
      <c r="C1247" s="64">
        <v>0</v>
      </c>
      <c r="D1247" s="125">
        <f t="shared" si="22"/>
      </c>
      <c r="E1247" s="278"/>
    </row>
    <row r="1248" spans="1:5" ht="21" customHeight="1" hidden="1">
      <c r="A1248" s="136" t="s">
        <v>42</v>
      </c>
      <c r="B1248" s="64"/>
      <c r="C1248" s="64">
        <v>0</v>
      </c>
      <c r="D1248" s="125">
        <f t="shared" si="22"/>
      </c>
      <c r="E1248" s="278"/>
    </row>
    <row r="1249" spans="1:5" s="272" customFormat="1" ht="21" customHeight="1" hidden="1">
      <c r="A1249" s="136" t="s">
        <v>996</v>
      </c>
      <c r="B1249" s="64"/>
      <c r="C1249" s="64">
        <v>0</v>
      </c>
      <c r="D1249" s="125">
        <f t="shared" si="22"/>
      </c>
      <c r="E1249" s="278"/>
    </row>
    <row r="1250" spans="1:5" ht="21" customHeight="1" hidden="1">
      <c r="A1250" s="136" t="s">
        <v>997</v>
      </c>
      <c r="B1250" s="64"/>
      <c r="C1250" s="64">
        <v>0</v>
      </c>
      <c r="D1250" s="125">
        <f t="shared" si="22"/>
      </c>
      <c r="E1250" s="278"/>
    </row>
    <row r="1251" spans="1:5" ht="21" customHeight="1" hidden="1">
      <c r="A1251" s="136" t="s">
        <v>998</v>
      </c>
      <c r="B1251" s="64"/>
      <c r="C1251" s="64">
        <v>0</v>
      </c>
      <c r="D1251" s="125">
        <f t="shared" si="22"/>
      </c>
      <c r="E1251" s="278"/>
    </row>
    <row r="1252" spans="1:5" ht="21" customHeight="1" hidden="1">
      <c r="A1252" s="136" t="s">
        <v>999</v>
      </c>
      <c r="B1252" s="64"/>
      <c r="C1252" s="64">
        <v>0</v>
      </c>
      <c r="D1252" s="125">
        <f t="shared" si="22"/>
      </c>
      <c r="E1252" s="278"/>
    </row>
    <row r="1253" spans="1:5" s="272" customFormat="1" ht="21" customHeight="1">
      <c r="A1253" s="136" t="s">
        <v>1000</v>
      </c>
      <c r="B1253" s="64"/>
      <c r="C1253" s="64">
        <v>5</v>
      </c>
      <c r="D1253" s="125">
        <f t="shared" si="22"/>
      </c>
      <c r="E1253" s="278"/>
    </row>
    <row r="1254" spans="1:5" ht="21" customHeight="1">
      <c r="A1254" s="136" t="s">
        <v>49</v>
      </c>
      <c r="B1254" s="64">
        <v>122</v>
      </c>
      <c r="C1254" s="64">
        <v>168</v>
      </c>
      <c r="D1254" s="128">
        <f t="shared" si="22"/>
        <v>137.70491803278688</v>
      </c>
      <c r="E1254" s="279"/>
    </row>
    <row r="1255" spans="1:5" ht="21" customHeight="1">
      <c r="A1255" s="136" t="s">
        <v>1001</v>
      </c>
      <c r="B1255" s="64">
        <v>64</v>
      </c>
      <c r="C1255" s="64">
        <v>4</v>
      </c>
      <c r="D1255" s="128">
        <f t="shared" si="22"/>
        <v>6.25</v>
      </c>
      <c r="E1255" s="279"/>
    </row>
    <row r="1256" spans="1:5" ht="21" customHeight="1">
      <c r="A1256" s="137" t="s">
        <v>1002</v>
      </c>
      <c r="B1256" s="89">
        <f>SUM(B1257:B1262)</f>
        <v>218</v>
      </c>
      <c r="C1256" s="89">
        <v>181</v>
      </c>
      <c r="D1256" s="125">
        <f t="shared" si="22"/>
        <v>83.02752293577981</v>
      </c>
      <c r="E1256" s="278"/>
    </row>
    <row r="1257" spans="1:5" s="272" customFormat="1" ht="21" customHeight="1">
      <c r="A1257" s="136" t="s">
        <v>40</v>
      </c>
      <c r="B1257" s="64">
        <v>45</v>
      </c>
      <c r="C1257" s="64">
        <v>87</v>
      </c>
      <c r="D1257" s="128">
        <f t="shared" si="22"/>
        <v>193.33333333333334</v>
      </c>
      <c r="E1257" s="279"/>
    </row>
    <row r="1258" spans="1:5" s="272" customFormat="1" ht="21" customHeight="1">
      <c r="A1258" s="136" t="s">
        <v>41</v>
      </c>
      <c r="B1258" s="64">
        <v>116</v>
      </c>
      <c r="C1258" s="64">
        <v>0</v>
      </c>
      <c r="D1258" s="128">
        <f t="shared" si="22"/>
        <v>0</v>
      </c>
      <c r="E1258" s="279"/>
    </row>
    <row r="1259" spans="1:5" ht="21" customHeight="1">
      <c r="A1259" s="136" t="s">
        <v>42</v>
      </c>
      <c r="B1259" s="64"/>
      <c r="C1259" s="64">
        <v>0</v>
      </c>
      <c r="D1259" s="125">
        <f t="shared" si="22"/>
      </c>
      <c r="E1259" s="278"/>
    </row>
    <row r="1260" spans="1:5" ht="21" customHeight="1">
      <c r="A1260" s="136" t="s">
        <v>1003</v>
      </c>
      <c r="B1260" s="64">
        <v>57</v>
      </c>
      <c r="C1260" s="64">
        <v>0</v>
      </c>
      <c r="D1260" s="125">
        <f t="shared" si="22"/>
        <v>0</v>
      </c>
      <c r="E1260" s="278"/>
    </row>
    <row r="1261" spans="1:5" ht="21" customHeight="1">
      <c r="A1261" s="136" t="s">
        <v>49</v>
      </c>
      <c r="B1261" s="64"/>
      <c r="C1261" s="64">
        <v>94</v>
      </c>
      <c r="D1261" s="125"/>
      <c r="E1261" s="278"/>
    </row>
    <row r="1262" spans="1:5" ht="21" customHeight="1">
      <c r="A1262" s="136" t="s">
        <v>1004</v>
      </c>
      <c r="B1262" s="64"/>
      <c r="C1262" s="64">
        <v>0</v>
      </c>
      <c r="D1262" s="125">
        <f>_xlfn.IFERROR(C1262/B1262*100,"")</f>
      </c>
      <c r="E1262" s="278"/>
    </row>
    <row r="1263" spans="1:5" ht="21" customHeight="1">
      <c r="A1263" s="137" t="s">
        <v>1005</v>
      </c>
      <c r="B1263" s="89">
        <f>SUM(B1264:B1270)</f>
        <v>144</v>
      </c>
      <c r="C1263" s="89">
        <v>174</v>
      </c>
      <c r="D1263" s="125">
        <f aca="true" t="shared" si="23" ref="D1263:D1309">_xlfn.IFERROR(C1263/B1263*100,"")</f>
        <v>120.83333333333333</v>
      </c>
      <c r="E1263" s="278"/>
    </row>
    <row r="1264" spans="1:5" ht="21" customHeight="1">
      <c r="A1264" s="136" t="s">
        <v>40</v>
      </c>
      <c r="B1264" s="64"/>
      <c r="C1264" s="64">
        <v>0</v>
      </c>
      <c r="D1264" s="125">
        <f t="shared" si="23"/>
      </c>
      <c r="E1264" s="278"/>
    </row>
    <row r="1265" spans="1:5" ht="21" customHeight="1">
      <c r="A1265" s="136" t="s">
        <v>41</v>
      </c>
      <c r="B1265" s="64"/>
      <c r="C1265" s="64">
        <v>0</v>
      </c>
      <c r="D1265" s="125">
        <f t="shared" si="23"/>
      </c>
      <c r="E1265" s="278"/>
    </row>
    <row r="1266" spans="1:5" ht="21" customHeight="1">
      <c r="A1266" s="136" t="s">
        <v>42</v>
      </c>
      <c r="B1266" s="64"/>
      <c r="C1266" s="64">
        <v>0</v>
      </c>
      <c r="D1266" s="125">
        <f t="shared" si="23"/>
      </c>
      <c r="E1266" s="278"/>
    </row>
    <row r="1267" spans="1:5" ht="21" customHeight="1">
      <c r="A1267" s="136" t="s">
        <v>1006</v>
      </c>
      <c r="B1267" s="64">
        <v>10</v>
      </c>
      <c r="C1267" s="64">
        <v>0</v>
      </c>
      <c r="D1267" s="128">
        <f t="shared" si="23"/>
        <v>0</v>
      </c>
      <c r="E1267" s="279"/>
    </row>
    <row r="1268" spans="1:5" ht="21" customHeight="1">
      <c r="A1268" s="136" t="s">
        <v>1007</v>
      </c>
      <c r="B1268" s="64"/>
      <c r="C1268" s="64">
        <v>0</v>
      </c>
      <c r="D1268" s="128">
        <f t="shared" si="23"/>
      </c>
      <c r="E1268" s="279"/>
    </row>
    <row r="1269" spans="1:5" ht="21" customHeight="1">
      <c r="A1269" s="136" t="s">
        <v>49</v>
      </c>
      <c r="B1269" s="64">
        <v>134</v>
      </c>
      <c r="C1269" s="64">
        <v>156</v>
      </c>
      <c r="D1269" s="128">
        <f t="shared" si="23"/>
        <v>116.4179104477612</v>
      </c>
      <c r="E1269" s="279"/>
    </row>
    <row r="1270" spans="1:5" ht="21" customHeight="1">
      <c r="A1270" s="136" t="s">
        <v>1008</v>
      </c>
      <c r="B1270" s="64"/>
      <c r="C1270" s="64">
        <v>18</v>
      </c>
      <c r="D1270" s="128">
        <f t="shared" si="23"/>
      </c>
      <c r="E1270" s="279"/>
    </row>
    <row r="1271" spans="1:5" ht="21" customHeight="1" hidden="1">
      <c r="A1271" s="137" t="s">
        <v>1009</v>
      </c>
      <c r="B1271" s="89">
        <f>SUM(B1272:B1283)</f>
        <v>0</v>
      </c>
      <c r="C1271" s="89">
        <v>0</v>
      </c>
      <c r="D1271" s="125">
        <f t="shared" si="23"/>
      </c>
      <c r="E1271" s="278"/>
    </row>
    <row r="1272" spans="1:5" ht="21" customHeight="1" hidden="1">
      <c r="A1272" s="136" t="s">
        <v>40</v>
      </c>
      <c r="B1272" s="64"/>
      <c r="C1272" s="64">
        <v>0</v>
      </c>
      <c r="D1272" s="125">
        <f t="shared" si="23"/>
      </c>
      <c r="E1272" s="278"/>
    </row>
    <row r="1273" spans="1:5" ht="21" customHeight="1" hidden="1">
      <c r="A1273" s="136" t="s">
        <v>41</v>
      </c>
      <c r="B1273" s="64"/>
      <c r="C1273" s="64">
        <v>0</v>
      </c>
      <c r="D1273" s="125">
        <f t="shared" si="23"/>
      </c>
      <c r="E1273" s="278"/>
    </row>
    <row r="1274" spans="1:5" s="272" customFormat="1" ht="21" customHeight="1" hidden="1">
      <c r="A1274" s="136" t="s">
        <v>42</v>
      </c>
      <c r="B1274" s="64"/>
      <c r="C1274" s="64">
        <v>0</v>
      </c>
      <c r="D1274" s="125">
        <f t="shared" si="23"/>
      </c>
      <c r="E1274" s="278"/>
    </row>
    <row r="1275" spans="1:5" ht="21" customHeight="1" hidden="1">
      <c r="A1275" s="136" t="s">
        <v>1010</v>
      </c>
      <c r="B1275" s="64"/>
      <c r="C1275" s="64">
        <v>0</v>
      </c>
      <c r="D1275" s="125">
        <f t="shared" si="23"/>
      </c>
      <c r="E1275" s="278"/>
    </row>
    <row r="1276" spans="1:5" ht="21" customHeight="1" hidden="1">
      <c r="A1276" s="136" t="s">
        <v>1011</v>
      </c>
      <c r="B1276" s="64"/>
      <c r="C1276" s="64">
        <v>0</v>
      </c>
      <c r="D1276" s="125">
        <f t="shared" si="23"/>
      </c>
      <c r="E1276" s="278"/>
    </row>
    <row r="1277" spans="1:5" ht="21" customHeight="1" hidden="1">
      <c r="A1277" s="136" t="s">
        <v>1012</v>
      </c>
      <c r="B1277" s="64"/>
      <c r="C1277" s="64">
        <v>0</v>
      </c>
      <c r="D1277" s="125">
        <f t="shared" si="23"/>
      </c>
      <c r="E1277" s="278"/>
    </row>
    <row r="1278" spans="1:5" ht="21" customHeight="1" hidden="1">
      <c r="A1278" s="136" t="s">
        <v>1013</v>
      </c>
      <c r="B1278" s="64"/>
      <c r="C1278" s="64">
        <v>0</v>
      </c>
      <c r="D1278" s="125">
        <f t="shared" si="23"/>
      </c>
      <c r="E1278" s="278"/>
    </row>
    <row r="1279" spans="1:5" ht="21" customHeight="1" hidden="1">
      <c r="A1279" s="136" t="s">
        <v>1014</v>
      </c>
      <c r="B1279" s="64"/>
      <c r="C1279" s="64">
        <v>0</v>
      </c>
      <c r="D1279" s="125">
        <f t="shared" si="23"/>
      </c>
      <c r="E1279" s="278"/>
    </row>
    <row r="1280" spans="1:5" ht="21" customHeight="1" hidden="1">
      <c r="A1280" s="136" t="s">
        <v>1015</v>
      </c>
      <c r="B1280" s="64"/>
      <c r="C1280" s="64">
        <v>0</v>
      </c>
      <c r="D1280" s="125">
        <f t="shared" si="23"/>
      </c>
      <c r="E1280" s="278"/>
    </row>
    <row r="1281" spans="1:5" ht="21" customHeight="1" hidden="1">
      <c r="A1281" s="136" t="s">
        <v>1016</v>
      </c>
      <c r="B1281" s="64"/>
      <c r="C1281" s="64">
        <v>0</v>
      </c>
      <c r="D1281" s="125">
        <f t="shared" si="23"/>
      </c>
      <c r="E1281" s="278"/>
    </row>
    <row r="1282" spans="1:5" ht="21" customHeight="1" hidden="1">
      <c r="A1282" s="136" t="s">
        <v>1017</v>
      </c>
      <c r="B1282" s="64"/>
      <c r="C1282" s="64">
        <v>0</v>
      </c>
      <c r="D1282" s="125">
        <f t="shared" si="23"/>
      </c>
      <c r="E1282" s="278"/>
    </row>
    <row r="1283" spans="1:5" ht="21" customHeight="1" hidden="1">
      <c r="A1283" s="136" t="s">
        <v>1018</v>
      </c>
      <c r="B1283" s="64"/>
      <c r="C1283" s="64">
        <v>0</v>
      </c>
      <c r="D1283" s="125">
        <f t="shared" si="23"/>
      </c>
      <c r="E1283" s="278"/>
    </row>
    <row r="1284" spans="1:5" ht="21" customHeight="1" hidden="1">
      <c r="A1284" s="137" t="s">
        <v>1019</v>
      </c>
      <c r="B1284" s="89">
        <f>SUM(B1285:B1287)</f>
        <v>0</v>
      </c>
      <c r="C1284" s="89">
        <v>0</v>
      </c>
      <c r="D1284" s="125">
        <f t="shared" si="23"/>
      </c>
      <c r="E1284" s="278"/>
    </row>
    <row r="1285" spans="1:5" ht="21" customHeight="1" hidden="1">
      <c r="A1285" s="136" t="s">
        <v>1020</v>
      </c>
      <c r="B1285" s="64"/>
      <c r="C1285" s="64">
        <v>0</v>
      </c>
      <c r="D1285" s="125">
        <f t="shared" si="23"/>
      </c>
      <c r="E1285" s="278"/>
    </row>
    <row r="1286" spans="1:5" ht="21" customHeight="1" hidden="1">
      <c r="A1286" s="136" t="s">
        <v>1021</v>
      </c>
      <c r="B1286" s="64"/>
      <c r="C1286" s="64">
        <v>0</v>
      </c>
      <c r="D1286" s="125">
        <f t="shared" si="23"/>
      </c>
      <c r="E1286" s="278"/>
    </row>
    <row r="1287" spans="1:5" ht="21" customHeight="1" hidden="1">
      <c r="A1287" s="136" t="s">
        <v>1022</v>
      </c>
      <c r="B1287" s="64"/>
      <c r="C1287" s="64">
        <v>0</v>
      </c>
      <c r="D1287" s="125">
        <f t="shared" si="23"/>
      </c>
      <c r="E1287" s="278"/>
    </row>
    <row r="1288" spans="1:5" s="272" customFormat="1" ht="21" customHeight="1">
      <c r="A1288" s="137" t="s">
        <v>1023</v>
      </c>
      <c r="B1288" s="89">
        <f>SUM(B1289:B1291)</f>
        <v>8</v>
      </c>
      <c r="C1288" s="89">
        <f>SUM(C1289:C1291)</f>
        <v>2</v>
      </c>
      <c r="D1288" s="125">
        <f t="shared" si="23"/>
        <v>25</v>
      </c>
      <c r="E1288" s="278"/>
    </row>
    <row r="1289" spans="1:5" ht="21" customHeight="1">
      <c r="A1289" s="136" t="s">
        <v>1024</v>
      </c>
      <c r="B1289" s="64">
        <v>8</v>
      </c>
      <c r="C1289" s="64">
        <v>2</v>
      </c>
      <c r="D1289" s="128">
        <f t="shared" si="23"/>
        <v>25</v>
      </c>
      <c r="E1289" s="278"/>
    </row>
    <row r="1290" spans="1:5" ht="21" customHeight="1">
      <c r="A1290" s="136" t="s">
        <v>1025</v>
      </c>
      <c r="B1290" s="64"/>
      <c r="C1290" s="64">
        <v>0</v>
      </c>
      <c r="D1290" s="125">
        <f t="shared" si="23"/>
      </c>
      <c r="E1290" s="278"/>
    </row>
    <row r="1291" spans="1:5" ht="21" customHeight="1">
      <c r="A1291" s="136" t="s">
        <v>1026</v>
      </c>
      <c r="B1291" s="64"/>
      <c r="C1291" s="64">
        <v>0</v>
      </c>
      <c r="D1291" s="125">
        <f t="shared" si="23"/>
      </c>
      <c r="E1291" s="278"/>
    </row>
    <row r="1292" spans="1:5" ht="21" customHeight="1">
      <c r="A1292" s="137" t="s">
        <v>1027</v>
      </c>
      <c r="B1292" s="89">
        <v>31</v>
      </c>
      <c r="C1292" s="89">
        <v>0</v>
      </c>
      <c r="D1292" s="125">
        <f t="shared" si="23"/>
        <v>0</v>
      </c>
      <c r="E1292" s="278"/>
    </row>
    <row r="1293" spans="1:5" s="272" customFormat="1" ht="21" customHeight="1">
      <c r="A1293" s="137" t="s">
        <v>1028</v>
      </c>
      <c r="B1293" s="89"/>
      <c r="C1293" s="89"/>
      <c r="D1293" s="125">
        <f t="shared" si="23"/>
      </c>
      <c r="E1293" s="278"/>
    </row>
    <row r="1294" spans="1:5" ht="21" customHeight="1">
      <c r="A1294" s="137" t="s">
        <v>1029</v>
      </c>
      <c r="B1294" s="89">
        <f>B1295</f>
        <v>4</v>
      </c>
      <c r="C1294" s="89">
        <v>193</v>
      </c>
      <c r="D1294" s="125">
        <f t="shared" si="23"/>
        <v>4825</v>
      </c>
      <c r="E1294" s="278"/>
    </row>
    <row r="1295" spans="1:5" ht="21" customHeight="1">
      <c r="A1295" s="137" t="s">
        <v>1030</v>
      </c>
      <c r="B1295" s="89">
        <f>SUM(B1296)</f>
        <v>4</v>
      </c>
      <c r="C1295" s="89">
        <v>193</v>
      </c>
      <c r="D1295" s="125">
        <f t="shared" si="23"/>
        <v>4825</v>
      </c>
      <c r="E1295" s="278"/>
    </row>
    <row r="1296" spans="1:5" ht="21" customHeight="1">
      <c r="A1296" s="136" t="s">
        <v>203</v>
      </c>
      <c r="B1296" s="64">
        <v>4</v>
      </c>
      <c r="C1296" s="64">
        <v>193</v>
      </c>
      <c r="D1296" s="128">
        <f t="shared" si="23"/>
        <v>4825</v>
      </c>
      <c r="E1296" s="279"/>
    </row>
    <row r="1297" spans="1:5" ht="21" customHeight="1">
      <c r="A1297" s="137" t="s">
        <v>1031</v>
      </c>
      <c r="B1297" s="89">
        <f>SUM(B1298:B1300)</f>
        <v>4553</v>
      </c>
      <c r="C1297" s="89">
        <v>4333</v>
      </c>
      <c r="D1297" s="125">
        <f t="shared" si="23"/>
        <v>95.1680210849989</v>
      </c>
      <c r="E1297" s="278"/>
    </row>
    <row r="1298" spans="1:5" ht="21" customHeight="1">
      <c r="A1298" s="137" t="s">
        <v>1032</v>
      </c>
      <c r="B1298" s="89">
        <v>0</v>
      </c>
      <c r="C1298" s="89">
        <v>0</v>
      </c>
      <c r="D1298" s="125">
        <f t="shared" si="23"/>
      </c>
      <c r="E1298" s="278"/>
    </row>
    <row r="1299" spans="1:5" s="272" customFormat="1" ht="21" customHeight="1">
      <c r="A1299" s="137" t="s">
        <v>1033</v>
      </c>
      <c r="B1299" s="89">
        <v>0</v>
      </c>
      <c r="C1299" s="89"/>
      <c r="D1299" s="125">
        <f t="shared" si="23"/>
      </c>
      <c r="E1299" s="278"/>
    </row>
    <row r="1300" spans="1:5" ht="21" customHeight="1">
      <c r="A1300" s="137" t="s">
        <v>1034</v>
      </c>
      <c r="B1300" s="89">
        <f>SUM(B1301:B1304)</f>
        <v>4553</v>
      </c>
      <c r="C1300" s="89">
        <v>4333</v>
      </c>
      <c r="D1300" s="125">
        <f t="shared" si="23"/>
        <v>95.1680210849989</v>
      </c>
      <c r="E1300" s="278"/>
    </row>
    <row r="1301" spans="1:5" ht="21" customHeight="1">
      <c r="A1301" s="136" t="s">
        <v>1035</v>
      </c>
      <c r="B1301" s="64">
        <v>4553</v>
      </c>
      <c r="C1301" s="64">
        <v>4333</v>
      </c>
      <c r="D1301" s="128">
        <f t="shared" si="23"/>
        <v>95.1680210849989</v>
      </c>
      <c r="E1301" s="279"/>
    </row>
    <row r="1302" spans="1:5" ht="21" customHeight="1">
      <c r="A1302" s="136" t="s">
        <v>1036</v>
      </c>
      <c r="B1302" s="64"/>
      <c r="C1302" s="64">
        <v>0</v>
      </c>
      <c r="D1302" s="128">
        <f t="shared" si="23"/>
      </c>
      <c r="E1302" s="279"/>
    </row>
    <row r="1303" spans="1:5" ht="21" customHeight="1">
      <c r="A1303" s="136" t="s">
        <v>1037</v>
      </c>
      <c r="B1303" s="138"/>
      <c r="C1303" s="138">
        <v>0</v>
      </c>
      <c r="D1303" s="125">
        <f t="shared" si="23"/>
      </c>
      <c r="E1303" s="278"/>
    </row>
    <row r="1304" spans="1:5" ht="21" customHeight="1">
      <c r="A1304" s="136" t="s">
        <v>1038</v>
      </c>
      <c r="B1304" s="138"/>
      <c r="C1304" s="138">
        <v>0</v>
      </c>
      <c r="D1304" s="125">
        <f t="shared" si="23"/>
      </c>
      <c r="E1304" s="278"/>
    </row>
    <row r="1305" spans="1:5" ht="21" customHeight="1">
      <c r="A1305" s="137" t="s">
        <v>1039</v>
      </c>
      <c r="B1305" s="89">
        <f>SUM(B1306:B1308)</f>
        <v>15</v>
      </c>
      <c r="C1305" s="89">
        <v>16</v>
      </c>
      <c r="D1305" s="125">
        <f t="shared" si="23"/>
        <v>106.66666666666667</v>
      </c>
      <c r="E1305" s="278"/>
    </row>
    <row r="1306" spans="1:5" ht="21" customHeight="1">
      <c r="A1306" s="137" t="s">
        <v>1040</v>
      </c>
      <c r="B1306" s="89">
        <v>0</v>
      </c>
      <c r="C1306" s="89">
        <v>0</v>
      </c>
      <c r="D1306" s="125">
        <f t="shared" si="23"/>
      </c>
      <c r="E1306" s="278"/>
    </row>
    <row r="1307" spans="1:5" ht="21" customHeight="1">
      <c r="A1307" s="137" t="s">
        <v>1041</v>
      </c>
      <c r="B1307" s="89">
        <v>0</v>
      </c>
      <c r="C1307" s="89">
        <v>0</v>
      </c>
      <c r="D1307" s="125">
        <f t="shared" si="23"/>
      </c>
      <c r="E1307" s="278"/>
    </row>
    <row r="1308" spans="1:5" ht="21" customHeight="1">
      <c r="A1308" s="137" t="s">
        <v>1042</v>
      </c>
      <c r="B1308" s="89">
        <v>15</v>
      </c>
      <c r="C1308" s="89">
        <v>16</v>
      </c>
      <c r="D1308" s="125">
        <f t="shared" si="23"/>
        <v>106.66666666666667</v>
      </c>
      <c r="E1308" s="278"/>
    </row>
    <row r="1309" spans="1:5" ht="21" customHeight="1">
      <c r="A1309" s="284" t="s">
        <v>1043</v>
      </c>
      <c r="B1309" s="285">
        <f>B4+B248+B288+B306+B398+B450+B504+B561+B683+B755+B829+B852+B959+B1018+B1081+B1101+B1130+B1140+B1185+B1205+B1244+B1293+B1294+B1297+B1305</f>
        <v>90201</v>
      </c>
      <c r="C1309" s="285">
        <f>C4+C248+C288+C306+C398+C450+C504+C561+C683+C755+C829+C852+C959+C1018+C1081+C1101+C1130+C1140+C1185+C1205+C1244+C1293+C1294+C1297+C1305</f>
        <v>93848</v>
      </c>
      <c r="D1309" s="125">
        <f t="shared" si="23"/>
        <v>104.04319242580459</v>
      </c>
      <c r="E1309" s="278"/>
    </row>
    <row r="1310" ht="21" customHeight="1"/>
    <row r="1311" spans="1:5" s="272" customFormat="1" ht="21" customHeight="1">
      <c r="A1311" s="237"/>
      <c r="B1311" s="237"/>
      <c r="C1311" s="237"/>
      <c r="D1311" s="274"/>
      <c r="E1311" s="274"/>
    </row>
    <row r="1312" spans="1:5" s="272" customFormat="1" ht="21" customHeight="1">
      <c r="A1312" s="237"/>
      <c r="B1312" s="237"/>
      <c r="C1312" s="237"/>
      <c r="D1312" s="274"/>
      <c r="E1312" s="274"/>
    </row>
    <row r="1313" ht="21" customHeight="1"/>
    <row r="1314" ht="21" customHeight="1"/>
    <row r="1315" ht="21" customHeight="1"/>
    <row r="1316" ht="21" customHeight="1"/>
    <row r="1317" spans="3:5" ht="21" customHeight="1">
      <c r="C1317" s="272"/>
      <c r="D1317" s="286"/>
      <c r="E1317" s="286"/>
    </row>
    <row r="1318" ht="21" customHeight="1"/>
    <row r="1319" ht="21" customHeight="1"/>
    <row r="1320" ht="21" customHeight="1"/>
    <row r="1321" spans="3:5" ht="21" customHeight="1">
      <c r="C1321" s="272"/>
      <c r="D1321" s="286"/>
      <c r="E1321" s="286"/>
    </row>
    <row r="1322" ht="21" customHeight="1"/>
    <row r="1323" ht="21" customHeight="1"/>
    <row r="1324" spans="1:5" s="272" customFormat="1" ht="21" customHeight="1">
      <c r="A1324" s="237"/>
      <c r="B1324" s="237"/>
      <c r="C1324" s="237"/>
      <c r="D1324" s="274"/>
      <c r="E1324" s="274"/>
    </row>
    <row r="1325" ht="21" customHeight="1"/>
    <row r="1326" ht="21" customHeight="1"/>
    <row r="1327" spans="3:5" ht="21" customHeight="1">
      <c r="C1327" s="272"/>
      <c r="D1327" s="286"/>
      <c r="E1327" s="286"/>
    </row>
    <row r="1328" spans="3:5" ht="21" customHeight="1">
      <c r="C1328" s="272"/>
      <c r="D1328" s="286"/>
      <c r="E1328" s="286"/>
    </row>
    <row r="1329" spans="3:5" ht="21" customHeight="1">
      <c r="C1329" s="272"/>
      <c r="D1329" s="286"/>
      <c r="E1329" s="286"/>
    </row>
    <row r="1330" spans="1:5" s="272" customFormat="1" ht="21" customHeight="1">
      <c r="A1330" s="237"/>
      <c r="B1330" s="237"/>
      <c r="C1330" s="237"/>
      <c r="D1330" s="274"/>
      <c r="E1330" s="274"/>
    </row>
    <row r="1331" spans="3:5" ht="21" customHeight="1">
      <c r="C1331" s="272"/>
      <c r="D1331" s="286"/>
      <c r="E1331" s="286"/>
    </row>
    <row r="1332" spans="3:5" ht="21" customHeight="1">
      <c r="C1332" s="272"/>
      <c r="D1332" s="286"/>
      <c r="E1332" s="286"/>
    </row>
    <row r="1333" spans="3:5" ht="21" customHeight="1">
      <c r="C1333" s="272"/>
      <c r="D1333" s="286"/>
      <c r="E1333" s="286"/>
    </row>
    <row r="1334" spans="3:5" ht="21" customHeight="1">
      <c r="C1334" s="272"/>
      <c r="D1334" s="286"/>
      <c r="E1334" s="286"/>
    </row>
    <row r="1335" ht="21" customHeight="1"/>
    <row r="1336" spans="1:5" s="272" customFormat="1" ht="21" customHeight="1">
      <c r="A1336" s="237"/>
      <c r="B1336" s="237"/>
      <c r="C1336" s="237"/>
      <c r="D1336" s="274"/>
      <c r="E1336" s="274"/>
    </row>
    <row r="1337" ht="21" customHeight="1"/>
    <row r="1338" ht="21" customHeight="1"/>
    <row r="1339" spans="3:5" ht="21" customHeight="1">
      <c r="C1339" s="272"/>
      <c r="D1339" s="286"/>
      <c r="E1339" s="286"/>
    </row>
    <row r="1340" spans="3:5" ht="21" customHeight="1">
      <c r="C1340" s="272"/>
      <c r="D1340" s="286"/>
      <c r="E1340" s="286"/>
    </row>
    <row r="1341" spans="3:5" ht="21" customHeight="1">
      <c r="C1341" s="272"/>
      <c r="D1341" s="286"/>
      <c r="E1341" s="286"/>
    </row>
    <row r="1342" spans="3:5" ht="21" customHeight="1">
      <c r="C1342" s="272"/>
      <c r="D1342" s="286"/>
      <c r="E1342" s="286"/>
    </row>
    <row r="1343" spans="3:5" ht="21" customHeight="1">
      <c r="C1343" s="273"/>
      <c r="D1343" s="287"/>
      <c r="E1343" s="287"/>
    </row>
    <row r="1344" spans="1:5" s="272" customFormat="1" ht="21" customHeight="1">
      <c r="A1344" s="237"/>
      <c r="B1344" s="237"/>
      <c r="C1344" s="237"/>
      <c r="D1344" s="274"/>
      <c r="E1344" s="274"/>
    </row>
    <row r="1345" ht="21" customHeight="1"/>
    <row r="1346" ht="21" customHeight="1"/>
    <row r="1347" ht="21" customHeight="1"/>
    <row r="1348" ht="21" customHeight="1"/>
    <row r="1349" ht="21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spans="1:5" s="272" customFormat="1" ht="15.75" customHeight="1">
      <c r="A1357" s="237"/>
      <c r="B1357" s="237"/>
      <c r="C1357" s="237"/>
      <c r="D1357" s="274"/>
      <c r="E1357" s="274"/>
    </row>
    <row r="1358" ht="15.75" customHeight="1"/>
    <row r="1359" ht="15.75" customHeight="1"/>
    <row r="1360" ht="15.75" customHeight="1"/>
    <row r="1361" spans="1:5" s="272" customFormat="1" ht="15.75" customHeight="1">
      <c r="A1361" s="237"/>
      <c r="B1361" s="237"/>
      <c r="C1361" s="237"/>
      <c r="D1361" s="274"/>
      <c r="E1361" s="274"/>
    </row>
    <row r="1362" ht="15.75" customHeight="1"/>
    <row r="1363" ht="15.75" customHeight="1"/>
    <row r="1364" ht="15.75" customHeight="1"/>
    <row r="1365" ht="15.75" customHeight="1"/>
    <row r="1366" ht="15.75" customHeight="1"/>
    <row r="1367" spans="1:5" s="272" customFormat="1" ht="15.75" customHeight="1">
      <c r="A1367" s="237"/>
      <c r="B1367" s="237"/>
      <c r="C1367" s="237"/>
      <c r="D1367" s="274"/>
      <c r="E1367" s="274"/>
    </row>
    <row r="1368" spans="1:5" s="272" customFormat="1" ht="15.75" customHeight="1">
      <c r="A1368" s="237"/>
      <c r="B1368" s="237"/>
      <c r="C1368" s="237"/>
      <c r="D1368" s="274"/>
      <c r="E1368" s="274"/>
    </row>
    <row r="1369" spans="1:5" s="272" customFormat="1" ht="15.75" customHeight="1">
      <c r="A1369" s="237"/>
      <c r="B1369" s="237"/>
      <c r="C1369" s="237"/>
      <c r="D1369" s="274"/>
      <c r="E1369" s="274"/>
    </row>
    <row r="1370" ht="15.75" customHeight="1"/>
    <row r="1371" spans="1:5" s="272" customFormat="1" ht="15.75" customHeight="1">
      <c r="A1371" s="237"/>
      <c r="B1371" s="237"/>
      <c r="C1371" s="237"/>
      <c r="D1371" s="274"/>
      <c r="E1371" s="274"/>
    </row>
    <row r="1372" spans="1:5" s="272" customFormat="1" ht="15.75" customHeight="1">
      <c r="A1372" s="237"/>
      <c r="B1372" s="237"/>
      <c r="C1372" s="237"/>
      <c r="D1372" s="274"/>
      <c r="E1372" s="274"/>
    </row>
    <row r="1373" spans="1:5" s="272" customFormat="1" ht="15.75" customHeight="1">
      <c r="A1373" s="237"/>
      <c r="B1373" s="237"/>
      <c r="C1373" s="237"/>
      <c r="D1373" s="274"/>
      <c r="E1373" s="274"/>
    </row>
    <row r="1374" spans="1:5" s="272" customFormat="1" ht="15.75" customHeight="1">
      <c r="A1374" s="237"/>
      <c r="B1374" s="237"/>
      <c r="C1374" s="237"/>
      <c r="D1374" s="274"/>
      <c r="E1374" s="274"/>
    </row>
    <row r="1375" ht="15.75" customHeight="1"/>
    <row r="1376" ht="15.75" customHeight="1"/>
    <row r="1377" ht="15.75" customHeight="1"/>
    <row r="1378" ht="15.75" customHeight="1"/>
    <row r="1379" spans="1:5" s="272" customFormat="1" ht="15.75" customHeight="1">
      <c r="A1379" s="237"/>
      <c r="B1379" s="237"/>
      <c r="C1379" s="237"/>
      <c r="D1379" s="274"/>
      <c r="E1379" s="274"/>
    </row>
    <row r="1380" spans="1:5" s="272" customFormat="1" ht="15.75" customHeight="1">
      <c r="A1380" s="237"/>
      <c r="B1380" s="237"/>
      <c r="C1380" s="237"/>
      <c r="D1380" s="274"/>
      <c r="E1380" s="274"/>
    </row>
    <row r="1381" spans="1:5" s="272" customFormat="1" ht="15.75" customHeight="1">
      <c r="A1381" s="237"/>
      <c r="B1381" s="237"/>
      <c r="C1381" s="237"/>
      <c r="D1381" s="274"/>
      <c r="E1381" s="274"/>
    </row>
    <row r="1382" spans="1:5" s="272" customFormat="1" ht="15.75" customHeight="1">
      <c r="A1382" s="237"/>
      <c r="B1382" s="237"/>
      <c r="C1382" s="237"/>
      <c r="D1382" s="274"/>
      <c r="E1382" s="274"/>
    </row>
    <row r="1383" spans="1:5" s="273" customFormat="1" ht="21.75" customHeight="1">
      <c r="A1383" s="237"/>
      <c r="B1383" s="237"/>
      <c r="C1383" s="237"/>
      <c r="D1383" s="274"/>
      <c r="E1383" s="274"/>
    </row>
  </sheetData>
  <sheetProtection/>
  <mergeCells count="2">
    <mergeCell ref="A1:D1"/>
    <mergeCell ref="A2:D2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  <ignoredErrors>
    <ignoredError sqref="B1288:C1288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D53"/>
  <sheetViews>
    <sheetView zoomScaleSheetLayoutView="100" workbookViewId="0" topLeftCell="A1">
      <selection activeCell="A30" sqref="A30"/>
    </sheetView>
  </sheetViews>
  <sheetFormatPr defaultColWidth="43.875" defaultRowHeight="13.5"/>
  <cols>
    <col min="1" max="1" width="44.75390625" style="43" customWidth="1"/>
    <col min="2" max="2" width="14.625" style="43" customWidth="1"/>
    <col min="3" max="3" width="14.625" style="44" customWidth="1"/>
    <col min="4" max="4" width="14.625" style="45" customWidth="1"/>
    <col min="5" max="5" width="19.625" style="46" customWidth="1"/>
    <col min="6" max="16384" width="43.875" style="46" customWidth="1"/>
  </cols>
  <sheetData>
    <row r="1" spans="1:4" ht="27" customHeight="1">
      <c r="A1" s="47" t="s">
        <v>1431</v>
      </c>
      <c r="B1" s="47"/>
      <c r="C1" s="48"/>
      <c r="D1" s="47"/>
    </row>
    <row r="2" spans="2:4" s="43" customFormat="1" ht="21" customHeight="1">
      <c r="B2" s="49"/>
      <c r="C2" s="50"/>
      <c r="D2" s="51" t="s">
        <v>1381</v>
      </c>
    </row>
    <row r="3" spans="1:4" s="43" customFormat="1" ht="36" customHeight="1">
      <c r="A3" s="52" t="s">
        <v>1046</v>
      </c>
      <c r="B3" s="53" t="s">
        <v>1382</v>
      </c>
      <c r="C3" s="54" t="s">
        <v>1383</v>
      </c>
      <c r="D3" s="55" t="s">
        <v>1384</v>
      </c>
    </row>
    <row r="4" spans="1:4" s="43" customFormat="1" ht="21" customHeight="1">
      <c r="A4" s="56" t="s">
        <v>1213</v>
      </c>
      <c r="B4" s="57">
        <v>6</v>
      </c>
      <c r="C4" s="34"/>
      <c r="D4" s="58"/>
    </row>
    <row r="5" spans="1:4" s="43" customFormat="1" ht="21" customHeight="1">
      <c r="A5" s="56" t="s">
        <v>1214</v>
      </c>
      <c r="B5" s="57">
        <v>6</v>
      </c>
      <c r="C5" s="34"/>
      <c r="D5" s="58"/>
    </row>
    <row r="6" spans="1:4" s="43" customFormat="1" ht="21" customHeight="1">
      <c r="A6" s="59" t="s">
        <v>1215</v>
      </c>
      <c r="B6" s="60">
        <v>6</v>
      </c>
      <c r="C6" s="34"/>
      <c r="D6" s="61"/>
    </row>
    <row r="7" spans="1:4" s="43" customFormat="1" ht="21" customHeight="1">
      <c r="A7" s="56" t="s">
        <v>1216</v>
      </c>
      <c r="B7" s="57">
        <v>167</v>
      </c>
      <c r="C7" s="34"/>
      <c r="D7" s="58"/>
    </row>
    <row r="8" spans="1:4" s="43" customFormat="1" ht="21" customHeight="1">
      <c r="A8" s="56" t="s">
        <v>1217</v>
      </c>
      <c r="B8" s="57">
        <v>167</v>
      </c>
      <c r="C8" s="34"/>
      <c r="D8" s="58"/>
    </row>
    <row r="9" spans="1:4" s="43" customFormat="1" ht="21" customHeight="1">
      <c r="A9" s="59" t="s">
        <v>1218</v>
      </c>
      <c r="B9" s="60">
        <v>38</v>
      </c>
      <c r="C9" s="34"/>
      <c r="D9" s="61"/>
    </row>
    <row r="10" spans="1:4" s="43" customFormat="1" ht="21" customHeight="1">
      <c r="A10" s="59" t="s">
        <v>1219</v>
      </c>
      <c r="B10" s="60">
        <v>129</v>
      </c>
      <c r="C10" s="34"/>
      <c r="D10" s="61"/>
    </row>
    <row r="11" spans="1:4" s="43" customFormat="1" ht="21" customHeight="1">
      <c r="A11" s="56" t="s">
        <v>1220</v>
      </c>
      <c r="B11" s="62">
        <v>1422</v>
      </c>
      <c r="C11" s="63">
        <f>C12+C19</f>
        <v>15612</v>
      </c>
      <c r="D11" s="58">
        <f aca="true" t="shared" si="0" ref="D11:D16">C11/B11*100</f>
        <v>1097.8902953586498</v>
      </c>
    </row>
    <row r="12" spans="1:4" s="43" customFormat="1" ht="21" customHeight="1">
      <c r="A12" s="56" t="s">
        <v>1221</v>
      </c>
      <c r="B12" s="62">
        <v>1266</v>
      </c>
      <c r="C12" s="63">
        <f>SUM(C13:C18)</f>
        <v>15612</v>
      </c>
      <c r="D12" s="58">
        <f t="shared" si="0"/>
        <v>1233.175355450237</v>
      </c>
    </row>
    <row r="13" spans="1:4" s="43" customFormat="1" ht="21" customHeight="1">
      <c r="A13" s="59" t="s">
        <v>1222</v>
      </c>
      <c r="B13" s="60"/>
      <c r="C13" s="34"/>
      <c r="D13" s="61"/>
    </row>
    <row r="14" spans="1:4" s="43" customFormat="1" ht="21" customHeight="1">
      <c r="A14" s="59" t="s">
        <v>1223</v>
      </c>
      <c r="B14" s="60">
        <v>976</v>
      </c>
      <c r="C14" s="34">
        <v>14012</v>
      </c>
      <c r="D14" s="61">
        <f t="shared" si="0"/>
        <v>1435.655737704918</v>
      </c>
    </row>
    <row r="15" spans="1:4" ht="21" customHeight="1">
      <c r="A15" s="59" t="s">
        <v>1432</v>
      </c>
      <c r="B15" s="60"/>
      <c r="C15" s="64"/>
      <c r="D15" s="61"/>
    </row>
    <row r="16" spans="1:4" ht="21" customHeight="1">
      <c r="A16" s="59" t="s">
        <v>1225</v>
      </c>
      <c r="B16" s="60">
        <v>217</v>
      </c>
      <c r="C16" s="64">
        <v>1600</v>
      </c>
      <c r="D16" s="61">
        <f t="shared" si="0"/>
        <v>737.3271889400921</v>
      </c>
    </row>
    <row r="17" spans="1:4" ht="21" customHeight="1">
      <c r="A17" s="59" t="s">
        <v>1226</v>
      </c>
      <c r="B17" s="60">
        <v>73</v>
      </c>
      <c r="C17" s="64"/>
      <c r="D17" s="61"/>
    </row>
    <row r="18" spans="1:4" ht="21" customHeight="1">
      <c r="A18" s="59" t="s">
        <v>1227</v>
      </c>
      <c r="B18" s="60"/>
      <c r="C18" s="64"/>
      <c r="D18" s="61"/>
    </row>
    <row r="19" spans="1:4" ht="21" customHeight="1">
      <c r="A19" s="56" t="s">
        <v>1228</v>
      </c>
      <c r="B19" s="57">
        <v>156</v>
      </c>
      <c r="C19" s="64"/>
      <c r="D19" s="58"/>
    </row>
    <row r="20" spans="1:4" ht="21" customHeight="1">
      <c r="A20" s="59" t="s">
        <v>1229</v>
      </c>
      <c r="B20" s="60"/>
      <c r="C20" s="64"/>
      <c r="D20" s="61"/>
    </row>
    <row r="21" spans="1:4" ht="21" customHeight="1">
      <c r="A21" s="59" t="s">
        <v>1230</v>
      </c>
      <c r="B21" s="60">
        <v>156</v>
      </c>
      <c r="C21" s="64"/>
      <c r="D21" s="61"/>
    </row>
    <row r="22" spans="1:4" ht="21" customHeight="1">
      <c r="A22" s="65" t="s">
        <v>1231</v>
      </c>
      <c r="B22" s="57">
        <v>108</v>
      </c>
      <c r="C22" s="64"/>
      <c r="D22" s="58"/>
    </row>
    <row r="23" spans="1:4" ht="21" customHeight="1">
      <c r="A23" s="65" t="s">
        <v>1232</v>
      </c>
      <c r="B23" s="57">
        <v>108</v>
      </c>
      <c r="C23" s="64"/>
      <c r="D23" s="58"/>
    </row>
    <row r="24" spans="1:4" ht="21" customHeight="1">
      <c r="A24" s="65" t="s">
        <v>1433</v>
      </c>
      <c r="B24" s="60">
        <v>81</v>
      </c>
      <c r="C24" s="64"/>
      <c r="D24" s="58"/>
    </row>
    <row r="25" spans="1:4" ht="21" customHeight="1">
      <c r="A25" s="66" t="s">
        <v>1233</v>
      </c>
      <c r="B25" s="60">
        <v>27</v>
      </c>
      <c r="C25" s="64"/>
      <c r="D25" s="58"/>
    </row>
    <row r="26" spans="1:4" ht="21" customHeight="1">
      <c r="A26" s="65" t="s">
        <v>1234</v>
      </c>
      <c r="B26" s="57">
        <v>15951</v>
      </c>
      <c r="C26" s="64"/>
      <c r="D26" s="58"/>
    </row>
    <row r="27" spans="1:4" ht="30" customHeight="1">
      <c r="A27" s="65" t="s">
        <v>1235</v>
      </c>
      <c r="B27" s="57">
        <v>15722</v>
      </c>
      <c r="C27" s="64"/>
      <c r="D27" s="58"/>
    </row>
    <row r="28" spans="1:4" ht="33" customHeight="1">
      <c r="A28" s="66" t="s">
        <v>1236</v>
      </c>
      <c r="B28" s="60">
        <v>15722</v>
      </c>
      <c r="C28" s="64"/>
      <c r="D28" s="61"/>
    </row>
    <row r="29" spans="1:4" ht="21" customHeight="1">
      <c r="A29" s="65" t="s">
        <v>1237</v>
      </c>
      <c r="B29" s="57">
        <v>229</v>
      </c>
      <c r="C29" s="64"/>
      <c r="D29" s="58"/>
    </row>
    <row r="30" spans="1:4" ht="33" customHeight="1">
      <c r="A30" s="66" t="s">
        <v>1238</v>
      </c>
      <c r="B30" s="60"/>
      <c r="C30" s="64"/>
      <c r="D30" s="61"/>
    </row>
    <row r="31" spans="1:4" ht="21" customHeight="1">
      <c r="A31" s="66" t="s">
        <v>1239</v>
      </c>
      <c r="B31" s="60">
        <v>200</v>
      </c>
      <c r="C31" s="64"/>
      <c r="D31" s="61"/>
    </row>
    <row r="32" spans="1:4" ht="21" customHeight="1">
      <c r="A32" s="66" t="s">
        <v>1240</v>
      </c>
      <c r="B32" s="60">
        <v>15</v>
      </c>
      <c r="C32" s="64"/>
      <c r="D32" s="61"/>
    </row>
    <row r="33" spans="1:4" ht="21" customHeight="1">
      <c r="A33" s="66" t="s">
        <v>1241</v>
      </c>
      <c r="B33" s="60"/>
      <c r="C33" s="64"/>
      <c r="D33" s="61"/>
    </row>
    <row r="34" spans="1:4" ht="21" customHeight="1">
      <c r="A34" s="66" t="s">
        <v>1242</v>
      </c>
      <c r="B34" s="60"/>
      <c r="C34" s="64"/>
      <c r="D34" s="61"/>
    </row>
    <row r="35" spans="1:4" ht="21" customHeight="1">
      <c r="A35" s="66" t="s">
        <v>1243</v>
      </c>
      <c r="B35" s="60">
        <v>9</v>
      </c>
      <c r="C35" s="64"/>
      <c r="D35" s="61"/>
    </row>
    <row r="36" spans="1:4" ht="21" customHeight="1">
      <c r="A36" s="66" t="s">
        <v>1244</v>
      </c>
      <c r="B36" s="60"/>
      <c r="C36" s="64"/>
      <c r="D36" s="61"/>
    </row>
    <row r="37" spans="1:4" ht="21" customHeight="1">
      <c r="A37" s="66" t="s">
        <v>1245</v>
      </c>
      <c r="B37" s="60"/>
      <c r="C37" s="64"/>
      <c r="D37" s="61"/>
    </row>
    <row r="38" spans="1:4" ht="21" customHeight="1">
      <c r="A38" s="66" t="s">
        <v>1246</v>
      </c>
      <c r="B38" s="60"/>
      <c r="C38" s="64"/>
      <c r="D38" s="61"/>
    </row>
    <row r="39" spans="1:4" ht="21" customHeight="1">
      <c r="A39" s="66" t="s">
        <v>1247</v>
      </c>
      <c r="B39" s="60">
        <v>5</v>
      </c>
      <c r="C39" s="64"/>
      <c r="D39" s="61"/>
    </row>
    <row r="40" spans="1:4" ht="21" customHeight="1">
      <c r="A40" s="66" t="s">
        <v>1248</v>
      </c>
      <c r="B40" s="60"/>
      <c r="C40" s="64"/>
      <c r="D40" s="61"/>
    </row>
    <row r="41" spans="1:4" ht="21" customHeight="1">
      <c r="A41" s="65" t="s">
        <v>1249</v>
      </c>
      <c r="B41" s="57">
        <v>1396</v>
      </c>
      <c r="C41" s="67">
        <f>C42</f>
        <v>1730</v>
      </c>
      <c r="D41" s="58">
        <f>C41/B41*100</f>
        <v>123.92550143266476</v>
      </c>
    </row>
    <row r="42" spans="1:4" ht="21" customHeight="1">
      <c r="A42" s="65" t="s">
        <v>1250</v>
      </c>
      <c r="B42" s="57">
        <v>1396</v>
      </c>
      <c r="C42" s="67">
        <f>SUM(C43:C46)</f>
        <v>1730</v>
      </c>
      <c r="D42" s="58">
        <f>C42/B42*100</f>
        <v>123.92550143266476</v>
      </c>
    </row>
    <row r="43" spans="1:4" ht="21" customHeight="1">
      <c r="A43" s="66" t="s">
        <v>1251</v>
      </c>
      <c r="B43" s="60"/>
      <c r="C43" s="64"/>
      <c r="D43" s="61"/>
    </row>
    <row r="44" spans="1:4" ht="21" customHeight="1">
      <c r="A44" s="66" t="s">
        <v>1252</v>
      </c>
      <c r="B44" s="60">
        <v>1372</v>
      </c>
      <c r="C44" s="64">
        <v>1730</v>
      </c>
      <c r="D44" s="61">
        <f>C44/B44*100</f>
        <v>126.09329446064139</v>
      </c>
    </row>
    <row r="45" spans="1:4" ht="33" customHeight="1">
      <c r="A45" s="66" t="s">
        <v>1253</v>
      </c>
      <c r="B45" s="60">
        <v>24</v>
      </c>
      <c r="C45" s="64"/>
      <c r="D45" s="61"/>
    </row>
    <row r="46" spans="1:4" ht="21" customHeight="1">
      <c r="A46" s="66" t="s">
        <v>1254</v>
      </c>
      <c r="B46" s="60"/>
      <c r="C46" s="64"/>
      <c r="D46" s="61"/>
    </row>
    <row r="47" spans="1:4" ht="21" customHeight="1">
      <c r="A47" s="65" t="s">
        <v>1255</v>
      </c>
      <c r="B47" s="57">
        <v>18</v>
      </c>
      <c r="C47" s="67"/>
      <c r="D47" s="58"/>
    </row>
    <row r="48" spans="1:4" ht="21" customHeight="1">
      <c r="A48" s="65" t="s">
        <v>1256</v>
      </c>
      <c r="B48" s="57">
        <v>18</v>
      </c>
      <c r="C48" s="64"/>
      <c r="D48" s="58"/>
    </row>
    <row r="49" spans="1:4" ht="33" customHeight="1">
      <c r="A49" s="66" t="s">
        <v>1257</v>
      </c>
      <c r="B49" s="60"/>
      <c r="C49" s="64"/>
      <c r="D49" s="61"/>
    </row>
    <row r="50" spans="1:4" ht="21" customHeight="1">
      <c r="A50" s="66" t="s">
        <v>1258</v>
      </c>
      <c r="B50" s="60"/>
      <c r="C50" s="64"/>
      <c r="D50" s="61"/>
    </row>
    <row r="51" spans="1:4" ht="33" customHeight="1">
      <c r="A51" s="66" t="s">
        <v>1259</v>
      </c>
      <c r="B51" s="60">
        <v>18</v>
      </c>
      <c r="C51" s="64"/>
      <c r="D51" s="61"/>
    </row>
    <row r="52" spans="1:4" ht="21" customHeight="1">
      <c r="A52" s="66" t="s">
        <v>1260</v>
      </c>
      <c r="B52" s="60"/>
      <c r="C52" s="64"/>
      <c r="D52" s="61"/>
    </row>
    <row r="53" spans="1:4" ht="21" customHeight="1">
      <c r="A53" s="68" t="s">
        <v>1261</v>
      </c>
      <c r="B53" s="57">
        <v>19068</v>
      </c>
      <c r="C53" s="67">
        <f>C4+C7+C11+C22+C26+C41+C47</f>
        <v>17342</v>
      </c>
      <c r="D53" s="58">
        <f>C53/B53*100</f>
        <v>90.94818544157751</v>
      </c>
    </row>
  </sheetData>
  <sheetProtection/>
  <mergeCells count="1">
    <mergeCell ref="A1:D1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J13" sqref="J13"/>
    </sheetView>
  </sheetViews>
  <sheetFormatPr defaultColWidth="26.00390625" defaultRowHeight="13.5"/>
  <cols>
    <col min="1" max="1" width="27.125" style="22" customWidth="1"/>
    <col min="2" max="2" width="16.25390625" style="23" customWidth="1"/>
    <col min="3" max="3" width="28.75390625" style="22" customWidth="1"/>
    <col min="4" max="4" width="16.75390625" style="23" customWidth="1"/>
    <col min="5" max="16384" width="26.00390625" style="22" customWidth="1"/>
  </cols>
  <sheetData>
    <row r="1" spans="1:5" ht="27" customHeight="1">
      <c r="A1" s="24" t="s">
        <v>1434</v>
      </c>
      <c r="B1" s="24"/>
      <c r="C1" s="24"/>
      <c r="D1" s="24"/>
      <c r="E1" s="25"/>
    </row>
    <row r="2" spans="1:4" s="10" customFormat="1" ht="21" customHeight="1">
      <c r="A2" s="26"/>
      <c r="B2" s="27"/>
      <c r="C2" s="26"/>
      <c r="D2" s="28" t="s">
        <v>1365</v>
      </c>
    </row>
    <row r="3" spans="1:4" ht="27.75" customHeight="1">
      <c r="A3" s="29" t="s">
        <v>1046</v>
      </c>
      <c r="B3" s="30" t="s">
        <v>1409</v>
      </c>
      <c r="C3" s="29" t="s">
        <v>1046</v>
      </c>
      <c r="D3" s="31" t="s">
        <v>1409</v>
      </c>
    </row>
    <row r="4" spans="1:4" ht="21" customHeight="1">
      <c r="A4" s="32" t="s">
        <v>1435</v>
      </c>
      <c r="B4" s="33">
        <v>17500</v>
      </c>
      <c r="C4" s="32" t="s">
        <v>1436</v>
      </c>
      <c r="D4" s="34">
        <v>17342</v>
      </c>
    </row>
    <row r="5" spans="1:4" ht="21" customHeight="1">
      <c r="A5" s="35" t="s">
        <v>1437</v>
      </c>
      <c r="B5" s="33"/>
      <c r="C5" s="36" t="s">
        <v>1438</v>
      </c>
      <c r="D5" s="34"/>
    </row>
    <row r="6" spans="1:4" ht="21" customHeight="1">
      <c r="A6" s="37" t="s">
        <v>1439</v>
      </c>
      <c r="B6" s="33"/>
      <c r="C6" s="36" t="s">
        <v>1440</v>
      </c>
      <c r="D6" s="34">
        <v>158</v>
      </c>
    </row>
    <row r="7" spans="1:4" ht="21" customHeight="1">
      <c r="A7" s="37" t="s">
        <v>1441</v>
      </c>
      <c r="B7" s="33"/>
      <c r="C7" s="36" t="s">
        <v>1442</v>
      </c>
      <c r="D7" s="34"/>
    </row>
    <row r="8" spans="1:4" ht="21" customHeight="1">
      <c r="A8" s="35" t="s">
        <v>1443</v>
      </c>
      <c r="B8" s="33"/>
      <c r="C8" s="38" t="s">
        <v>1444</v>
      </c>
      <c r="D8" s="34"/>
    </row>
    <row r="9" spans="1:4" ht="21" customHeight="1">
      <c r="A9" s="35" t="s">
        <v>1445</v>
      </c>
      <c r="B9" s="33"/>
      <c r="C9" s="39"/>
      <c r="D9" s="34"/>
    </row>
    <row r="10" spans="1:4" ht="21" customHeight="1">
      <c r="A10" s="29" t="s">
        <v>1090</v>
      </c>
      <c r="B10" s="40">
        <f>B4+B5+B9</f>
        <v>17500</v>
      </c>
      <c r="C10" s="29" t="s">
        <v>1446</v>
      </c>
      <c r="D10" s="41">
        <f>D4+D5+D6+D7+D8</f>
        <v>17500</v>
      </c>
    </row>
    <row r="11" ht="12.75" customHeight="1"/>
    <row r="12" ht="12.75" customHeight="1"/>
    <row r="13" ht="12.75" customHeight="1"/>
    <row r="14" ht="12.75" customHeight="1"/>
    <row r="15" ht="12.75" customHeight="1">
      <c r="G15" s="42"/>
    </row>
  </sheetData>
  <sheetProtection/>
  <mergeCells count="1">
    <mergeCell ref="A1:D1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J13" sqref="J13"/>
    </sheetView>
  </sheetViews>
  <sheetFormatPr defaultColWidth="36.625" defaultRowHeight="13.5"/>
  <cols>
    <col min="1" max="1" width="61.375" style="10" customWidth="1"/>
    <col min="2" max="2" width="27.50390625" style="10" customWidth="1"/>
    <col min="3" max="16384" width="36.625" style="10" customWidth="1"/>
  </cols>
  <sheetData>
    <row r="1" spans="1:3" ht="27" customHeight="1">
      <c r="A1" s="11" t="s">
        <v>1447</v>
      </c>
      <c r="B1" s="11"/>
      <c r="C1" s="12"/>
    </row>
    <row r="2" spans="1:2" ht="21" customHeight="1">
      <c r="A2" s="13"/>
      <c r="B2" s="14" t="s">
        <v>1045</v>
      </c>
    </row>
    <row r="3" spans="1:2" ht="27" customHeight="1">
      <c r="A3" s="15" t="s">
        <v>1448</v>
      </c>
      <c r="B3" s="15" t="s">
        <v>1449</v>
      </c>
    </row>
    <row r="4" spans="1:2" ht="21" customHeight="1">
      <c r="A4" s="16" t="s">
        <v>1450</v>
      </c>
      <c r="B4" s="17">
        <f>SUM(B5:B6)</f>
        <v>10170</v>
      </c>
    </row>
    <row r="5" spans="1:2" ht="21" customHeight="1">
      <c r="A5" s="18" t="s">
        <v>1451</v>
      </c>
      <c r="B5" s="19">
        <v>10170</v>
      </c>
    </row>
    <row r="6" spans="1:2" ht="21" customHeight="1">
      <c r="A6" s="18" t="s">
        <v>1452</v>
      </c>
      <c r="B6" s="19">
        <v>0</v>
      </c>
    </row>
    <row r="7" spans="1:2" ht="21" customHeight="1">
      <c r="A7" s="16" t="s">
        <v>1453</v>
      </c>
      <c r="B7" s="17">
        <f>SUM(B8:B9)</f>
        <v>10170</v>
      </c>
    </row>
    <row r="8" spans="1:2" ht="21" customHeight="1">
      <c r="A8" s="18" t="s">
        <v>1451</v>
      </c>
      <c r="B8" s="19">
        <v>10170</v>
      </c>
    </row>
    <row r="9" spans="1:2" ht="21" customHeight="1">
      <c r="A9" s="18" t="s">
        <v>1452</v>
      </c>
      <c r="B9" s="19">
        <v>0</v>
      </c>
    </row>
    <row r="10" ht="21" customHeight="1">
      <c r="A10" s="20" t="s">
        <v>1454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>
      <c r="E18" s="21"/>
    </row>
  </sheetData>
  <sheetProtection/>
  <mergeCells count="1">
    <mergeCell ref="A1:B1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J13" sqref="J13"/>
    </sheetView>
  </sheetViews>
  <sheetFormatPr defaultColWidth="10.00390625" defaultRowHeight="13.5"/>
  <cols>
    <col min="1" max="1" width="8.125" style="2" customWidth="1"/>
    <col min="2" max="11" width="8.00390625" style="2" customWidth="1"/>
    <col min="12" max="16384" width="10.00390625" style="2" customWidth="1"/>
  </cols>
  <sheetData>
    <row r="1" spans="1:11" ht="27" customHeight="1">
      <c r="A1" s="3" t="s">
        <v>1455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9:11" ht="21" customHeight="1">
      <c r="I2" s="9" t="s">
        <v>1263</v>
      </c>
      <c r="J2" s="9"/>
      <c r="K2" s="9"/>
    </row>
    <row r="3" spans="1:11" s="1" customFormat="1" ht="27" customHeight="1">
      <c r="A3" s="5" t="s">
        <v>1456</v>
      </c>
      <c r="B3" s="6" t="s">
        <v>1457</v>
      </c>
      <c r="C3" s="6" t="s">
        <v>1458</v>
      </c>
      <c r="D3" s="6" t="s">
        <v>1459</v>
      </c>
      <c r="E3" s="6" t="s">
        <v>1460</v>
      </c>
      <c r="F3" s="6" t="s">
        <v>1461</v>
      </c>
      <c r="G3" s="6" t="s">
        <v>1462</v>
      </c>
      <c r="H3" s="6" t="s">
        <v>1463</v>
      </c>
      <c r="I3" s="6" t="s">
        <v>1464</v>
      </c>
      <c r="J3" s="6" t="s">
        <v>1465</v>
      </c>
      <c r="K3" s="6" t="s">
        <v>1466</v>
      </c>
    </row>
    <row r="4" spans="1:11" s="1" customFormat="1" ht="21" customHeight="1">
      <c r="A4" s="7" t="s">
        <v>1467</v>
      </c>
      <c r="B4" s="8">
        <v>10170</v>
      </c>
      <c r="C4" s="8">
        <v>27659</v>
      </c>
      <c r="D4" s="8">
        <v>4825</v>
      </c>
      <c r="E4" s="8">
        <v>6636</v>
      </c>
      <c r="F4" s="8">
        <v>5800</v>
      </c>
      <c r="G4" s="8">
        <v>14628</v>
      </c>
      <c r="H4" s="8">
        <v>17020</v>
      </c>
      <c r="I4" s="8">
        <v>8537</v>
      </c>
      <c r="J4" s="8">
        <v>13046</v>
      </c>
      <c r="K4" s="8">
        <v>16525</v>
      </c>
    </row>
  </sheetData>
  <sheetProtection/>
  <mergeCells count="2">
    <mergeCell ref="A1:K1"/>
    <mergeCell ref="I2:K2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J13" sqref="J13"/>
    </sheetView>
  </sheetViews>
  <sheetFormatPr defaultColWidth="8.875" defaultRowHeight="13.5"/>
  <cols>
    <col min="1" max="1" width="35.125" style="22" customWidth="1"/>
    <col min="2" max="2" width="9.625" style="22" customWidth="1"/>
    <col min="3" max="3" width="34.625" style="22" customWidth="1"/>
    <col min="4" max="4" width="9.625" style="22" customWidth="1"/>
    <col min="5" max="32" width="9.00390625" style="22" bestFit="1" customWidth="1"/>
    <col min="33" max="16384" width="8.875" style="22" customWidth="1"/>
  </cols>
  <sheetData>
    <row r="1" spans="1:5" ht="27" customHeight="1">
      <c r="A1" s="24" t="s">
        <v>1044</v>
      </c>
      <c r="B1" s="24"/>
      <c r="C1" s="24"/>
      <c r="D1" s="24"/>
      <c r="E1" s="25"/>
    </row>
    <row r="2" spans="1:4" ht="21" customHeight="1">
      <c r="A2" s="100" t="s">
        <v>1045</v>
      </c>
      <c r="B2" s="100"/>
      <c r="C2" s="100"/>
      <c r="D2" s="100"/>
    </row>
    <row r="3" spans="1:4" ht="27.75" customHeight="1">
      <c r="A3" s="29" t="s">
        <v>1046</v>
      </c>
      <c r="B3" s="15" t="s">
        <v>6</v>
      </c>
      <c r="C3" s="15" t="s">
        <v>2</v>
      </c>
      <c r="D3" s="15" t="s">
        <v>6</v>
      </c>
    </row>
    <row r="4" spans="1:6" s="96" customFormat="1" ht="21" customHeight="1">
      <c r="A4" s="103" t="s">
        <v>1047</v>
      </c>
      <c r="B4" s="104">
        <v>28533</v>
      </c>
      <c r="C4" s="103" t="s">
        <v>1048</v>
      </c>
      <c r="D4" s="104">
        <v>93848</v>
      </c>
      <c r="F4" s="105"/>
    </row>
    <row r="5" spans="1:4" s="96" customFormat="1" ht="21" customHeight="1">
      <c r="A5" s="103" t="s">
        <v>1049</v>
      </c>
      <c r="B5" s="104">
        <f>B6+B7+B8</f>
        <v>86097</v>
      </c>
      <c r="C5" s="106" t="s">
        <v>1050</v>
      </c>
      <c r="D5" s="104"/>
    </row>
    <row r="6" spans="1:4" s="96" customFormat="1" ht="21" customHeight="1">
      <c r="A6" s="72" t="s">
        <v>1051</v>
      </c>
      <c r="B6" s="107">
        <v>2504</v>
      </c>
      <c r="C6" s="108" t="s">
        <v>1052</v>
      </c>
      <c r="D6" s="104"/>
    </row>
    <row r="7" spans="1:4" s="96" customFormat="1" ht="21" customHeight="1">
      <c r="A7" s="72" t="s">
        <v>1053</v>
      </c>
      <c r="B7" s="64">
        <v>73940</v>
      </c>
      <c r="C7" s="108" t="s">
        <v>1054</v>
      </c>
      <c r="D7" s="104"/>
    </row>
    <row r="8" spans="1:4" s="96" customFormat="1" ht="21" customHeight="1">
      <c r="A8" s="72" t="s">
        <v>1055</v>
      </c>
      <c r="B8" s="64">
        <v>9653</v>
      </c>
      <c r="C8" s="108" t="s">
        <v>1056</v>
      </c>
      <c r="D8" s="104"/>
    </row>
    <row r="9" spans="1:4" s="96" customFormat="1" ht="21" customHeight="1">
      <c r="A9" s="103" t="s">
        <v>1057</v>
      </c>
      <c r="B9" s="104"/>
      <c r="C9" s="259" t="s">
        <v>1058</v>
      </c>
      <c r="D9" s="89">
        <v>9401</v>
      </c>
    </row>
    <row r="10" spans="1:4" s="97" customFormat="1" ht="21" customHeight="1">
      <c r="A10" s="72" t="s">
        <v>1059</v>
      </c>
      <c r="B10" s="107"/>
      <c r="C10" s="260" t="s">
        <v>1060</v>
      </c>
      <c r="D10" s="64"/>
    </row>
    <row r="11" spans="1:4" s="97" customFormat="1" ht="21" customHeight="1">
      <c r="A11" s="72" t="s">
        <v>1061</v>
      </c>
      <c r="B11" s="107"/>
      <c r="C11" s="260" t="s">
        <v>1062</v>
      </c>
      <c r="D11" s="64">
        <v>9401</v>
      </c>
    </row>
    <row r="12" spans="1:7" s="96" customFormat="1" ht="21" customHeight="1">
      <c r="A12" s="103" t="s">
        <v>1063</v>
      </c>
      <c r="B12" s="261">
        <v>20440</v>
      </c>
      <c r="C12" s="106"/>
      <c r="D12" s="262"/>
      <c r="G12" s="109"/>
    </row>
    <row r="13" spans="1:4" s="96" customFormat="1" ht="21" customHeight="1">
      <c r="A13" s="263" t="s">
        <v>1064</v>
      </c>
      <c r="B13" s="104"/>
      <c r="C13" s="264" t="s">
        <v>1065</v>
      </c>
      <c r="D13" s="104"/>
    </row>
    <row r="14" spans="1:4" s="96" customFormat="1" ht="21" customHeight="1">
      <c r="A14" s="103" t="s">
        <v>1066</v>
      </c>
      <c r="B14" s="262"/>
      <c r="C14" s="106" t="s">
        <v>1067</v>
      </c>
      <c r="D14" s="89">
        <f>D15</f>
        <v>16665</v>
      </c>
    </row>
    <row r="15" spans="1:4" s="96" customFormat="1" ht="21" customHeight="1">
      <c r="A15" s="263" t="s">
        <v>1068</v>
      </c>
      <c r="B15" s="104"/>
      <c r="C15" s="265" t="s">
        <v>1069</v>
      </c>
      <c r="D15" s="266">
        <f>SUM(D16:D19)</f>
        <v>16665</v>
      </c>
    </row>
    <row r="16" spans="1:4" s="97" customFormat="1" ht="21" customHeight="1">
      <c r="A16" s="72" t="s">
        <v>1070</v>
      </c>
      <c r="B16" s="267"/>
      <c r="C16" s="108" t="s">
        <v>1071</v>
      </c>
      <c r="D16" s="107">
        <v>16665</v>
      </c>
    </row>
    <row r="17" spans="1:4" s="97" customFormat="1" ht="21" customHeight="1">
      <c r="A17" s="72" t="s">
        <v>1072</v>
      </c>
      <c r="B17" s="107"/>
      <c r="C17" s="108" t="s">
        <v>1073</v>
      </c>
      <c r="D17" s="107"/>
    </row>
    <row r="18" spans="1:4" s="97" customFormat="1" ht="21" customHeight="1">
      <c r="A18" s="72" t="s">
        <v>1074</v>
      </c>
      <c r="B18" s="107"/>
      <c r="C18" s="108" t="s">
        <v>1075</v>
      </c>
      <c r="D18" s="107"/>
    </row>
    <row r="19" spans="1:4" s="97" customFormat="1" ht="21" customHeight="1">
      <c r="A19" s="72" t="s">
        <v>1076</v>
      </c>
      <c r="B19" s="107"/>
      <c r="C19" s="108" t="s">
        <v>1077</v>
      </c>
      <c r="D19" s="107"/>
    </row>
    <row r="20" spans="1:4" s="97" customFormat="1" ht="21" customHeight="1">
      <c r="A20" s="72" t="s">
        <v>1078</v>
      </c>
      <c r="B20" s="107"/>
      <c r="C20" s="108"/>
      <c r="D20" s="107"/>
    </row>
    <row r="21" spans="1:4" s="96" customFormat="1" ht="21" customHeight="1">
      <c r="A21" s="103" t="s">
        <v>1079</v>
      </c>
      <c r="B21" s="89">
        <v>19425</v>
      </c>
      <c r="C21" s="106" t="s">
        <v>1080</v>
      </c>
      <c r="D21" s="266"/>
    </row>
    <row r="22" spans="1:4" s="97" customFormat="1" ht="21" customHeight="1">
      <c r="A22" s="72" t="s">
        <v>1081</v>
      </c>
      <c r="B22" s="64">
        <v>19425</v>
      </c>
      <c r="C22" s="268" t="s">
        <v>1082</v>
      </c>
      <c r="D22" s="107"/>
    </row>
    <row r="23" spans="1:4" s="96" customFormat="1" ht="21" customHeight="1">
      <c r="A23" s="103" t="s">
        <v>1083</v>
      </c>
      <c r="B23" s="89">
        <v>65</v>
      </c>
      <c r="C23" s="269" t="s">
        <v>1084</v>
      </c>
      <c r="D23" s="261">
        <v>33</v>
      </c>
    </row>
    <row r="24" spans="1:4" s="96" customFormat="1" ht="21" customHeight="1">
      <c r="A24" s="103" t="s">
        <v>1085</v>
      </c>
      <c r="B24" s="89"/>
      <c r="C24" s="269" t="s">
        <v>1086</v>
      </c>
      <c r="D24" s="89"/>
    </row>
    <row r="25" spans="1:4" s="96" customFormat="1" ht="21" customHeight="1">
      <c r="A25" s="263"/>
      <c r="B25" s="89"/>
      <c r="C25" s="259" t="s">
        <v>1087</v>
      </c>
      <c r="D25" s="89">
        <v>34613</v>
      </c>
    </row>
    <row r="26" spans="1:4" s="96" customFormat="1" ht="21" customHeight="1">
      <c r="A26" s="263"/>
      <c r="B26" s="89"/>
      <c r="C26" s="259" t="s">
        <v>1088</v>
      </c>
      <c r="D26" s="89">
        <v>34613</v>
      </c>
    </row>
    <row r="27" spans="1:4" s="96" customFormat="1" ht="21" customHeight="1">
      <c r="A27" s="263"/>
      <c r="B27" s="89"/>
      <c r="C27" s="259" t="s">
        <v>1089</v>
      </c>
      <c r="D27" s="261"/>
    </row>
    <row r="28" spans="1:4" s="96" customFormat="1" ht="21" customHeight="1">
      <c r="A28" s="270" t="s">
        <v>1090</v>
      </c>
      <c r="B28" s="89">
        <f>SUM(B4:B5,B9,B12:B13,B14,B21,B23:B24)</f>
        <v>154560</v>
      </c>
      <c r="C28" s="271" t="s">
        <v>1091</v>
      </c>
      <c r="D28" s="89">
        <f>SUM(D4:D5,D9,D13,D14,D21,D23:D24,D25:D25)</f>
        <v>154560</v>
      </c>
    </row>
  </sheetData>
  <sheetProtection/>
  <mergeCells count="2">
    <mergeCell ref="A1:D1"/>
    <mergeCell ref="A2:D2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8"/>
  <sheetViews>
    <sheetView workbookViewId="0" topLeftCell="A1">
      <selection activeCell="D44" sqref="D44"/>
    </sheetView>
  </sheetViews>
  <sheetFormatPr defaultColWidth="8.00390625" defaultRowHeight="13.5"/>
  <cols>
    <col min="1" max="1" width="48.875" style="84" customWidth="1"/>
    <col min="2" max="2" width="13.125" style="84" customWidth="1"/>
    <col min="3" max="3" width="13.125" style="80" customWidth="1"/>
    <col min="4" max="4" width="13.125" style="81" customWidth="1"/>
    <col min="5" max="234" width="8.00390625" style="84" customWidth="1"/>
    <col min="235" max="235" width="51.50390625" style="84" customWidth="1"/>
    <col min="236" max="236" width="38.375" style="84" customWidth="1"/>
    <col min="237" max="16384" width="8.00390625" style="84" customWidth="1"/>
  </cols>
  <sheetData>
    <row r="1" spans="1:4" ht="24.75" customHeight="1">
      <c r="A1" s="256" t="s">
        <v>1092</v>
      </c>
      <c r="B1" s="256"/>
      <c r="C1" s="256"/>
      <c r="D1" s="256"/>
    </row>
    <row r="2" spans="1:4" ht="24.75" customHeight="1">
      <c r="A2" s="257" t="s">
        <v>1093</v>
      </c>
      <c r="B2" s="257"/>
      <c r="C2" s="258"/>
      <c r="D2" s="257"/>
    </row>
    <row r="3" spans="3:4" ht="21" customHeight="1">
      <c r="C3" s="85"/>
      <c r="D3" s="86" t="s">
        <v>1</v>
      </c>
    </row>
    <row r="4" spans="1:4" s="78" customFormat="1" ht="39" customHeight="1">
      <c r="A4" s="87" t="s">
        <v>2</v>
      </c>
      <c r="B4" s="87" t="s">
        <v>3</v>
      </c>
      <c r="C4" s="54" t="s">
        <v>6</v>
      </c>
      <c r="D4" s="55" t="s">
        <v>8</v>
      </c>
    </row>
    <row r="5" spans="1:4" s="26" customFormat="1" ht="21" customHeight="1">
      <c r="A5" s="88" t="s">
        <v>1094</v>
      </c>
      <c r="B5" s="89">
        <f>B6+B7+B8+B9</f>
        <v>16271</v>
      </c>
      <c r="C5" s="89">
        <v>17609</v>
      </c>
      <c r="D5" s="125">
        <f>_xlfn.IFERROR(C5/B5*100,"")</f>
        <v>108.22321922438694</v>
      </c>
    </row>
    <row r="6" spans="1:4" ht="21" customHeight="1">
      <c r="A6" s="91" t="s">
        <v>1095</v>
      </c>
      <c r="B6" s="64">
        <v>9832</v>
      </c>
      <c r="C6" s="64">
        <v>10446</v>
      </c>
      <c r="D6" s="128">
        <f aca="true" t="shared" si="0" ref="D6:D11">_xlfn.IFERROR(C6/B6*100,"")</f>
        <v>106.24491456468674</v>
      </c>
    </row>
    <row r="7" spans="1:4" ht="21" customHeight="1">
      <c r="A7" s="91" t="s">
        <v>1096</v>
      </c>
      <c r="B7" s="64">
        <v>1589</v>
      </c>
      <c r="C7" s="64">
        <v>3030</v>
      </c>
      <c r="D7" s="128">
        <f t="shared" si="0"/>
        <v>190.6859660163625</v>
      </c>
    </row>
    <row r="8" spans="1:4" ht="21" customHeight="1">
      <c r="A8" s="91" t="s">
        <v>1097</v>
      </c>
      <c r="B8" s="64">
        <v>1067</v>
      </c>
      <c r="C8" s="64">
        <v>1097</v>
      </c>
      <c r="D8" s="128">
        <f t="shared" si="0"/>
        <v>102.8116213683224</v>
      </c>
    </row>
    <row r="9" spans="1:4" ht="21" customHeight="1">
      <c r="A9" s="91" t="s">
        <v>1098</v>
      </c>
      <c r="B9" s="64">
        <v>3783</v>
      </c>
      <c r="C9" s="64">
        <v>3036</v>
      </c>
      <c r="D9" s="128">
        <f t="shared" si="0"/>
        <v>80.253766851705</v>
      </c>
    </row>
    <row r="10" spans="1:4" s="26" customFormat="1" ht="21" customHeight="1">
      <c r="A10" s="88" t="s">
        <v>1099</v>
      </c>
      <c r="B10" s="89">
        <f>SUM(B11:B20)</f>
        <v>30757</v>
      </c>
      <c r="C10" s="89">
        <v>6056</v>
      </c>
      <c r="D10" s="125">
        <f t="shared" si="0"/>
        <v>19.68982670611568</v>
      </c>
    </row>
    <row r="11" spans="1:4" ht="21" customHeight="1">
      <c r="A11" s="91" t="s">
        <v>1100</v>
      </c>
      <c r="B11" s="64">
        <v>1318</v>
      </c>
      <c r="C11" s="64">
        <v>1852</v>
      </c>
      <c r="D11" s="128">
        <f t="shared" si="0"/>
        <v>140.51593323216994</v>
      </c>
    </row>
    <row r="12" spans="1:4" ht="21" customHeight="1">
      <c r="A12" s="91" t="s">
        <v>1101</v>
      </c>
      <c r="B12" s="64"/>
      <c r="C12" s="64"/>
      <c r="D12" s="125"/>
    </row>
    <row r="13" spans="1:4" s="98" customFormat="1" ht="21" customHeight="1">
      <c r="A13" s="93" t="s">
        <v>1102</v>
      </c>
      <c r="B13" s="64"/>
      <c r="C13" s="64">
        <v>43</v>
      </c>
      <c r="D13" s="125">
        <f aca="true" t="shared" si="1" ref="D13:D38">_xlfn.IFERROR(C13/B13*100,"")</f>
      </c>
    </row>
    <row r="14" spans="1:4" ht="21" customHeight="1">
      <c r="A14" s="91" t="s">
        <v>1103</v>
      </c>
      <c r="B14" s="64"/>
      <c r="C14" s="64">
        <v>11</v>
      </c>
      <c r="D14" s="125">
        <f t="shared" si="1"/>
      </c>
    </row>
    <row r="15" spans="1:4" ht="21" customHeight="1">
      <c r="A15" s="91" t="s">
        <v>1104</v>
      </c>
      <c r="B15" s="64">
        <v>65</v>
      </c>
      <c r="C15" s="64">
        <v>1794</v>
      </c>
      <c r="D15" s="128">
        <f t="shared" si="1"/>
        <v>2760</v>
      </c>
    </row>
    <row r="16" spans="1:4" ht="21" customHeight="1">
      <c r="A16" s="91" t="s">
        <v>1105</v>
      </c>
      <c r="B16" s="64">
        <v>9</v>
      </c>
      <c r="C16" s="64">
        <v>9</v>
      </c>
      <c r="D16" s="128">
        <f t="shared" si="1"/>
        <v>100</v>
      </c>
    </row>
    <row r="17" spans="1:4" ht="21" customHeight="1">
      <c r="A17" s="91" t="s">
        <v>1106</v>
      </c>
      <c r="B17" s="64"/>
      <c r="C17" s="64"/>
      <c r="D17" s="128">
        <f t="shared" si="1"/>
      </c>
    </row>
    <row r="18" spans="1:4" ht="21" customHeight="1">
      <c r="A18" s="91" t="s">
        <v>1107</v>
      </c>
      <c r="B18" s="64">
        <v>203</v>
      </c>
      <c r="C18" s="64">
        <v>249</v>
      </c>
      <c r="D18" s="128">
        <f t="shared" si="1"/>
        <v>122.66009852216749</v>
      </c>
    </row>
    <row r="19" spans="1:4" ht="21" customHeight="1">
      <c r="A19" s="91" t="s">
        <v>1108</v>
      </c>
      <c r="B19" s="64"/>
      <c r="C19" s="64">
        <v>1655</v>
      </c>
      <c r="D19" s="128">
        <f t="shared" si="1"/>
      </c>
    </row>
    <row r="20" spans="1:4" ht="21" customHeight="1">
      <c r="A20" s="91" t="s">
        <v>1109</v>
      </c>
      <c r="B20" s="64">
        <v>29162</v>
      </c>
      <c r="C20" s="64">
        <v>443</v>
      </c>
      <c r="D20" s="128">
        <f t="shared" si="1"/>
        <v>1.5191001988889652</v>
      </c>
    </row>
    <row r="21" spans="1:4" s="26" customFormat="1" ht="21" customHeight="1">
      <c r="A21" s="88" t="s">
        <v>1110</v>
      </c>
      <c r="B21" s="89">
        <f>SUM(B22:B28)</f>
        <v>166</v>
      </c>
      <c r="C21" s="89">
        <v>12392</v>
      </c>
      <c r="D21" s="125">
        <f t="shared" si="1"/>
        <v>7465.060240963855</v>
      </c>
    </row>
    <row r="22" spans="1:4" ht="21" customHeight="1">
      <c r="A22" s="91" t="s">
        <v>1111</v>
      </c>
      <c r="B22" s="64">
        <v>50</v>
      </c>
      <c r="C22" s="64">
        <v>10</v>
      </c>
      <c r="D22" s="128">
        <f t="shared" si="1"/>
        <v>20</v>
      </c>
    </row>
    <row r="23" spans="1:4" ht="21" customHeight="1">
      <c r="A23" s="91" t="s">
        <v>1112</v>
      </c>
      <c r="B23" s="64"/>
      <c r="C23" s="64">
        <v>11623</v>
      </c>
      <c r="D23" s="125">
        <f t="shared" si="1"/>
      </c>
    </row>
    <row r="24" spans="1:4" ht="21" customHeight="1">
      <c r="A24" s="91" t="s">
        <v>1113</v>
      </c>
      <c r="B24" s="64"/>
      <c r="C24" s="64">
        <v>31</v>
      </c>
      <c r="D24" s="125">
        <f t="shared" si="1"/>
      </c>
    </row>
    <row r="25" spans="1:4" ht="21" customHeight="1">
      <c r="A25" s="91" t="s">
        <v>1114</v>
      </c>
      <c r="B25" s="64"/>
      <c r="C25" s="64">
        <v>521</v>
      </c>
      <c r="D25" s="125">
        <f t="shared" si="1"/>
      </c>
    </row>
    <row r="26" spans="1:4" ht="21" customHeight="1">
      <c r="A26" s="91" t="s">
        <v>1115</v>
      </c>
      <c r="B26" s="64">
        <v>86</v>
      </c>
      <c r="C26" s="64">
        <v>171</v>
      </c>
      <c r="D26" s="128">
        <f t="shared" si="1"/>
        <v>198.8372093023256</v>
      </c>
    </row>
    <row r="27" spans="1:4" ht="21" customHeight="1">
      <c r="A27" s="91" t="s">
        <v>1116</v>
      </c>
      <c r="B27" s="64"/>
      <c r="C27" s="64"/>
      <c r="D27" s="125">
        <f t="shared" si="1"/>
      </c>
    </row>
    <row r="28" spans="1:4" ht="21" customHeight="1">
      <c r="A28" s="91" t="s">
        <v>1117</v>
      </c>
      <c r="B28" s="64">
        <v>30</v>
      </c>
      <c r="C28" s="64">
        <v>36</v>
      </c>
      <c r="D28" s="128">
        <f t="shared" si="1"/>
        <v>120</v>
      </c>
    </row>
    <row r="29" spans="1:4" s="26" customFormat="1" ht="21" customHeight="1">
      <c r="A29" s="88" t="s">
        <v>1118</v>
      </c>
      <c r="B29" s="89">
        <f>SUM(B30:B35)</f>
        <v>570</v>
      </c>
      <c r="C29" s="89">
        <v>2292</v>
      </c>
      <c r="D29" s="125">
        <f t="shared" si="1"/>
        <v>402.10526315789474</v>
      </c>
    </row>
    <row r="30" spans="1:4" ht="21" customHeight="1">
      <c r="A30" s="91" t="s">
        <v>1111</v>
      </c>
      <c r="B30" s="64"/>
      <c r="C30" s="64">
        <v>550</v>
      </c>
      <c r="D30" s="125">
        <f t="shared" si="1"/>
      </c>
    </row>
    <row r="31" spans="1:4" ht="21" customHeight="1">
      <c r="A31" s="91" t="s">
        <v>1112</v>
      </c>
      <c r="B31" s="64">
        <v>241</v>
      </c>
      <c r="C31" s="64">
        <v>1737</v>
      </c>
      <c r="D31" s="128">
        <f t="shared" si="1"/>
        <v>720.746887966805</v>
      </c>
    </row>
    <row r="32" spans="1:4" ht="21" customHeight="1">
      <c r="A32" s="91" t="s">
        <v>1113</v>
      </c>
      <c r="B32" s="64"/>
      <c r="C32" s="64"/>
      <c r="D32" s="125">
        <f t="shared" si="1"/>
      </c>
    </row>
    <row r="33" spans="1:4" ht="21" customHeight="1">
      <c r="A33" s="91" t="s">
        <v>1115</v>
      </c>
      <c r="B33" s="64"/>
      <c r="C33" s="64">
        <v>5</v>
      </c>
      <c r="D33" s="125">
        <f t="shared" si="1"/>
      </c>
    </row>
    <row r="34" spans="1:4" ht="21" customHeight="1">
      <c r="A34" s="91" t="s">
        <v>1116</v>
      </c>
      <c r="B34" s="64"/>
      <c r="C34" s="64"/>
      <c r="D34" s="125">
        <f t="shared" si="1"/>
      </c>
    </row>
    <row r="35" spans="1:4" ht="21" customHeight="1">
      <c r="A35" s="91" t="s">
        <v>1117</v>
      </c>
      <c r="B35" s="64">
        <v>329</v>
      </c>
      <c r="C35" s="64"/>
      <c r="D35" s="128"/>
    </row>
    <row r="36" spans="1:4" s="26" customFormat="1" ht="21" customHeight="1">
      <c r="A36" s="88" t="s">
        <v>1119</v>
      </c>
      <c r="B36" s="89">
        <f>B37+B38</f>
        <v>30245</v>
      </c>
      <c r="C36" s="89">
        <f>C37+C38</f>
        <v>36759</v>
      </c>
      <c r="D36" s="125">
        <f t="shared" si="1"/>
        <v>121.53744420565383</v>
      </c>
    </row>
    <row r="37" spans="1:4" ht="21" customHeight="1">
      <c r="A37" s="91" t="s">
        <v>1120</v>
      </c>
      <c r="B37" s="64">
        <v>25026</v>
      </c>
      <c r="C37" s="64">
        <v>30971</v>
      </c>
      <c r="D37" s="128">
        <f t="shared" si="1"/>
        <v>123.75529449372652</v>
      </c>
    </row>
    <row r="38" spans="1:4" ht="21" customHeight="1">
      <c r="A38" s="91" t="s">
        <v>1121</v>
      </c>
      <c r="B38" s="64">
        <v>5219</v>
      </c>
      <c r="C38" s="64">
        <v>5788</v>
      </c>
      <c r="D38" s="128">
        <f t="shared" si="1"/>
        <v>110.90247173788082</v>
      </c>
    </row>
    <row r="39" spans="1:4" ht="21" customHeight="1">
      <c r="A39" s="91" t="s">
        <v>1122</v>
      </c>
      <c r="B39" s="64"/>
      <c r="C39" s="64"/>
      <c r="D39" s="128"/>
    </row>
    <row r="40" spans="1:4" s="26" customFormat="1" ht="21" customHeight="1">
      <c r="A40" s="88" t="s">
        <v>1123</v>
      </c>
      <c r="B40" s="89">
        <f>B41+B42</f>
        <v>152</v>
      </c>
      <c r="C40" s="89">
        <v>2620</v>
      </c>
      <c r="D40" s="125">
        <f aca="true" t="shared" si="2" ref="D40:D55">_xlfn.IFERROR(C40/B40*100,"")</f>
        <v>1723.6842105263158</v>
      </c>
    </row>
    <row r="41" spans="1:4" ht="21" customHeight="1">
      <c r="A41" s="91" t="s">
        <v>1124</v>
      </c>
      <c r="B41" s="64">
        <v>152</v>
      </c>
      <c r="C41" s="64">
        <v>2469</v>
      </c>
      <c r="D41" s="128">
        <f t="shared" si="2"/>
        <v>1624.342105263158</v>
      </c>
    </row>
    <row r="42" spans="1:4" ht="21" customHeight="1">
      <c r="A42" s="91" t="s">
        <v>1125</v>
      </c>
      <c r="B42" s="64"/>
      <c r="C42" s="64">
        <v>151</v>
      </c>
      <c r="D42" s="125">
        <f t="shared" si="2"/>
      </c>
    </row>
    <row r="43" spans="1:4" s="26" customFormat="1" ht="21" customHeight="1">
      <c r="A43" s="88" t="s">
        <v>1126</v>
      </c>
      <c r="B43" s="89">
        <f>B44+B45+B46</f>
        <v>3420</v>
      </c>
      <c r="C43" s="89">
        <v>1182</v>
      </c>
      <c r="D43" s="125">
        <f t="shared" si="2"/>
        <v>34.56140350877193</v>
      </c>
    </row>
    <row r="44" spans="1:4" ht="21" customHeight="1">
      <c r="A44" s="91" t="s">
        <v>1127</v>
      </c>
      <c r="B44" s="64">
        <v>3360</v>
      </c>
      <c r="C44" s="64">
        <v>734</v>
      </c>
      <c r="D44" s="128">
        <f t="shared" si="2"/>
        <v>21.845238095238095</v>
      </c>
    </row>
    <row r="45" spans="1:4" ht="21" customHeight="1">
      <c r="A45" s="91" t="s">
        <v>1128</v>
      </c>
      <c r="B45" s="64"/>
      <c r="C45" s="64"/>
      <c r="D45" s="125">
        <f t="shared" si="2"/>
      </c>
    </row>
    <row r="46" spans="1:4" ht="21" customHeight="1">
      <c r="A46" s="91" t="s">
        <v>1129</v>
      </c>
      <c r="B46" s="64">
        <v>60</v>
      </c>
      <c r="C46" s="64">
        <v>448</v>
      </c>
      <c r="D46" s="128">
        <f t="shared" si="2"/>
        <v>746.6666666666666</v>
      </c>
    </row>
    <row r="47" spans="1:4" s="26" customFormat="1" ht="21" customHeight="1">
      <c r="A47" s="88" t="s">
        <v>1130</v>
      </c>
      <c r="B47" s="89"/>
      <c r="C47" s="89"/>
      <c r="D47" s="125">
        <f t="shared" si="2"/>
      </c>
    </row>
    <row r="48" spans="1:4" ht="21" customHeight="1">
      <c r="A48" s="91" t="s">
        <v>1131</v>
      </c>
      <c r="B48" s="64"/>
      <c r="C48" s="64"/>
      <c r="D48" s="125">
        <f t="shared" si="2"/>
      </c>
    </row>
    <row r="49" spans="1:4" ht="21" customHeight="1">
      <c r="A49" s="91" t="s">
        <v>1132</v>
      </c>
      <c r="B49" s="64"/>
      <c r="C49" s="64"/>
      <c r="D49" s="125">
        <f t="shared" si="2"/>
      </c>
    </row>
    <row r="50" spans="1:4" s="26" customFormat="1" ht="21" customHeight="1">
      <c r="A50" s="88" t="s">
        <v>1133</v>
      </c>
      <c r="B50" s="89">
        <f>B51+B54+B55</f>
        <v>3352</v>
      </c>
      <c r="C50" s="89">
        <f>SUM(C51:C55)</f>
        <v>10589</v>
      </c>
      <c r="D50" s="125">
        <f t="shared" si="2"/>
        <v>315.9009546539379</v>
      </c>
    </row>
    <row r="51" spans="1:4" ht="21" customHeight="1">
      <c r="A51" s="91" t="s">
        <v>1134</v>
      </c>
      <c r="B51" s="64">
        <v>720</v>
      </c>
      <c r="C51" s="64">
        <v>9579</v>
      </c>
      <c r="D51" s="128">
        <f t="shared" si="2"/>
        <v>1330.4166666666667</v>
      </c>
    </row>
    <row r="52" spans="1:4" ht="21" customHeight="1">
      <c r="A52" s="91" t="s">
        <v>1135</v>
      </c>
      <c r="B52" s="64"/>
      <c r="C52" s="64">
        <v>138</v>
      </c>
      <c r="D52" s="125">
        <f t="shared" si="2"/>
      </c>
    </row>
    <row r="53" spans="1:4" ht="21" customHeight="1">
      <c r="A53" s="91" t="s">
        <v>1136</v>
      </c>
      <c r="B53" s="64"/>
      <c r="C53" s="64">
        <v>155</v>
      </c>
      <c r="D53" s="125">
        <f t="shared" si="2"/>
      </c>
    </row>
    <row r="54" spans="1:4" ht="21" customHeight="1">
      <c r="A54" s="91" t="s">
        <v>1137</v>
      </c>
      <c r="B54" s="64">
        <v>2608</v>
      </c>
      <c r="C54" s="64">
        <v>94</v>
      </c>
      <c r="D54" s="128">
        <f t="shared" si="2"/>
        <v>3.604294478527607</v>
      </c>
    </row>
    <row r="55" spans="1:4" ht="21" customHeight="1">
      <c r="A55" s="91" t="s">
        <v>1138</v>
      </c>
      <c r="B55" s="64">
        <v>24</v>
      </c>
      <c r="C55" s="64">
        <v>623</v>
      </c>
      <c r="D55" s="128">
        <f t="shared" si="2"/>
        <v>2595.833333333333</v>
      </c>
    </row>
    <row r="56" spans="1:4" s="26" customFormat="1" ht="21" customHeight="1">
      <c r="A56" s="88" t="s">
        <v>1139</v>
      </c>
      <c r="B56" s="89"/>
      <c r="C56" s="89"/>
      <c r="D56" s="125"/>
    </row>
    <row r="57" spans="1:4" ht="21" customHeight="1">
      <c r="A57" s="91" t="s">
        <v>1140</v>
      </c>
      <c r="B57" s="107"/>
      <c r="C57" s="64"/>
      <c r="D57" s="125"/>
    </row>
    <row r="58" spans="1:4" ht="21" customHeight="1">
      <c r="A58" s="91" t="s">
        <v>1141</v>
      </c>
      <c r="B58" s="64"/>
      <c r="C58" s="64"/>
      <c r="D58" s="125">
        <f>_xlfn.IFERROR(C58/B58*100,"")</f>
      </c>
    </row>
    <row r="59" spans="1:4" ht="21" customHeight="1">
      <c r="A59" s="91" t="s">
        <v>1142</v>
      </c>
      <c r="B59" s="64"/>
      <c r="C59" s="64"/>
      <c r="D59" s="125"/>
    </row>
    <row r="60" spans="1:4" s="26" customFormat="1" ht="21" customHeight="1">
      <c r="A60" s="88" t="s">
        <v>1143</v>
      </c>
      <c r="B60" s="89">
        <f>SUM(B61:B64)</f>
        <v>4568</v>
      </c>
      <c r="C60" s="89">
        <v>4349</v>
      </c>
      <c r="D60" s="125">
        <f>_xlfn.IFERROR(C60/B60*100,"")</f>
        <v>95.20577933450087</v>
      </c>
    </row>
    <row r="61" spans="1:4" ht="21" customHeight="1">
      <c r="A61" s="91" t="s">
        <v>1144</v>
      </c>
      <c r="B61" s="64">
        <v>4553</v>
      </c>
      <c r="C61" s="64">
        <v>4333</v>
      </c>
      <c r="D61" s="128">
        <f>_xlfn.IFERROR(C61/B61*100,"")</f>
        <v>95.1680210849989</v>
      </c>
    </row>
    <row r="62" spans="1:4" ht="21" customHeight="1">
      <c r="A62" s="91" t="s">
        <v>1145</v>
      </c>
      <c r="B62" s="64"/>
      <c r="C62" s="64"/>
      <c r="D62" s="125">
        <f>_xlfn.IFERROR(C62/B62*100,"")</f>
      </c>
    </row>
    <row r="63" spans="1:4" ht="21" customHeight="1">
      <c r="A63" s="91" t="s">
        <v>1146</v>
      </c>
      <c r="B63" s="64">
        <v>15</v>
      </c>
      <c r="C63" s="64">
        <v>16</v>
      </c>
      <c r="D63" s="125"/>
    </row>
    <row r="64" spans="1:4" ht="21" customHeight="1">
      <c r="A64" s="91" t="s">
        <v>1147</v>
      </c>
      <c r="B64" s="64"/>
      <c r="C64" s="64"/>
      <c r="D64" s="125">
        <f aca="true" t="shared" si="3" ref="D64:D78">_xlfn.IFERROR(C64/B64*100,"")</f>
      </c>
    </row>
    <row r="65" spans="1:4" s="26" customFormat="1" ht="21" customHeight="1">
      <c r="A65" s="94" t="s">
        <v>1148</v>
      </c>
      <c r="B65" s="89"/>
      <c r="C65" s="89"/>
      <c r="D65" s="125">
        <f t="shared" si="3"/>
      </c>
    </row>
    <row r="66" spans="1:4" ht="21" customHeight="1">
      <c r="A66" s="91" t="s">
        <v>1149</v>
      </c>
      <c r="B66" s="64"/>
      <c r="C66" s="64"/>
      <c r="D66" s="125">
        <f t="shared" si="3"/>
      </c>
    </row>
    <row r="67" spans="1:4" ht="21" customHeight="1">
      <c r="A67" s="91" t="s">
        <v>1150</v>
      </c>
      <c r="B67" s="64"/>
      <c r="C67" s="64"/>
      <c r="D67" s="125">
        <f t="shared" si="3"/>
      </c>
    </row>
    <row r="68" spans="1:4" ht="21" customHeight="1">
      <c r="A68" s="91" t="s">
        <v>1151</v>
      </c>
      <c r="B68" s="64"/>
      <c r="C68" s="64"/>
      <c r="D68" s="125">
        <f t="shared" si="3"/>
      </c>
    </row>
    <row r="69" spans="1:4" ht="21" customHeight="1">
      <c r="A69" s="91" t="s">
        <v>1152</v>
      </c>
      <c r="B69" s="64"/>
      <c r="C69" s="64"/>
      <c r="D69" s="125">
        <f t="shared" si="3"/>
      </c>
    </row>
    <row r="70" spans="1:4" s="26" customFormat="1" ht="21" customHeight="1">
      <c r="A70" s="88" t="s">
        <v>1153</v>
      </c>
      <c r="B70" s="89"/>
      <c r="C70" s="89"/>
      <c r="D70" s="125">
        <f t="shared" si="3"/>
      </c>
    </row>
    <row r="71" spans="1:4" ht="21" customHeight="1">
      <c r="A71" s="91" t="s">
        <v>1154</v>
      </c>
      <c r="B71" s="64"/>
      <c r="C71" s="64"/>
      <c r="D71" s="125">
        <f t="shared" si="3"/>
      </c>
    </row>
    <row r="72" spans="1:4" ht="21" customHeight="1">
      <c r="A72" s="91" t="s">
        <v>1155</v>
      </c>
      <c r="B72" s="64"/>
      <c r="C72" s="64"/>
      <c r="D72" s="125">
        <f t="shared" si="3"/>
      </c>
    </row>
    <row r="73" spans="1:4" s="26" customFormat="1" ht="21" customHeight="1">
      <c r="A73" s="88" t="s">
        <v>1156</v>
      </c>
      <c r="B73" s="89">
        <f>SUM(B74:B77)</f>
        <v>700</v>
      </c>
      <c r="C73" s="89"/>
      <c r="D73" s="125"/>
    </row>
    <row r="74" spans="1:4" ht="21" customHeight="1">
      <c r="A74" s="91" t="s">
        <v>1157</v>
      </c>
      <c r="B74" s="64"/>
      <c r="C74" s="64"/>
      <c r="D74" s="125">
        <f t="shared" si="3"/>
      </c>
    </row>
    <row r="75" spans="1:4" ht="21" customHeight="1">
      <c r="A75" s="91" t="s">
        <v>1158</v>
      </c>
      <c r="B75" s="64"/>
      <c r="C75" s="64"/>
      <c r="D75" s="125">
        <f t="shared" si="3"/>
      </c>
    </row>
    <row r="76" spans="1:4" ht="21" customHeight="1">
      <c r="A76" s="91" t="s">
        <v>1159</v>
      </c>
      <c r="B76" s="64"/>
      <c r="C76" s="64"/>
      <c r="D76" s="125">
        <f t="shared" si="3"/>
      </c>
    </row>
    <row r="77" spans="1:4" ht="21" customHeight="1">
      <c r="A77" s="91" t="s">
        <v>1160</v>
      </c>
      <c r="B77" s="64">
        <v>700</v>
      </c>
      <c r="C77" s="64"/>
      <c r="D77" s="128"/>
    </row>
    <row r="78" spans="1:4" s="26" customFormat="1" ht="21" customHeight="1">
      <c r="A78" s="95" t="s">
        <v>1161</v>
      </c>
      <c r="B78" s="89">
        <f>B5+B10+B21+B29+B36+B40+B43+B47+B50+B56+B60+B65+B70+B73</f>
        <v>90201</v>
      </c>
      <c r="C78" s="89">
        <f>C5+C10+C21+C29+C36+C40+C43+C47+C50+C56+C60+C65+C70+C73</f>
        <v>93848</v>
      </c>
      <c r="D78" s="125">
        <f t="shared" si="3"/>
        <v>104.04319242580459</v>
      </c>
    </row>
  </sheetData>
  <sheetProtection/>
  <mergeCells count="2">
    <mergeCell ref="A1:D1"/>
    <mergeCell ref="A2:D2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37"/>
  <sheetViews>
    <sheetView zoomScaleSheetLayoutView="100" workbookViewId="0" topLeftCell="A1">
      <selection activeCell="J13" sqref="J13"/>
    </sheetView>
  </sheetViews>
  <sheetFormatPr defaultColWidth="53.75390625" defaultRowHeight="13.5"/>
  <cols>
    <col min="1" max="1" width="51.50390625" style="252" customWidth="1"/>
    <col min="2" max="2" width="33.75390625" style="101" customWidth="1"/>
    <col min="3" max="16384" width="53.75390625" style="252" customWidth="1"/>
  </cols>
  <sheetData>
    <row r="1" spans="1:2" ht="27" customHeight="1">
      <c r="A1" s="144" t="s">
        <v>1162</v>
      </c>
      <c r="B1" s="144"/>
    </row>
    <row r="2" spans="1:2" ht="21" customHeight="1">
      <c r="A2" s="98"/>
      <c r="B2" s="253" t="s">
        <v>1045</v>
      </c>
    </row>
    <row r="3" spans="1:2" ht="27.75" customHeight="1">
      <c r="A3" s="254" t="s">
        <v>2</v>
      </c>
      <c r="B3" s="254" t="s">
        <v>6</v>
      </c>
    </row>
    <row r="4" spans="1:2" ht="20.25" customHeight="1">
      <c r="A4" s="255" t="s">
        <v>1049</v>
      </c>
      <c r="B4" s="89">
        <f>B5+B12+B37</f>
        <v>86097</v>
      </c>
    </row>
    <row r="5" spans="1:2" ht="20.25" customHeight="1">
      <c r="A5" s="88" t="s">
        <v>1163</v>
      </c>
      <c r="B5" s="89">
        <f>SUM(B6:B11)</f>
        <v>2504</v>
      </c>
    </row>
    <row r="6" spans="1:2" ht="20.25" customHeight="1">
      <c r="A6" s="91" t="s">
        <v>1164</v>
      </c>
      <c r="B6" s="64">
        <v>1040</v>
      </c>
    </row>
    <row r="7" spans="1:2" ht="20.25" customHeight="1">
      <c r="A7" s="91" t="s">
        <v>1165</v>
      </c>
      <c r="B7" s="64">
        <v>97</v>
      </c>
    </row>
    <row r="8" spans="1:2" ht="20.25" customHeight="1">
      <c r="A8" s="91" t="s">
        <v>1166</v>
      </c>
      <c r="B8" s="64">
        <v>1862</v>
      </c>
    </row>
    <row r="9" spans="1:2" ht="20.25" customHeight="1">
      <c r="A9" s="91" t="s">
        <v>1167</v>
      </c>
      <c r="B9" s="64">
        <v>157</v>
      </c>
    </row>
    <row r="10" spans="1:2" ht="20.25" customHeight="1">
      <c r="A10" s="91" t="s">
        <v>1168</v>
      </c>
      <c r="B10" s="64">
        <v>-14</v>
      </c>
    </row>
    <row r="11" spans="1:2" ht="20.25" customHeight="1">
      <c r="A11" s="91" t="s">
        <v>1169</v>
      </c>
      <c r="B11" s="64">
        <v>-638</v>
      </c>
    </row>
    <row r="12" spans="1:2" ht="20.25" customHeight="1">
      <c r="A12" s="255" t="s">
        <v>1170</v>
      </c>
      <c r="B12" s="89">
        <f>SUM(B13:B36)</f>
        <v>73940</v>
      </c>
    </row>
    <row r="13" spans="1:2" ht="20.25" customHeight="1">
      <c r="A13" s="91" t="s">
        <v>1171</v>
      </c>
      <c r="B13" s="64">
        <v>36405</v>
      </c>
    </row>
    <row r="14" spans="1:2" ht="20.25" customHeight="1">
      <c r="A14" s="93" t="s">
        <v>1172</v>
      </c>
      <c r="B14" s="64">
        <v>2201</v>
      </c>
    </row>
    <row r="15" spans="1:2" ht="20.25" customHeight="1">
      <c r="A15" s="91" t="s">
        <v>1173</v>
      </c>
      <c r="B15" s="64">
        <v>5520</v>
      </c>
    </row>
    <row r="16" spans="1:2" ht="20.25" customHeight="1">
      <c r="A16" s="91" t="s">
        <v>1174</v>
      </c>
      <c r="B16" s="64">
        <v>746</v>
      </c>
    </row>
    <row r="17" spans="1:2" ht="20.25" customHeight="1">
      <c r="A17" s="91" t="s">
        <v>1175</v>
      </c>
      <c r="B17" s="64">
        <v>2542</v>
      </c>
    </row>
    <row r="18" spans="1:2" ht="20.25" customHeight="1">
      <c r="A18" s="91" t="s">
        <v>1176</v>
      </c>
      <c r="B18" s="64">
        <v>4049</v>
      </c>
    </row>
    <row r="19" spans="1:2" ht="20.25" customHeight="1">
      <c r="A19" s="91" t="s">
        <v>1177</v>
      </c>
      <c r="B19" s="64">
        <v>1200</v>
      </c>
    </row>
    <row r="20" spans="1:2" ht="20.25" customHeight="1">
      <c r="A20" s="91" t="s">
        <v>1178</v>
      </c>
      <c r="B20" s="64">
        <v>1829</v>
      </c>
    </row>
    <row r="21" spans="1:2" ht="20.25" customHeight="1">
      <c r="A21" s="91" t="s">
        <v>1179</v>
      </c>
      <c r="B21" s="64"/>
    </row>
    <row r="22" spans="1:2" ht="20.25" customHeight="1">
      <c r="A22" s="91" t="s">
        <v>1180</v>
      </c>
      <c r="B22" s="64">
        <v>95</v>
      </c>
    </row>
    <row r="23" spans="1:2" ht="20.25" customHeight="1">
      <c r="A23" s="91" t="s">
        <v>1181</v>
      </c>
      <c r="B23" s="64">
        <v>2039</v>
      </c>
    </row>
    <row r="24" spans="1:2" ht="20.25" customHeight="1">
      <c r="A24" s="91" t="s">
        <v>1182</v>
      </c>
      <c r="B24" s="64"/>
    </row>
    <row r="25" spans="1:2" ht="20.25" customHeight="1">
      <c r="A25" s="91" t="s">
        <v>1183</v>
      </c>
      <c r="B25" s="64">
        <v>1130</v>
      </c>
    </row>
    <row r="26" spans="1:2" ht="20.25" customHeight="1">
      <c r="A26" s="91" t="s">
        <v>1184</v>
      </c>
      <c r="B26" s="64">
        <v>3219</v>
      </c>
    </row>
    <row r="27" spans="1:2" ht="20.25" customHeight="1">
      <c r="A27" s="91" t="s">
        <v>1185</v>
      </c>
      <c r="B27" s="64">
        <v>1647</v>
      </c>
    </row>
    <row r="28" spans="1:2" ht="20.25" customHeight="1">
      <c r="A28" s="93" t="s">
        <v>1186</v>
      </c>
      <c r="B28" s="64">
        <v>58</v>
      </c>
    </row>
    <row r="29" spans="1:2" ht="20.25" customHeight="1">
      <c r="A29" s="91" t="s">
        <v>1187</v>
      </c>
      <c r="B29" s="64">
        <v>2535</v>
      </c>
    </row>
    <row r="30" spans="1:2" ht="20.25" customHeight="1">
      <c r="A30" s="91" t="s">
        <v>1188</v>
      </c>
      <c r="B30" s="64">
        <v>280</v>
      </c>
    </row>
    <row r="31" spans="1:2" ht="20.25" customHeight="1">
      <c r="A31" s="91" t="s">
        <v>1189</v>
      </c>
      <c r="B31" s="64">
        <v>1832</v>
      </c>
    </row>
    <row r="32" spans="1:2" ht="20.25" customHeight="1">
      <c r="A32" s="91" t="s">
        <v>1190</v>
      </c>
      <c r="B32" s="64">
        <v>1</v>
      </c>
    </row>
    <row r="33" spans="1:2" ht="20.25" customHeight="1">
      <c r="A33" s="93" t="s">
        <v>1191</v>
      </c>
      <c r="B33" s="64">
        <v>6278</v>
      </c>
    </row>
    <row r="34" spans="1:2" ht="20.25" customHeight="1">
      <c r="A34" s="93" t="s">
        <v>1192</v>
      </c>
      <c r="B34" s="64">
        <v>135</v>
      </c>
    </row>
    <row r="35" spans="1:2" ht="20.25" customHeight="1">
      <c r="A35" s="93" t="s">
        <v>1193</v>
      </c>
      <c r="B35" s="64"/>
    </row>
    <row r="36" spans="1:2" ht="20.25" customHeight="1">
      <c r="A36" s="91" t="s">
        <v>1194</v>
      </c>
      <c r="B36" s="64">
        <v>199</v>
      </c>
    </row>
    <row r="37" spans="1:2" ht="20.25" customHeight="1">
      <c r="A37" s="255" t="s">
        <v>1195</v>
      </c>
      <c r="B37" s="89">
        <v>9653</v>
      </c>
    </row>
  </sheetData>
  <sheetProtection/>
  <mergeCells count="1">
    <mergeCell ref="A1:B1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  <ignoredErrors>
    <ignoredError sqref="B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J13" sqref="J13"/>
    </sheetView>
  </sheetViews>
  <sheetFormatPr defaultColWidth="8.875" defaultRowHeight="13.5"/>
  <cols>
    <col min="1" max="1" width="31.75390625" style="42" customWidth="1"/>
    <col min="2" max="4" width="11.625" style="42" customWidth="1"/>
    <col min="5" max="6" width="9.625" style="42" customWidth="1"/>
    <col min="7" max="32" width="9.00390625" style="42" bestFit="1" customWidth="1"/>
    <col min="33" max="16384" width="8.875" style="42" customWidth="1"/>
  </cols>
  <sheetData>
    <row r="1" spans="1:6" ht="32.25" customHeight="1">
      <c r="A1" s="82" t="s">
        <v>1196</v>
      </c>
      <c r="B1" s="82"/>
      <c r="C1" s="82"/>
      <c r="D1" s="82"/>
      <c r="E1" s="82"/>
      <c r="F1" s="82"/>
    </row>
    <row r="2" spans="1:6" ht="21" customHeight="1">
      <c r="A2" s="224"/>
      <c r="B2" s="224"/>
      <c r="C2" s="224"/>
      <c r="D2" s="224"/>
      <c r="E2" s="224"/>
      <c r="F2" s="243" t="s">
        <v>1</v>
      </c>
    </row>
    <row r="3" spans="1:6" ht="31.5" customHeight="1">
      <c r="A3" s="240" t="s">
        <v>1046</v>
      </c>
      <c r="B3" s="241" t="s">
        <v>1197</v>
      </c>
      <c r="C3" s="241" t="s">
        <v>5</v>
      </c>
      <c r="D3" s="241" t="s">
        <v>6</v>
      </c>
      <c r="E3" s="241" t="s">
        <v>1198</v>
      </c>
      <c r="F3" s="241" t="s">
        <v>8</v>
      </c>
    </row>
    <row r="4" spans="1:6" ht="21" customHeight="1">
      <c r="A4" s="244" t="s">
        <v>1199</v>
      </c>
      <c r="B4" s="245"/>
      <c r="C4" s="245"/>
      <c r="D4" s="245"/>
      <c r="E4" s="246"/>
      <c r="F4" s="247"/>
    </row>
    <row r="5" spans="1:6" ht="21" customHeight="1">
      <c r="A5" s="244" t="s">
        <v>1200</v>
      </c>
      <c r="B5" s="245"/>
      <c r="C5" s="245"/>
      <c r="D5" s="245"/>
      <c r="E5" s="246"/>
      <c r="F5" s="247"/>
    </row>
    <row r="6" spans="1:6" ht="21" customHeight="1">
      <c r="A6" s="244" t="s">
        <v>1201</v>
      </c>
      <c r="B6" s="245"/>
      <c r="C6" s="245"/>
      <c r="D6" s="245"/>
      <c r="E6" s="246"/>
      <c r="F6" s="247"/>
    </row>
    <row r="7" spans="1:6" ht="21" customHeight="1">
      <c r="A7" s="244" t="s">
        <v>1202</v>
      </c>
      <c r="B7" s="245"/>
      <c r="C7" s="245"/>
      <c r="D7" s="245"/>
      <c r="E7" s="246"/>
      <c r="F7" s="247"/>
    </row>
    <row r="8" spans="1:6" ht="21" customHeight="1">
      <c r="A8" s="244" t="s">
        <v>1203</v>
      </c>
      <c r="B8" s="245">
        <v>14000</v>
      </c>
      <c r="C8" s="245">
        <v>3902</v>
      </c>
      <c r="D8" s="245">
        <v>3923</v>
      </c>
      <c r="E8" s="247">
        <f>D8/C8*100</f>
        <v>100.5381855458739</v>
      </c>
      <c r="F8" s="247">
        <f>D8/10975*100</f>
        <v>35.74487471526196</v>
      </c>
    </row>
    <row r="9" spans="1:6" ht="21" customHeight="1">
      <c r="A9" s="244" t="s">
        <v>1204</v>
      </c>
      <c r="B9" s="245"/>
      <c r="C9" s="245"/>
      <c r="D9" s="245"/>
      <c r="E9" s="246"/>
      <c r="F9" s="247"/>
    </row>
    <row r="10" spans="1:6" ht="21" customHeight="1">
      <c r="A10" s="244" t="s">
        <v>1205</v>
      </c>
      <c r="B10" s="245"/>
      <c r="C10" s="245"/>
      <c r="D10" s="245"/>
      <c r="E10" s="246"/>
      <c r="F10" s="247"/>
    </row>
    <row r="11" spans="1:6" ht="21" customHeight="1">
      <c r="A11" s="244" t="s">
        <v>1206</v>
      </c>
      <c r="B11" s="245"/>
      <c r="C11" s="245">
        <v>156</v>
      </c>
      <c r="D11" s="245">
        <v>156</v>
      </c>
      <c r="E11" s="247">
        <f>D11/C11*100</f>
        <v>100</v>
      </c>
      <c r="F11" s="247">
        <f>D11/55*100</f>
        <v>283.6363636363636</v>
      </c>
    </row>
    <row r="12" spans="1:6" ht="21" customHeight="1">
      <c r="A12" s="244" t="s">
        <v>1207</v>
      </c>
      <c r="B12" s="245"/>
      <c r="C12" s="245"/>
      <c r="D12" s="245"/>
      <c r="E12" s="246"/>
      <c r="F12" s="247"/>
    </row>
    <row r="13" spans="1:6" ht="21" customHeight="1">
      <c r="A13" s="244" t="s">
        <v>1208</v>
      </c>
      <c r="B13" s="245"/>
      <c r="C13" s="245"/>
      <c r="D13" s="245"/>
      <c r="E13" s="246"/>
      <c r="F13" s="247"/>
    </row>
    <row r="14" spans="1:6" ht="21" customHeight="1">
      <c r="A14" s="244" t="s">
        <v>1209</v>
      </c>
      <c r="B14" s="245"/>
      <c r="C14" s="245"/>
      <c r="D14" s="245"/>
      <c r="E14" s="246"/>
      <c r="F14" s="247"/>
    </row>
    <row r="15" spans="1:6" ht="21" customHeight="1">
      <c r="A15" s="244" t="s">
        <v>1210</v>
      </c>
      <c r="B15" s="245"/>
      <c r="C15" s="245">
        <v>42</v>
      </c>
      <c r="D15" s="245">
        <v>42</v>
      </c>
      <c r="E15" s="247">
        <f>D15/C15*100</f>
        <v>100</v>
      </c>
      <c r="F15" s="247"/>
    </row>
    <row r="16" spans="1:6" ht="21" customHeight="1">
      <c r="A16" s="248" t="s">
        <v>1211</v>
      </c>
      <c r="B16" s="249">
        <f>SUM(B4:B15)</f>
        <v>14000</v>
      </c>
      <c r="C16" s="249">
        <f>SUM(C4:C15)</f>
        <v>4100</v>
      </c>
      <c r="D16" s="249">
        <f>SUM(D4:D15)</f>
        <v>4121</v>
      </c>
      <c r="E16" s="250">
        <f>D16/C16*100</f>
        <v>100.51219512195122</v>
      </c>
      <c r="F16" s="250">
        <f>D16/11030*100</f>
        <v>37.361740707162284</v>
      </c>
    </row>
    <row r="17" spans="1:6" ht="23.25" customHeight="1">
      <c r="A17" s="251"/>
      <c r="B17" s="251"/>
      <c r="C17" s="251"/>
      <c r="D17" s="251"/>
      <c r="E17" s="251"/>
      <c r="F17" s="251"/>
    </row>
    <row r="18" ht="23.25" customHeight="1"/>
    <row r="19" ht="23.25" customHeight="1"/>
    <row r="20" ht="23.25" customHeight="1"/>
  </sheetData>
  <sheetProtection/>
  <mergeCells count="1">
    <mergeCell ref="A1:F1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4"/>
  <sheetViews>
    <sheetView zoomScaleSheetLayoutView="100" workbookViewId="0" topLeftCell="A1">
      <selection activeCell="C20" sqref="C20"/>
    </sheetView>
  </sheetViews>
  <sheetFormatPr defaultColWidth="15.25390625" defaultRowHeight="13.5"/>
  <cols>
    <col min="1" max="1" width="48.875" style="42" customWidth="1"/>
    <col min="2" max="2" width="13.125" style="42" customWidth="1"/>
    <col min="3" max="3" width="13.125" style="237" customWidth="1"/>
    <col min="4" max="4" width="13.125" style="238" customWidth="1"/>
    <col min="5" max="21" width="9.00390625" style="42" customWidth="1"/>
    <col min="22" max="213" width="15.25390625" style="42" customWidth="1"/>
    <col min="214" max="239" width="9.00390625" style="42" customWidth="1"/>
    <col min="240" max="240" width="32.125" style="42" customWidth="1"/>
    <col min="241" max="16384" width="15.25390625" style="42" customWidth="1"/>
  </cols>
  <sheetData>
    <row r="1" spans="1:4" ht="27" customHeight="1">
      <c r="A1" s="24" t="s">
        <v>1212</v>
      </c>
      <c r="B1" s="24"/>
      <c r="C1" s="24"/>
      <c r="D1" s="24"/>
    </row>
    <row r="2" spans="1:4" ht="24.75" customHeight="1">
      <c r="A2" s="224"/>
      <c r="B2" s="224"/>
      <c r="C2" s="239"/>
      <c r="D2" s="86" t="s">
        <v>1</v>
      </c>
    </row>
    <row r="3" spans="1:4" ht="37.5" customHeight="1">
      <c r="A3" s="240" t="s">
        <v>1046</v>
      </c>
      <c r="B3" s="241" t="s">
        <v>3</v>
      </c>
      <c r="C3" s="241" t="s">
        <v>6</v>
      </c>
      <c r="D3" s="55" t="s">
        <v>8</v>
      </c>
    </row>
    <row r="4" spans="1:4" ht="21" customHeight="1">
      <c r="A4" s="56" t="s">
        <v>1213</v>
      </c>
      <c r="B4" s="57">
        <f>B5</f>
        <v>3</v>
      </c>
      <c r="C4" s="57">
        <f>C5</f>
        <v>6</v>
      </c>
      <c r="D4" s="58">
        <f>_xlfn.IFERROR(C4/B4*100,"")</f>
        <v>200</v>
      </c>
    </row>
    <row r="5" spans="1:4" ht="21" customHeight="1">
      <c r="A5" s="56" t="s">
        <v>1214</v>
      </c>
      <c r="B5" s="57">
        <f>B6</f>
        <v>3</v>
      </c>
      <c r="C5" s="57">
        <f>C6</f>
        <v>6</v>
      </c>
      <c r="D5" s="58">
        <f aca="true" t="shared" si="0" ref="D5:D11">_xlfn.IFERROR(C5/B5*100,"")</f>
        <v>200</v>
      </c>
    </row>
    <row r="6" spans="1:4" ht="21" customHeight="1">
      <c r="A6" s="59" t="s">
        <v>1215</v>
      </c>
      <c r="B6" s="60">
        <v>3</v>
      </c>
      <c r="C6" s="60">
        <v>6</v>
      </c>
      <c r="D6" s="61">
        <f t="shared" si="0"/>
        <v>200</v>
      </c>
    </row>
    <row r="7" spans="1:4" ht="21" customHeight="1">
      <c r="A7" s="56" t="s">
        <v>1216</v>
      </c>
      <c r="B7" s="57">
        <f>B8</f>
        <v>44</v>
      </c>
      <c r="C7" s="57">
        <f>C8</f>
        <v>167</v>
      </c>
      <c r="D7" s="58">
        <f t="shared" si="0"/>
        <v>379.54545454545456</v>
      </c>
    </row>
    <row r="8" spans="1:4" ht="21" customHeight="1">
      <c r="A8" s="56" t="s">
        <v>1217</v>
      </c>
      <c r="B8" s="57">
        <f>B9+B10</f>
        <v>44</v>
      </c>
      <c r="C8" s="57">
        <f>C9+C10</f>
        <v>167</v>
      </c>
      <c r="D8" s="58">
        <f t="shared" si="0"/>
        <v>379.54545454545456</v>
      </c>
    </row>
    <row r="9" spans="1:4" ht="21" customHeight="1">
      <c r="A9" s="59" t="s">
        <v>1218</v>
      </c>
      <c r="B9" s="60">
        <v>14</v>
      </c>
      <c r="C9" s="60">
        <v>38</v>
      </c>
      <c r="D9" s="61">
        <f t="shared" si="0"/>
        <v>271.42857142857144</v>
      </c>
    </row>
    <row r="10" spans="1:4" ht="21" customHeight="1">
      <c r="A10" s="59" t="s">
        <v>1219</v>
      </c>
      <c r="B10" s="60">
        <v>30</v>
      </c>
      <c r="C10" s="60">
        <v>129</v>
      </c>
      <c r="D10" s="61">
        <f t="shared" si="0"/>
        <v>430</v>
      </c>
    </row>
    <row r="11" spans="1:4" ht="21" customHeight="1">
      <c r="A11" s="56" t="s">
        <v>1220</v>
      </c>
      <c r="B11" s="62">
        <f>B12+B19</f>
        <v>8520</v>
      </c>
      <c r="C11" s="62">
        <f>C12+C19</f>
        <v>1422</v>
      </c>
      <c r="D11" s="58">
        <f t="shared" si="0"/>
        <v>16.690140845070424</v>
      </c>
    </row>
    <row r="12" spans="1:4" ht="21" customHeight="1">
      <c r="A12" s="56" t="s">
        <v>1221</v>
      </c>
      <c r="B12" s="62">
        <f>SUM(B13:B18)</f>
        <v>8465</v>
      </c>
      <c r="C12" s="62">
        <f>SUM(C13:C18)</f>
        <v>1266</v>
      </c>
      <c r="D12" s="58">
        <f aca="true" t="shared" si="1" ref="D12:D19">_xlfn.IFERROR(C12/B12*100,"")</f>
        <v>14.955699940933254</v>
      </c>
    </row>
    <row r="13" spans="1:4" ht="21" customHeight="1">
      <c r="A13" s="59" t="s">
        <v>1222</v>
      </c>
      <c r="B13" s="60"/>
      <c r="C13" s="60"/>
      <c r="D13" s="61">
        <f t="shared" si="1"/>
      </c>
    </row>
    <row r="14" spans="1:4" ht="21" customHeight="1">
      <c r="A14" s="59" t="s">
        <v>1223</v>
      </c>
      <c r="B14" s="60">
        <v>7664</v>
      </c>
      <c r="C14" s="60">
        <v>976</v>
      </c>
      <c r="D14" s="61">
        <f t="shared" si="1"/>
        <v>12.734864300626306</v>
      </c>
    </row>
    <row r="15" spans="1:4" ht="21" customHeight="1">
      <c r="A15" s="59" t="s">
        <v>1224</v>
      </c>
      <c r="B15" s="60">
        <v>781</v>
      </c>
      <c r="C15" s="60"/>
      <c r="D15" s="61"/>
    </row>
    <row r="16" spans="1:4" ht="21" customHeight="1">
      <c r="A16" s="59" t="s">
        <v>1225</v>
      </c>
      <c r="B16" s="60"/>
      <c r="C16" s="60">
        <v>217</v>
      </c>
      <c r="D16" s="61"/>
    </row>
    <row r="17" spans="1:4" ht="21" customHeight="1">
      <c r="A17" s="59" t="s">
        <v>1226</v>
      </c>
      <c r="B17" s="60">
        <v>20</v>
      </c>
      <c r="C17" s="60">
        <v>73</v>
      </c>
      <c r="D17" s="61">
        <f t="shared" si="1"/>
        <v>365</v>
      </c>
    </row>
    <row r="18" spans="1:4" ht="21" customHeight="1">
      <c r="A18" s="59" t="s">
        <v>1227</v>
      </c>
      <c r="B18" s="60"/>
      <c r="C18" s="60"/>
      <c r="D18" s="61">
        <f t="shared" si="1"/>
      </c>
    </row>
    <row r="19" spans="1:4" ht="21" customHeight="1">
      <c r="A19" s="56" t="s">
        <v>1228</v>
      </c>
      <c r="B19" s="57">
        <f>B21+B20</f>
        <v>55</v>
      </c>
      <c r="C19" s="57">
        <f>C21+C20</f>
        <v>156</v>
      </c>
      <c r="D19" s="58">
        <f t="shared" si="1"/>
        <v>283.6363636363636</v>
      </c>
    </row>
    <row r="20" spans="1:4" ht="21" customHeight="1">
      <c r="A20" s="59" t="s">
        <v>1229</v>
      </c>
      <c r="B20" s="60">
        <v>7</v>
      </c>
      <c r="C20" s="57"/>
      <c r="D20" s="58"/>
    </row>
    <row r="21" spans="1:4" ht="21" customHeight="1">
      <c r="A21" s="59" t="s">
        <v>1230</v>
      </c>
      <c r="B21" s="60">
        <v>48</v>
      </c>
      <c r="C21" s="60">
        <v>156</v>
      </c>
      <c r="D21" s="61">
        <f>_xlfn.IFERROR(C21/B21*100,"")</f>
        <v>325</v>
      </c>
    </row>
    <row r="22" spans="1:4" s="236" customFormat="1" ht="21" customHeight="1">
      <c r="A22" s="65" t="s">
        <v>1231</v>
      </c>
      <c r="B22" s="57"/>
      <c r="C22" s="57">
        <f>C23</f>
        <v>108</v>
      </c>
      <c r="D22" s="58">
        <f>_xlfn.IFERROR(C22/B22*100,"")</f>
      </c>
    </row>
    <row r="23" spans="1:4" s="236" customFormat="1" ht="21" customHeight="1">
      <c r="A23" s="65" t="s">
        <v>1232</v>
      </c>
      <c r="B23" s="57"/>
      <c r="C23" s="57">
        <f>C24+C25</f>
        <v>108</v>
      </c>
      <c r="D23" s="58">
        <f>_xlfn.IFERROR(C23/B23*100,"")</f>
      </c>
    </row>
    <row r="24" spans="1:4" s="236" customFormat="1" ht="21" customHeight="1">
      <c r="A24" s="66" t="s">
        <v>1219</v>
      </c>
      <c r="B24" s="57"/>
      <c r="C24" s="60">
        <v>81</v>
      </c>
      <c r="D24" s="58"/>
    </row>
    <row r="25" spans="1:4" s="236" customFormat="1" ht="21" customHeight="1">
      <c r="A25" s="66" t="s">
        <v>1233</v>
      </c>
      <c r="B25" s="60"/>
      <c r="C25" s="60">
        <v>27</v>
      </c>
      <c r="D25" s="58">
        <f aca="true" t="shared" si="2" ref="D25:D53">_xlfn.IFERROR(C25/B25*100,"")</f>
      </c>
    </row>
    <row r="26" spans="1:4" s="236" customFormat="1" ht="21" customHeight="1">
      <c r="A26" s="65" t="s">
        <v>1234</v>
      </c>
      <c r="B26" s="57">
        <f>B27+B29</f>
        <v>4591</v>
      </c>
      <c r="C26" s="57">
        <f>C27+C29</f>
        <v>15951</v>
      </c>
      <c r="D26" s="58">
        <f t="shared" si="2"/>
        <v>347.44064473970815</v>
      </c>
    </row>
    <row r="27" spans="1:4" s="236" customFormat="1" ht="33" customHeight="1">
      <c r="A27" s="65" t="s">
        <v>1235</v>
      </c>
      <c r="B27" s="57">
        <f>B28</f>
        <v>4400</v>
      </c>
      <c r="C27" s="57">
        <f>C28</f>
        <v>15722</v>
      </c>
      <c r="D27" s="58">
        <f t="shared" si="2"/>
        <v>357.3181818181818</v>
      </c>
    </row>
    <row r="28" spans="1:4" s="236" customFormat="1" ht="33" customHeight="1">
      <c r="A28" s="66" t="s">
        <v>1236</v>
      </c>
      <c r="B28" s="60">
        <v>4400</v>
      </c>
      <c r="C28" s="60">
        <v>15722</v>
      </c>
      <c r="D28" s="61">
        <f t="shared" si="2"/>
        <v>357.3181818181818</v>
      </c>
    </row>
    <row r="29" spans="1:4" s="236" customFormat="1" ht="21" customHeight="1">
      <c r="A29" s="65" t="s">
        <v>1237</v>
      </c>
      <c r="B29" s="57">
        <f>SUM(B30:B40)</f>
        <v>191</v>
      </c>
      <c r="C29" s="57">
        <f>SUM(C30:C40)</f>
        <v>229</v>
      </c>
      <c r="D29" s="58">
        <f t="shared" si="2"/>
        <v>119.89528795811519</v>
      </c>
    </row>
    <row r="30" spans="1:4" s="236" customFormat="1" ht="21" customHeight="1">
      <c r="A30" s="66" t="s">
        <v>1238</v>
      </c>
      <c r="B30" s="60"/>
      <c r="C30" s="60"/>
      <c r="D30" s="61">
        <f t="shared" si="2"/>
      </c>
    </row>
    <row r="31" spans="1:4" s="236" customFormat="1" ht="21" customHeight="1">
      <c r="A31" s="66" t="s">
        <v>1239</v>
      </c>
      <c r="B31" s="60">
        <v>129</v>
      </c>
      <c r="C31" s="60">
        <v>200</v>
      </c>
      <c r="D31" s="61">
        <f t="shared" si="2"/>
        <v>155.0387596899225</v>
      </c>
    </row>
    <row r="32" spans="1:4" s="236" customFormat="1" ht="21" customHeight="1">
      <c r="A32" s="66" t="s">
        <v>1240</v>
      </c>
      <c r="B32" s="60">
        <v>19</v>
      </c>
      <c r="C32" s="60">
        <v>15</v>
      </c>
      <c r="D32" s="61">
        <f t="shared" si="2"/>
        <v>78.94736842105263</v>
      </c>
    </row>
    <row r="33" spans="1:4" s="236" customFormat="1" ht="21" customHeight="1">
      <c r="A33" s="66" t="s">
        <v>1241</v>
      </c>
      <c r="B33" s="60"/>
      <c r="C33" s="60"/>
      <c r="D33" s="61">
        <f t="shared" si="2"/>
      </c>
    </row>
    <row r="34" spans="1:4" s="236" customFormat="1" ht="21" customHeight="1">
      <c r="A34" s="66" t="s">
        <v>1242</v>
      </c>
      <c r="B34" s="60"/>
      <c r="C34" s="60"/>
      <c r="D34" s="61">
        <f t="shared" si="2"/>
      </c>
    </row>
    <row r="35" spans="1:4" s="236" customFormat="1" ht="21" customHeight="1">
      <c r="A35" s="66" t="s">
        <v>1243</v>
      </c>
      <c r="B35" s="60">
        <v>28</v>
      </c>
      <c r="C35" s="60">
        <v>9</v>
      </c>
      <c r="D35" s="61">
        <f t="shared" si="2"/>
        <v>32.142857142857146</v>
      </c>
    </row>
    <row r="36" spans="1:4" s="236" customFormat="1" ht="21" customHeight="1">
      <c r="A36" s="66" t="s">
        <v>1244</v>
      </c>
      <c r="B36" s="60"/>
      <c r="C36" s="60"/>
      <c r="D36" s="61">
        <f t="shared" si="2"/>
      </c>
    </row>
    <row r="37" spans="1:4" s="236" customFormat="1" ht="21" customHeight="1">
      <c r="A37" s="66" t="s">
        <v>1245</v>
      </c>
      <c r="B37" s="60"/>
      <c r="C37" s="60"/>
      <c r="D37" s="61">
        <f t="shared" si="2"/>
      </c>
    </row>
    <row r="38" spans="1:4" s="236" customFormat="1" ht="21" customHeight="1">
      <c r="A38" s="66" t="s">
        <v>1246</v>
      </c>
      <c r="B38" s="60"/>
      <c r="C38" s="60"/>
      <c r="D38" s="61">
        <f t="shared" si="2"/>
      </c>
    </row>
    <row r="39" spans="1:4" s="236" customFormat="1" ht="21" customHeight="1">
      <c r="A39" s="66" t="s">
        <v>1247</v>
      </c>
      <c r="B39" s="60">
        <v>15</v>
      </c>
      <c r="C39" s="60">
        <v>5</v>
      </c>
      <c r="D39" s="61">
        <f t="shared" si="2"/>
        <v>33.33333333333333</v>
      </c>
    </row>
    <row r="40" spans="1:4" s="236" customFormat="1" ht="21" customHeight="1">
      <c r="A40" s="66" t="s">
        <v>1248</v>
      </c>
      <c r="B40" s="60"/>
      <c r="C40" s="60"/>
      <c r="D40" s="61">
        <f t="shared" si="2"/>
      </c>
    </row>
    <row r="41" spans="1:4" s="236" customFormat="1" ht="21" customHeight="1">
      <c r="A41" s="65" t="s">
        <v>1249</v>
      </c>
      <c r="B41" s="57">
        <f>B42</f>
        <v>1251</v>
      </c>
      <c r="C41" s="57">
        <f>C42</f>
        <v>1396</v>
      </c>
      <c r="D41" s="58">
        <f t="shared" si="2"/>
        <v>111.59072741806555</v>
      </c>
    </row>
    <row r="42" spans="1:4" s="236" customFormat="1" ht="21" customHeight="1">
      <c r="A42" s="65" t="s">
        <v>1250</v>
      </c>
      <c r="B42" s="57">
        <f>SUM(B43:B46)</f>
        <v>1251</v>
      </c>
      <c r="C42" s="57">
        <f>SUM(C43:C46)</f>
        <v>1396</v>
      </c>
      <c r="D42" s="58">
        <f t="shared" si="2"/>
        <v>111.59072741806555</v>
      </c>
    </row>
    <row r="43" spans="1:4" s="236" customFormat="1" ht="21" customHeight="1">
      <c r="A43" s="66" t="s">
        <v>1251</v>
      </c>
      <c r="B43" s="60"/>
      <c r="C43" s="60"/>
      <c r="D43" s="61">
        <f t="shared" si="2"/>
      </c>
    </row>
    <row r="44" spans="1:4" s="236" customFormat="1" ht="21" customHeight="1">
      <c r="A44" s="66" t="s">
        <v>1252</v>
      </c>
      <c r="B44" s="60">
        <v>1250</v>
      </c>
      <c r="C44" s="60">
        <v>1372</v>
      </c>
      <c r="D44" s="61">
        <f t="shared" si="2"/>
        <v>109.75999999999999</v>
      </c>
    </row>
    <row r="45" spans="1:4" s="236" customFormat="1" ht="21" customHeight="1">
      <c r="A45" s="66" t="s">
        <v>1253</v>
      </c>
      <c r="B45" s="60">
        <v>1</v>
      </c>
      <c r="C45" s="60">
        <v>24</v>
      </c>
      <c r="D45" s="61">
        <f t="shared" si="2"/>
        <v>2400</v>
      </c>
    </row>
    <row r="46" spans="1:4" s="236" customFormat="1" ht="21" customHeight="1">
      <c r="A46" s="66" t="s">
        <v>1254</v>
      </c>
      <c r="B46" s="60"/>
      <c r="C46" s="60"/>
      <c r="D46" s="61">
        <f t="shared" si="2"/>
      </c>
    </row>
    <row r="47" spans="1:4" s="236" customFormat="1" ht="21" customHeight="1">
      <c r="A47" s="65" t="s">
        <v>1255</v>
      </c>
      <c r="B47" s="57">
        <f>B48</f>
        <v>4</v>
      </c>
      <c r="C47" s="57">
        <f>C48</f>
        <v>18</v>
      </c>
      <c r="D47" s="58">
        <f t="shared" si="2"/>
        <v>450</v>
      </c>
    </row>
    <row r="48" spans="1:4" s="236" customFormat="1" ht="21" customHeight="1">
      <c r="A48" s="65" t="s">
        <v>1256</v>
      </c>
      <c r="B48" s="57">
        <f>SUM(B49:B52)</f>
        <v>4</v>
      </c>
      <c r="C48" s="57">
        <f>SUM(C49:C52)</f>
        <v>18</v>
      </c>
      <c r="D48" s="58">
        <f t="shared" si="2"/>
        <v>450</v>
      </c>
    </row>
    <row r="49" spans="1:4" s="236" customFormat="1" ht="21" customHeight="1">
      <c r="A49" s="66" t="s">
        <v>1257</v>
      </c>
      <c r="B49" s="60"/>
      <c r="C49" s="60"/>
      <c r="D49" s="61">
        <f t="shared" si="2"/>
      </c>
    </row>
    <row r="50" spans="1:4" s="236" customFormat="1" ht="21" customHeight="1">
      <c r="A50" s="66" t="s">
        <v>1258</v>
      </c>
      <c r="B50" s="60">
        <v>3</v>
      </c>
      <c r="C50" s="60"/>
      <c r="D50" s="61"/>
    </row>
    <row r="51" spans="1:4" s="236" customFormat="1" ht="33" customHeight="1">
      <c r="A51" s="66" t="s">
        <v>1259</v>
      </c>
      <c r="B51" s="60">
        <v>1</v>
      </c>
      <c r="C51" s="60">
        <v>18</v>
      </c>
      <c r="D51" s="61">
        <f t="shared" si="2"/>
        <v>1800</v>
      </c>
    </row>
    <row r="52" spans="1:4" s="236" customFormat="1" ht="21" customHeight="1">
      <c r="A52" s="66" t="s">
        <v>1260</v>
      </c>
      <c r="B52" s="60"/>
      <c r="C52" s="60"/>
      <c r="D52" s="61">
        <f t="shared" si="2"/>
      </c>
    </row>
    <row r="53" spans="1:4" s="236" customFormat="1" ht="21" customHeight="1">
      <c r="A53" s="68" t="s">
        <v>1261</v>
      </c>
      <c r="B53" s="57">
        <f>B4+B7+B11+B22+B26+B41+B47</f>
        <v>14413</v>
      </c>
      <c r="C53" s="57">
        <f>C4+C7+C11+C22+C26+C41+C47</f>
        <v>19068</v>
      </c>
      <c r="D53" s="58">
        <f t="shared" si="2"/>
        <v>132.2972316658572</v>
      </c>
    </row>
    <row r="54" spans="1:2" ht="20.25" customHeight="1">
      <c r="A54" s="242"/>
      <c r="B54" s="242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2">
    <mergeCell ref="A1:D1"/>
    <mergeCell ref="A54:B54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J13" sqref="J13"/>
    </sheetView>
  </sheetViews>
  <sheetFormatPr defaultColWidth="8.875" defaultRowHeight="14.25" customHeight="1"/>
  <cols>
    <col min="1" max="1" width="31.75390625" style="84" customWidth="1"/>
    <col min="2" max="2" width="13.875" style="223" customWidth="1"/>
    <col min="3" max="3" width="30.125" style="84" customWidth="1"/>
    <col min="4" max="4" width="13.25390625" style="224" customWidth="1"/>
    <col min="5" max="32" width="9.00390625" style="84" bestFit="1" customWidth="1"/>
    <col min="33" max="16384" width="8.875" style="84" customWidth="1"/>
  </cols>
  <sheetData>
    <row r="1" spans="1:5" ht="27" customHeight="1">
      <c r="A1" s="82" t="s">
        <v>1262</v>
      </c>
      <c r="B1" s="225"/>
      <c r="C1" s="225"/>
      <c r="D1" s="225"/>
      <c r="E1" s="226"/>
    </row>
    <row r="2" spans="1:4" ht="21" customHeight="1">
      <c r="A2" s="224"/>
      <c r="B2" s="227"/>
      <c r="C2" s="224"/>
      <c r="D2" s="228" t="s">
        <v>1263</v>
      </c>
    </row>
    <row r="3" spans="1:4" ht="28.5" customHeight="1">
      <c r="A3" s="229" t="s">
        <v>1264</v>
      </c>
      <c r="B3" s="229" t="s">
        <v>1265</v>
      </c>
      <c r="C3" s="229" t="s">
        <v>1264</v>
      </c>
      <c r="D3" s="229" t="s">
        <v>1265</v>
      </c>
    </row>
    <row r="4" spans="1:4" ht="21" customHeight="1">
      <c r="A4" s="230" t="s">
        <v>1266</v>
      </c>
      <c r="B4" s="104">
        <v>4121</v>
      </c>
      <c r="C4" s="230" t="s">
        <v>1267</v>
      </c>
      <c r="D4" s="104">
        <v>19068</v>
      </c>
    </row>
    <row r="5" spans="1:4" ht="21" customHeight="1">
      <c r="A5" s="230" t="s">
        <v>1268</v>
      </c>
      <c r="B5" s="104">
        <f>SUM(B6:B7)</f>
        <v>1150</v>
      </c>
      <c r="C5" s="230" t="s">
        <v>1269</v>
      </c>
      <c r="D5" s="57"/>
    </row>
    <row r="6" spans="1:4" ht="21" customHeight="1">
      <c r="A6" s="18" t="s">
        <v>1270</v>
      </c>
      <c r="B6" s="107">
        <v>1150</v>
      </c>
      <c r="C6" s="231" t="s">
        <v>1271</v>
      </c>
      <c r="D6" s="107"/>
    </row>
    <row r="7" spans="1:4" ht="21" customHeight="1">
      <c r="A7" s="232" t="s">
        <v>1272</v>
      </c>
      <c r="B7" s="60"/>
      <c r="C7" s="231" t="s">
        <v>1273</v>
      </c>
      <c r="D7" s="107"/>
    </row>
    <row r="8" spans="1:4" s="26" customFormat="1" ht="21" customHeight="1">
      <c r="A8" s="230" t="s">
        <v>1274</v>
      </c>
      <c r="B8" s="104">
        <v>21955</v>
      </c>
      <c r="C8" s="233" t="s">
        <v>1275</v>
      </c>
      <c r="D8" s="104">
        <v>1339</v>
      </c>
    </row>
    <row r="9" spans="1:4" ht="21" customHeight="1">
      <c r="A9" s="234" t="s">
        <v>1063</v>
      </c>
      <c r="B9" s="104">
        <v>693</v>
      </c>
      <c r="C9" s="233" t="s">
        <v>1276</v>
      </c>
      <c r="D9" s="104">
        <v>5955</v>
      </c>
    </row>
    <row r="10" spans="1:4" ht="21" customHeight="1">
      <c r="A10" s="234" t="s">
        <v>1277</v>
      </c>
      <c r="B10" s="60"/>
      <c r="C10" s="141" t="s">
        <v>1087</v>
      </c>
      <c r="D10" s="104">
        <v>1557</v>
      </c>
    </row>
    <row r="11" spans="1:4" ht="21" customHeight="1">
      <c r="A11" s="234"/>
      <c r="B11" s="60"/>
      <c r="C11" s="141" t="s">
        <v>1065</v>
      </c>
      <c r="D11" s="107"/>
    </row>
    <row r="12" spans="1:4" ht="21" customHeight="1">
      <c r="A12" s="229" t="s">
        <v>1278</v>
      </c>
      <c r="B12" s="89">
        <f>B4+B5+B8+B9+B10+B11</f>
        <v>27919</v>
      </c>
      <c r="C12" s="235" t="s">
        <v>1279</v>
      </c>
      <c r="D12" s="89">
        <f>D4+D5+D8+D9+D10+D11</f>
        <v>27919</v>
      </c>
    </row>
    <row r="16" ht="14.25" customHeight="1">
      <c r="G16" s="224"/>
    </row>
  </sheetData>
  <sheetProtection/>
  <mergeCells count="1">
    <mergeCell ref="A1:D1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">
      <selection activeCell="J13" sqref="J13"/>
    </sheetView>
  </sheetViews>
  <sheetFormatPr defaultColWidth="8.875" defaultRowHeight="13.5"/>
  <cols>
    <col min="1" max="1" width="56.75390625" style="22" customWidth="1"/>
    <col min="2" max="2" width="29.875" style="22" customWidth="1"/>
    <col min="3" max="32" width="9.00390625" style="22" bestFit="1" customWidth="1"/>
    <col min="33" max="16384" width="8.875" style="22" customWidth="1"/>
  </cols>
  <sheetData>
    <row r="1" spans="1:2" ht="24.75" customHeight="1">
      <c r="A1" s="99" t="s">
        <v>1280</v>
      </c>
      <c r="B1" s="99"/>
    </row>
    <row r="2" spans="1:4" ht="24.75" customHeight="1">
      <c r="A2" s="222" t="s">
        <v>1281</v>
      </c>
      <c r="B2" s="11"/>
      <c r="C2" s="25"/>
      <c r="D2" s="25"/>
    </row>
    <row r="3" spans="1:2" ht="21" customHeight="1">
      <c r="A3" s="84"/>
      <c r="B3" s="100" t="s">
        <v>1045</v>
      </c>
    </row>
    <row r="4" spans="1:2" s="221" customFormat="1" ht="26.25" customHeight="1">
      <c r="A4" s="15" t="s">
        <v>2</v>
      </c>
      <c r="B4" s="15" t="s">
        <v>6</v>
      </c>
    </row>
    <row r="5" spans="1:2" ht="21" customHeight="1">
      <c r="A5" s="15" t="s">
        <v>1049</v>
      </c>
      <c r="B5" s="104">
        <f>SUM(B6:B26)</f>
        <v>1150</v>
      </c>
    </row>
    <row r="6" spans="1:2" ht="21" customHeight="1">
      <c r="A6" s="18" t="s">
        <v>1282</v>
      </c>
      <c r="B6" s="107"/>
    </row>
    <row r="7" spans="1:2" ht="21" customHeight="1">
      <c r="A7" s="18" t="s">
        <v>1283</v>
      </c>
      <c r="B7" s="107"/>
    </row>
    <row r="8" spans="1:2" ht="21" customHeight="1">
      <c r="A8" s="18" t="s">
        <v>1284</v>
      </c>
      <c r="B8" s="107">
        <v>171</v>
      </c>
    </row>
    <row r="9" spans="1:2" ht="21" customHeight="1">
      <c r="A9" s="18" t="s">
        <v>1285</v>
      </c>
      <c r="B9" s="107"/>
    </row>
    <row r="10" spans="1:2" ht="21" customHeight="1">
      <c r="A10" s="18" t="s">
        <v>1286</v>
      </c>
      <c r="B10" s="107"/>
    </row>
    <row r="11" spans="1:2" ht="21" customHeight="1">
      <c r="A11" s="18" t="s">
        <v>1287</v>
      </c>
      <c r="B11" s="107">
        <v>15</v>
      </c>
    </row>
    <row r="12" spans="1:2" ht="21" customHeight="1">
      <c r="A12" s="18" t="s">
        <v>1288</v>
      </c>
      <c r="B12" s="107"/>
    </row>
    <row r="13" spans="1:2" ht="21" customHeight="1">
      <c r="A13" s="18" t="s">
        <v>1289</v>
      </c>
      <c r="B13" s="107"/>
    </row>
    <row r="14" spans="1:2" ht="21" customHeight="1">
      <c r="A14" s="18" t="s">
        <v>1290</v>
      </c>
      <c r="B14" s="107"/>
    </row>
    <row r="15" spans="1:2" ht="21" customHeight="1">
      <c r="A15" s="18" t="s">
        <v>1291</v>
      </c>
      <c r="B15" s="107"/>
    </row>
    <row r="16" spans="1:2" ht="21" customHeight="1">
      <c r="A16" s="18" t="s">
        <v>1292</v>
      </c>
      <c r="B16" s="107"/>
    </row>
    <row r="17" spans="1:2" ht="21" customHeight="1">
      <c r="A17" s="18" t="s">
        <v>1293</v>
      </c>
      <c r="B17" s="107"/>
    </row>
    <row r="18" spans="1:5" ht="21" customHeight="1">
      <c r="A18" s="18" t="s">
        <v>1294</v>
      </c>
      <c r="B18" s="107">
        <v>733</v>
      </c>
      <c r="E18" s="42"/>
    </row>
    <row r="19" spans="1:2" ht="21" customHeight="1">
      <c r="A19" s="18" t="s">
        <v>1295</v>
      </c>
      <c r="B19" s="107"/>
    </row>
    <row r="20" spans="1:2" ht="21" customHeight="1">
      <c r="A20" s="18" t="s">
        <v>1296</v>
      </c>
      <c r="B20" s="107"/>
    </row>
    <row r="21" spans="1:2" ht="21" customHeight="1">
      <c r="A21" s="18" t="s">
        <v>1297</v>
      </c>
      <c r="B21" s="107"/>
    </row>
    <row r="22" spans="1:2" ht="21" customHeight="1">
      <c r="A22" s="18" t="s">
        <v>1298</v>
      </c>
      <c r="B22" s="107"/>
    </row>
    <row r="23" spans="1:2" ht="21" customHeight="1">
      <c r="A23" s="18" t="s">
        <v>1299</v>
      </c>
      <c r="B23" s="107"/>
    </row>
    <row r="24" spans="1:2" ht="21" customHeight="1">
      <c r="A24" s="18" t="s">
        <v>1300</v>
      </c>
      <c r="B24" s="107"/>
    </row>
    <row r="25" spans="1:2" ht="21" customHeight="1">
      <c r="A25" s="18" t="s">
        <v>1301</v>
      </c>
      <c r="B25" s="107">
        <v>231</v>
      </c>
    </row>
    <row r="26" spans="1:2" ht="21" customHeight="1">
      <c r="A26" s="18" t="s">
        <v>1302</v>
      </c>
      <c r="B26" s="107"/>
    </row>
  </sheetData>
  <sheetProtection/>
  <mergeCells count="2">
    <mergeCell ref="A1:B1"/>
    <mergeCell ref="A2:B2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高瑀嫔</cp:lastModifiedBy>
  <cp:lastPrinted>2024-01-08T05:43:45Z</cp:lastPrinted>
  <dcterms:created xsi:type="dcterms:W3CDTF">2006-09-13T11:21:51Z</dcterms:created>
  <dcterms:modified xsi:type="dcterms:W3CDTF">2024-02-23T09:01:04Z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F15BD29ADEF14B8C8D7143402F62FE1B_13</vt:lpwstr>
  </property>
  <property fmtid="{D5CDD505-2E9C-101B-9397-08002B2CF9AE}" pid="5" name="KSOReadingLayo">
    <vt:bool>true</vt:bool>
  </property>
</Properties>
</file>