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<sst xmlns="http://schemas.openxmlformats.org/spreadsheetml/2006/main" count="952" uniqueCount="370">
  <si>
    <t>攀枝花市西区水利局</t>
  </si>
  <si>
    <t>2022年单位预算公开表</t>
  </si>
  <si>
    <t>表1</t>
  </si>
  <si>
    <t xml:space="preserve"> </t>
  </si>
  <si>
    <t>单位收支总表</t>
  </si>
  <si>
    <t>部门：攀枝花市西区水利局（本级）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</si>
  <si>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</si>
  <si>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</si>
  <si>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</si>
  <si>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</si>
  <si>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</si>
  <si>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</si>
  <si>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</si>
  <si>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</si>
  <si>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</si>
  <si>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</si>
  <si>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</si>
  <si>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</si>
  <si>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</si>
  <si>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</si>
  <si>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</si>
  <si>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</si>
  <si>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</si>
  <si>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</si>
  <si>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</si>
  <si>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</si>
  <si>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</si>
  <si>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</si>
  <si>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</si>
  <si>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</si>
  <si>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</si>
  <si>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</si>
  <si>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</si>
  <si>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</si>
  <si>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</si>
  <si>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</si>
  <si>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</si>
  <si>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</si>
  <si>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</si>
  <si>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</si>
  <si>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</si>
  <si>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</si>
  <si>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</si>
  <si>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</si>
  <si>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</si>
  <si>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</si>
  <si>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</si>
  <si>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</si>
  <si>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</si>
  <si>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</si>
  <si>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</si>
  <si>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</si>
  <si>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</si>
  <si>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</si>
  <si>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</si>
  <si>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</si>
  <si>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</si>
  <si>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</si>
  <si>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</si>
  <si>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</si>
  <si>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</si>
  <si>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</si>
  <si>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</si>
  <si>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</si>
  <si>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</si>
  <si>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</si>
  <si>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</si>
  <si>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</si>
  <si>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</si>
  <si>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</si>
  <si>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</si>
  <si>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</si>
  <si>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</si>
  <si>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</si>
  <si>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</si>
  <si>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</si>
  <si>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</si>
  <si>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</si>
  <si>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</si>
  <si>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</si>
  <si>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</si>
  <si>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</si>
  <si>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</si>
  <si>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</si>
  <si>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</si>
  <si>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</si>
  <si>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</si>
  <si>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11</t>
  </si>
  <si>
    <t>行政单位医疗</t>
  </si>
  <si>
    <t>02</t>
  </si>
  <si>
    <t>事业单位医疗</t>
  </si>
  <si>
    <t>03</t>
  </si>
  <si>
    <t>公务员医疗补助</t>
  </si>
  <si>
    <t>99</t>
  </si>
  <si>
    <t>其他行政事业单位医疗支出</t>
  </si>
  <si>
    <t>213</t>
  </si>
  <si>
    <t>行政运行</t>
  </si>
  <si>
    <t>水资源节约管理与保护</t>
  </si>
  <si>
    <t>14</t>
  </si>
  <si>
    <t>防汛</t>
  </si>
  <si>
    <t>其他水利支出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</si>
  <si>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</si>
  <si>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</si>
  <si>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</si>
  <si>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</si>
  <si>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</si>
  <si>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</si>
  <si>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</si>
  <si>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</si>
  <si>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</si>
  <si>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</si>
  <si>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</si>
  <si>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</si>
  <si>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</si>
  <si>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</si>
  <si>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</si>
  <si>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</si>
  <si>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</si>
  <si>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</si>
  <si>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</si>
  <si>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</si>
  <si>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</si>
  <si>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</si>
  <si>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</si>
  <si>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</si>
  <si>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</si>
  <si>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</si>
  <si>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</si>
  <si>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</si>
  <si>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</si>
  <si>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</si>
  <si>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</si>
  <si>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</si>
  <si>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</si>
  <si>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</si>
  <si>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</si>
  <si>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</si>
  <si>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</si>
  <si>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</si>
  <si>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</si>
  <si>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</si>
  <si>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</si>
  <si>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</si>
  <si>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</si>
  <si>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</si>
  <si>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</si>
  <si>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</si>
  <si>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</si>
  <si>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</si>
  <si>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</si>
  <si>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</si>
  <si>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</si>
  <si>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</si>
  <si>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</si>
  <si>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</si>
  <si>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</si>
  <si>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</si>
  <si>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</si>
  <si>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</si>
  <si>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</si>
  <si>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</si>
  <si>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</si>
  <si>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</si>
  <si>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</si>
  <si>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</si>
  <si>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</si>
  <si>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住房公积金</t>
  </si>
  <si>
    <t>其他工资福利支出</t>
  </si>
  <si>
    <t>办公费</t>
  </si>
  <si>
    <t>302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</si>
  <si>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</si>
  <si>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</si>
  <si>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</si>
  <si>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</si>
  <si>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</si>
  <si>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</si>
  <si>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</si>
  <si>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</si>
  <si>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</si>
  <si>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</si>
  <si>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</si>
  <si>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</si>
  <si>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</si>
  <si>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医疗费补助</t>
  </si>
  <si>
    <t>退休费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</si>
  <si>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</si>
  <si>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</si>
  <si>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</si>
  <si>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</si>
  <si>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</si>
  <si>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</si>
  <si>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</si>
  <si>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</si>
  <si>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</si>
  <si>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</si>
  <si>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</si>
  <si>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</si>
  <si>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</si>
  <si>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</si>
  <si>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</si>
  <si>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</si>
  <si>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</si>
  <si>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</si>
  <si>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</si>
  <si>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</si>
  <si>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</si>
  <si>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</si>
  <si>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</si>
  <si>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医疗费补助</t>
    </r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</si>
  <si>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</si>
  <si>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</si>
  <si>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</si>
  <si>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</si>
  <si>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</si>
  <si>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</si>
  <si>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</si>
  <si>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</si>
  <si>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</si>
  <si>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</si>
  <si>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</si>
  <si>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</si>
  <si>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</si>
  <si>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</si>
  <si>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</si>
  <si>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r>
      <rPr>
        <sz val="9"/>
        <rFont val="宋体"/>
        <charset val="134"/>
      </rPr>
      <t>说明：攀枝花市西区水利局本级</t>
    </r>
    <r>
      <rPr>
        <sz val="9"/>
        <rFont val="Hiragino Sans GB"/>
        <charset val="134"/>
      </rPr>
      <t>2022</t>
    </r>
    <r>
      <rPr>
        <sz val="9"/>
        <rFont val="宋体"/>
        <charset val="134"/>
      </rPr>
      <t>年没有使用政府性基金预算支出安排，本表无数据。</t>
    </r>
    <r>
      <rPr>
        <sz val="9"/>
        <rFont val="Hiragino Sans GB"/>
        <charset val="134"/>
      </rPr>
      <t xml:space="preserve">
 </t>
    </r>
  </si>
  <si>
    <t>表11</t>
  </si>
  <si>
    <t>政府性基金预算“三公”经费支出预算表</t>
  </si>
  <si>
    <t>说明：攀枝花市西区水利局本级2022年没有政府性基金预算“三公”经费支出，本表无数据。</t>
  </si>
  <si>
    <t>表12</t>
  </si>
  <si>
    <t>国有资本经营预算支出预算表</t>
  </si>
  <si>
    <t>本年国有资本经营预算支出</t>
  </si>
  <si>
    <t>说明：攀枝花市西区水利局本级2022年没有国有资本经营预算支出，本表无数据。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</si>
  <si>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</si>
  <si>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</si>
  <si>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</si>
  <si>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</si>
  <si>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</si>
  <si>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</si>
  <si>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</si>
  <si>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</si>
  <si>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</si>
  <si>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</si>
  <si>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</si>
  <si>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</si>
  <si>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</si>
  <si>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西区水利局</t>
  </si>
  <si>
    <t>2022年水资源、水土保持工作经费</t>
  </si>
  <si>
    <t>加强行业监管，促进水资源税，水土保持补偿费征收工作。完成市级对西区水资源、水土保持工作的年度考核。</t>
  </si>
  <si>
    <t>产出指标</t>
  </si>
  <si>
    <t>数量指标</t>
  </si>
  <si>
    <t>水保方案、水资源论证报告专家评审费</t>
  </si>
  <si>
    <r>
      <rPr>
        <sz val="9"/>
        <rFont val="宋体"/>
        <charset val="134"/>
      </rPr>
      <t>预计完成</t>
    </r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个水土保持方案，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个水资源论证报告的评审</t>
    </r>
  </si>
  <si>
    <t>正向指标</t>
  </si>
  <si>
    <t>质量指标</t>
  </si>
  <si>
    <t>完成年度目标</t>
  </si>
  <si>
    <t>完成市级对西区水资源、水土保持工作的年度考核</t>
  </si>
  <si>
    <t>时效指标</t>
  </si>
  <si>
    <t>2022年</t>
  </si>
  <si>
    <t>成本指标</t>
  </si>
  <si>
    <t>成本控制</t>
  </si>
  <si>
    <t>16万元</t>
  </si>
  <si>
    <t>效益指标</t>
  </si>
  <si>
    <t>经济效益指标</t>
  </si>
  <si>
    <t>加强水土保持补偿费征收工作</t>
  </si>
  <si>
    <t>加强行业监管，促进水资源税，水土保持补偿费征收工作</t>
  </si>
  <si>
    <t>社会效益指标</t>
  </si>
  <si>
    <t>提升群众满意度</t>
  </si>
  <si>
    <t>加强社会公众知晓度</t>
  </si>
  <si>
    <t>生态效益指标</t>
  </si>
  <si>
    <t>营造良好的生态环境</t>
  </si>
  <si>
    <t>持续改善生态环境质量</t>
  </si>
  <si>
    <t>可持续影响指标</t>
  </si>
  <si>
    <t>改善生态环境，实现可持续发展</t>
  </si>
  <si>
    <t>加强水资源、水保工作，逐步提高生态环境</t>
  </si>
  <si>
    <t>满意度指标</t>
  </si>
  <si>
    <t>服务对象满意度指标</t>
  </si>
  <si>
    <t>群众满意度调查</t>
  </si>
  <si>
    <t>抽样调查95%以上</t>
  </si>
  <si>
    <t>2022年河（湖）长制工作经费</t>
  </si>
  <si>
    <t>完成一河（湖）一策管理保护方案和河湖健康评价报告编制，开展河长制宣传、培训，更换河长制公示牌等，确保岸边无垃圾、河面无漂浮物，保障信息化平台正常运行</t>
  </si>
  <si>
    <t>河道日常管护、信息化平台使用、一河（湖）一策管理保护方案编制</t>
  </si>
  <si>
    <t>管护范围：金沙江29.5公里，把关河3.6公里，拉罗箐河3.8公里、17人、3条河流</t>
  </si>
  <si>
    <t>11万元</t>
  </si>
  <si>
    <t>2022年度山洪灾害防治县级非工程措施维保项目经费</t>
  </si>
  <si>
    <t>对已建成山洪预警雨量监测的设施设备15个自动站点、2个水位站点全面运维，确保全年运行正常</t>
  </si>
  <si>
    <t>设施设备全部站点全面运维，确保运行正常</t>
  </si>
  <si>
    <t>日常巡查，确保安全使用</t>
  </si>
  <si>
    <t>17.8万元</t>
  </si>
  <si>
    <t>汛期尽可能减少山洪灾害带来的人民群众财产安全</t>
  </si>
  <si>
    <t>提高群众知晓度</t>
  </si>
  <si>
    <t>减轻山洪灾害对周边山丘区等生态环境的破坏</t>
  </si>
  <si>
    <t>提高群众生活环境</t>
  </si>
  <si>
    <t>汛期尽可能减少山洪灾害带来的人民生命群众财产安全，同时提高全区防御山洪灾害的能力，为农业生产增收提供良好的保障</t>
  </si>
  <si>
    <t>营造良好社会氛围，减少群众财产损失</t>
  </si>
  <si>
    <t>受益群众满意</t>
  </si>
  <si>
    <t>受益群众基本满意</t>
  </si>
  <si>
    <t>2022年水库运行管护经费</t>
  </si>
  <si>
    <t>1.00</t>
  </si>
  <si>
    <t>完成西区3个水库水质检测及运行管护，确保水库安全运行。</t>
  </si>
  <si>
    <t>3个水库运行管护</t>
  </si>
  <si>
    <t>100%</t>
  </si>
  <si>
    <t>合格</t>
  </si>
  <si>
    <t>1万元</t>
  </si>
  <si>
    <t>确保库区人民生命财产</t>
  </si>
  <si>
    <t>确保3座水库运行安全</t>
  </si>
  <si>
    <t>3座水库水质达标</t>
  </si>
  <si>
    <t>达标</t>
  </si>
  <si>
    <t>服务对象满意度</t>
  </si>
  <si>
    <t>≥95%</t>
  </si>
  <si>
    <t>2022年水利工程质量与安全监督经费</t>
  </si>
  <si>
    <t>建立健全水利工程建设质量与安全监督体系，加强监督队伍建设</t>
  </si>
  <si>
    <t>监理质量监督机构、体系；开展水利项目质量监督</t>
  </si>
  <si>
    <t>保证质量，发挥效益</t>
  </si>
  <si>
    <t>保证质量，发挥效益。</t>
  </si>
  <si>
    <t>持续改善生态环境</t>
  </si>
  <si>
    <t>保障水利项目建设质量</t>
  </si>
  <si>
    <t>提升水利项目质量</t>
  </si>
  <si>
    <t>辖区水利工程质量监督管理</t>
  </si>
  <si>
    <t>满意度</t>
  </si>
  <si>
    <t>2022年防汛抗旱物资经费</t>
  </si>
  <si>
    <t>安全度过汛期</t>
  </si>
  <si>
    <t>防汛抗旱工作相关支出（宣传、培训等）</t>
  </si>
  <si>
    <t>2022年全年按实际情况而定</t>
  </si>
  <si>
    <t>购置设备质量合格，满足使用</t>
  </si>
  <si>
    <t>日常监管检查，确保安全使用</t>
  </si>
  <si>
    <t>7万元</t>
  </si>
  <si>
    <t>减少旱季和汛期人民群众财产损失</t>
  </si>
  <si>
    <t>加强社会公众知晓度；减少群众财产损失</t>
  </si>
  <si>
    <t>汛期减少水土流失</t>
  </si>
  <si>
    <t>一定程度减少水土流失</t>
  </si>
  <si>
    <t>营造良好的生活环境</t>
  </si>
  <si>
    <t>群众满意</t>
  </si>
  <si>
    <t>2022年农村饮水安全项目经费</t>
  </si>
  <si>
    <t>完善7个集中供水站管理制度，供水宣传，设施设备维修及运行成本补贴。</t>
  </si>
  <si>
    <t>确保集中供水站管理运行维护</t>
  </si>
  <si>
    <t>确保7个集中供水站管理运行维护</t>
  </si>
  <si>
    <t>30000</t>
  </si>
  <si>
    <t>30000元</t>
  </si>
  <si>
    <t>农村人饮水安全可靠</t>
  </si>
  <si>
    <t>无人饮水安全问题</t>
  </si>
  <si>
    <t>农村饮用水水质达标</t>
  </si>
  <si>
    <t>95%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</si>
  <si>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</si>
  <si>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</si>
  <si>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</si>
  <si>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</si>
  <si>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</si>
  <si>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</si>
  <si>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</si>
  <si>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</si>
  <si>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完成市级对西区水资源、水土保持工作的年度考核；完成一河（湖）一策管理保护方案和河湖健康评价报告编制，开展河长制宣传、培训，更换河长制公示牌等，确保岸边无垃圾、河面无漂浮物，保障信息化平台正常运行；对已建成山洪预警雨量监测的设施设备15个自动站点、2个水位站点全面运维，确保全年运行正常;完成西区3个水库水质检测及运行管护，确保水库安全运行等。</t>
  </si>
  <si>
    <t>年度部门整体支出预算</t>
  </si>
  <si>
    <t>资金总额</t>
  </si>
  <si>
    <t>财政拨款</t>
  </si>
  <si>
    <t>其他资金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</si>
  <si>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</si>
  <si>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</si>
  <si>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</si>
  <si>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</si>
  <si>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按月发放全局20名职工工资、绩效、各项社会保险和按需求支付办公费、电费、邮电费、差旅费、公务用车运行维护费等日常公用经费，做好全局日常保障工作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</si>
  <si>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</si>
  <si>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</si>
  <si>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</si>
  <si>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</si>
  <si>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254.04万元</t>
  </si>
  <si>
    <t>56.8万元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</si>
  <si>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</si>
  <si>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</t>
  </si>
  <si>
    <t>抽样调查</t>
  </si>
  <si>
    <t>≥95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</si>
</sst>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Hiragino Sans GB"/>
      <charset val="134"/>
    </font>
    <font>
      <sz val="11"/>
      <name val="SimSun"/>
      <charset val="134"/>
    </font>
    <font>
      <sz val="9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3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34" applyNumberFormat="0" applyAlignment="0" applyProtection="0">
      <alignment vertical="center"/>
    </xf>
    <xf numFmtId="0" fontId="33" fillId="4" borderId="35" applyNumberFormat="0" applyAlignment="0" applyProtection="0">
      <alignment vertical="center"/>
    </xf>
    <xf numFmtId="0" fontId="34" fillId="4" borderId="34" applyNumberFormat="0" applyAlignment="0" applyProtection="0">
      <alignment vertical="center"/>
    </xf>
    <xf numFmtId="0" fontId="35" fillId="5" borderId="36" applyNumberFormat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4" fontId="10" fillId="0" borderId="12" xfId="0" applyNumberFormat="1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49" fontId="10" fillId="0" borderId="12" xfId="49" applyNumberFormat="1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0" fillId="0" borderId="14" xfId="49" applyNumberFormat="1" applyFont="1" applyFill="1" applyBorder="1" applyAlignment="1" applyProtection="1">
      <alignment horizontal="center" vertical="center" wrapText="1"/>
    </xf>
    <xf numFmtId="49" fontId="10" fillId="0" borderId="15" xfId="49" applyNumberFormat="1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6" fontId="1" fillId="0" borderId="15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4" fontId="12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/>
    </xf>
    <xf numFmtId="4" fontId="8" fillId="0" borderId="12" xfId="0" applyNumberFormat="1" applyFont="1" applyFill="1" applyBorder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21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2" xfId="0" applyFont="1" applyFill="1" applyBorder="1">
      <alignment vertical="center"/>
    </xf>
    <xf numFmtId="0" fontId="10" fillId="0" borderId="22" xfId="0" applyFont="1" applyFill="1" applyBorder="1" applyAlignment="1">
      <alignment vertical="center" wrapText="1"/>
    </xf>
    <xf numFmtId="0" fontId="9" fillId="0" borderId="18" xfId="0" applyFont="1" applyFill="1" applyBorder="1">
      <alignment vertical="center"/>
    </xf>
    <xf numFmtId="4" fontId="12" fillId="0" borderId="1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49" fontId="12" fillId="0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0" fontId="10" fillId="0" borderId="1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4" fontId="14" fillId="0" borderId="12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10" fillId="0" borderId="12" xfId="0" applyFont="1" applyFill="1" applyBorder="1">
      <alignment vertical="center"/>
    </xf>
    <xf numFmtId="0" fontId="0" fillId="0" borderId="12" xfId="0" applyFont="1" applyFill="1" applyBorder="1">
      <alignment vertical="center"/>
    </xf>
    <xf numFmtId="4" fontId="14" fillId="0" borderId="24" xfId="0" applyNumberFormat="1" applyFont="1" applyBorder="1" applyAlignment="1">
      <alignment horizontal="right" vertical="center"/>
    </xf>
    <xf numFmtId="0" fontId="0" fillId="0" borderId="17" xfId="0" applyFont="1" applyFill="1" applyBorder="1">
      <alignment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0" fontId="5" fillId="0" borderId="2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10" fillId="0" borderId="20" xfId="0" applyFont="1" applyFill="1" applyBorder="1">
      <alignment vertical="center"/>
    </xf>
    <xf numFmtId="0" fontId="12" fillId="0" borderId="17" xfId="0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5" fillId="0" borderId="13" xfId="0" applyFont="1" applyFill="1" applyBorder="1" applyAlignment="1">
      <alignment vertical="center" wrapText="1"/>
    </xf>
    <xf numFmtId="49" fontId="9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 indent="1"/>
    </xf>
    <xf numFmtId="0" fontId="5" fillId="0" borderId="1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4" fontId="5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right" vertical="center"/>
    </xf>
    <xf numFmtId="4" fontId="5" fillId="0" borderId="25" xfId="0" applyNumberFormat="1" applyFont="1" applyBorder="1" applyAlignment="1">
      <alignment horizontal="center" vertical="center"/>
    </xf>
    <xf numFmtId="4" fontId="9" fillId="0" borderId="26" xfId="0" applyNumberFormat="1" applyFont="1" applyFill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10" fillId="0" borderId="26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14" fillId="0" borderId="28" xfId="0" applyNumberFormat="1" applyFont="1" applyBorder="1" applyAlignment="1">
      <alignment horizontal="right" vertical="center"/>
    </xf>
    <xf numFmtId="0" fontId="5" fillId="0" borderId="19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5" workbookViewId="0">
      <selection activeCell="A11" sqref="A11"/>
    </sheetView>
  </sheetViews>
  <sheetFormatPr defaultColWidth="9" defaultRowHeight="14.25"/>
  <cols>
    <col min="1" max="1" width="123.125" style="173" customWidth="1"/>
    <col min="2" max="16384" width="9" style="173"/>
  </cols>
  <sheetData>
    <row r="1" spans="1:1">
      <c r="A1" s="174"/>
    </row>
    <row r="2" ht="137.1" customHeight="1" spans="1:1">
      <c r="A2" s="174"/>
    </row>
    <row r="3" ht="137.1" customHeight="1" spans="1:1">
      <c r="A3" s="175" t="s">
        <v>0</v>
      </c>
    </row>
    <row r="4" ht="9" customHeight="1"/>
    <row r="5" ht="33" customHeight="1"/>
    <row r="6" ht="34.5" spans="1:1">
      <c r="A6" s="176" t="s">
        <v>1</v>
      </c>
    </row>
    <row r="11" ht="35.1" customHeight="1" spans="1:1">
      <c r="A11" s="177">
        <v>44699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2"/>
      <c r="B1" s="2" t="s">
        <v>213</v>
      </c>
      <c r="C1" s="53"/>
      <c r="D1" s="54"/>
      <c r="E1" s="54"/>
      <c r="F1" s="54"/>
      <c r="G1" s="54"/>
      <c r="H1" s="54"/>
      <c r="I1" s="68"/>
      <c r="J1" s="57"/>
    </row>
    <row r="2" ht="22.9" customHeight="1" spans="1:10">
      <c r="A2" s="52"/>
      <c r="B2" s="3" t="s">
        <v>214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69"/>
      <c r="E3" s="69"/>
      <c r="F3" s="69"/>
      <c r="G3" s="69"/>
      <c r="H3" s="69"/>
      <c r="I3" s="69" t="s">
        <v>6</v>
      </c>
      <c r="J3" s="70"/>
    </row>
    <row r="4" ht="24.4" customHeight="1" spans="1:10">
      <c r="A4" s="57"/>
      <c r="B4" s="58" t="s">
        <v>215</v>
      </c>
      <c r="C4" s="58" t="s">
        <v>71</v>
      </c>
      <c r="D4" s="58" t="s">
        <v>216</v>
      </c>
      <c r="E4" s="58"/>
      <c r="F4" s="58"/>
      <c r="G4" s="58"/>
      <c r="H4" s="58"/>
      <c r="I4" s="58"/>
      <c r="J4" s="71"/>
    </row>
    <row r="5" ht="24.4" customHeight="1" spans="1:10">
      <c r="A5" s="59"/>
      <c r="B5" s="58"/>
      <c r="C5" s="58"/>
      <c r="D5" s="58" t="s">
        <v>59</v>
      </c>
      <c r="E5" s="75" t="s">
        <v>217</v>
      </c>
      <c r="F5" s="58" t="s">
        <v>218</v>
      </c>
      <c r="G5" s="58"/>
      <c r="H5" s="58"/>
      <c r="I5" s="58" t="s">
        <v>172</v>
      </c>
      <c r="J5" s="71"/>
    </row>
    <row r="6" ht="24.4" customHeight="1" spans="1:10">
      <c r="A6" s="59"/>
      <c r="B6" s="58"/>
      <c r="C6" s="58"/>
      <c r="D6" s="58"/>
      <c r="E6" s="75"/>
      <c r="F6" s="58" t="s">
        <v>151</v>
      </c>
      <c r="G6" s="58" t="s">
        <v>219</v>
      </c>
      <c r="H6" s="58" t="s">
        <v>220</v>
      </c>
      <c r="I6" s="58"/>
      <c r="J6" s="72"/>
    </row>
    <row r="7" ht="22.9" customHeight="1" spans="1:10">
      <c r="A7" s="60"/>
      <c r="B7" s="58"/>
      <c r="C7" s="58" t="s">
        <v>72</v>
      </c>
      <c r="D7" s="61">
        <v>5.32</v>
      </c>
      <c r="E7" s="61"/>
      <c r="F7" s="61">
        <v>5</v>
      </c>
      <c r="G7" s="61"/>
      <c r="H7" s="61">
        <v>5</v>
      </c>
      <c r="I7" s="61">
        <v>0.32</v>
      </c>
      <c r="J7" s="73"/>
    </row>
    <row r="8" ht="22.9" customHeight="1" spans="1:10">
      <c r="A8" s="60"/>
      <c r="B8" s="58">
        <v>120001</v>
      </c>
      <c r="C8" s="58" t="s">
        <v>0</v>
      </c>
      <c r="D8" s="61">
        <v>5.32</v>
      </c>
      <c r="E8" s="61"/>
      <c r="F8" s="61">
        <v>5</v>
      </c>
      <c r="G8" s="61"/>
      <c r="H8" s="61">
        <v>5</v>
      </c>
      <c r="I8" s="61">
        <v>0.32</v>
      </c>
      <c r="J8" s="73"/>
    </row>
    <row r="9" ht="22.9" customHeight="1" spans="1:10">
      <c r="A9" s="60"/>
      <c r="B9" s="58"/>
      <c r="C9" s="58"/>
      <c r="D9" s="61"/>
      <c r="E9" s="61"/>
      <c r="F9" s="61"/>
      <c r="G9" s="61"/>
      <c r="H9" s="61"/>
      <c r="I9" s="61"/>
      <c r="J9" s="73"/>
    </row>
    <row r="10" ht="22.9" customHeight="1" spans="1:10">
      <c r="A10" s="60"/>
      <c r="B10" s="58"/>
      <c r="C10" s="58"/>
      <c r="D10" s="61"/>
      <c r="E10" s="61"/>
      <c r="F10" s="61"/>
      <c r="G10" s="61"/>
      <c r="H10" s="61"/>
      <c r="I10" s="61"/>
      <c r="J10" s="73"/>
    </row>
    <row r="11" ht="22.9" customHeight="1" spans="1:10">
      <c r="A11" s="60"/>
      <c r="B11" s="58"/>
      <c r="C11" s="58"/>
      <c r="D11" s="61"/>
      <c r="E11" s="61"/>
      <c r="F11" s="61"/>
      <c r="G11" s="61"/>
      <c r="H11" s="61"/>
      <c r="I11" s="61"/>
      <c r="J11" s="73"/>
    </row>
    <row r="12" ht="22.9" customHeight="1" spans="1:10">
      <c r="A12" s="60"/>
      <c r="B12" s="58"/>
      <c r="C12" s="58"/>
      <c r="D12" s="61"/>
      <c r="E12" s="61"/>
      <c r="F12" s="61"/>
      <c r="G12" s="61"/>
      <c r="H12" s="61"/>
      <c r="I12" s="61"/>
      <c r="J12" s="73"/>
    </row>
    <row r="13" ht="22.9" customHeight="1" spans="1:10">
      <c r="A13" s="60"/>
      <c r="B13" s="58"/>
      <c r="C13" s="58"/>
      <c r="D13" s="61"/>
      <c r="E13" s="61"/>
      <c r="F13" s="61"/>
      <c r="G13" s="61"/>
      <c r="H13" s="61"/>
      <c r="I13" s="61"/>
      <c r="J13" s="73"/>
    </row>
    <row r="14" ht="22.9" customHeight="1" spans="1:10">
      <c r="A14" s="60"/>
      <c r="B14" s="58"/>
      <c r="C14" s="58"/>
      <c r="D14" s="61"/>
      <c r="E14" s="61"/>
      <c r="F14" s="61"/>
      <c r="G14" s="61"/>
      <c r="H14" s="61"/>
      <c r="I14" s="61"/>
      <c r="J14" s="73"/>
    </row>
    <row r="15" ht="22.9" customHeight="1" spans="1:10">
      <c r="A15" s="60"/>
      <c r="B15" s="58"/>
      <c r="C15" s="58"/>
      <c r="D15" s="61"/>
      <c r="E15" s="61"/>
      <c r="F15" s="61"/>
      <c r="G15" s="61"/>
      <c r="H15" s="61"/>
      <c r="I15" s="61"/>
      <c r="J15" s="73"/>
    </row>
    <row r="16" ht="22.9" customHeight="1" spans="1:10">
      <c r="A16" s="60"/>
      <c r="B16" s="58"/>
      <c r="C16" s="58"/>
      <c r="D16" s="61"/>
      <c r="E16" s="61"/>
      <c r="F16" s="61"/>
      <c r="G16" s="61"/>
      <c r="H16" s="61"/>
      <c r="I16" s="61"/>
      <c r="J16" s="7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2"/>
      <c r="B1" s="2" t="s">
        <v>221</v>
      </c>
      <c r="C1" s="2"/>
      <c r="D1" s="2"/>
      <c r="E1" s="53"/>
      <c r="F1" s="53"/>
      <c r="G1" s="54"/>
      <c r="H1" s="54"/>
      <c r="I1" s="68"/>
      <c r="J1" s="57"/>
    </row>
    <row r="2" ht="22.9" customHeight="1" spans="1:10">
      <c r="A2" s="52"/>
      <c r="B2" s="3" t="s">
        <v>222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9" t="s">
        <v>6</v>
      </c>
      <c r="J3" s="70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223</v>
      </c>
      <c r="H4" s="58"/>
      <c r="I4" s="58"/>
      <c r="J4" s="71"/>
    </row>
    <row r="5" ht="24.4" customHeight="1" spans="1:10">
      <c r="A5" s="59"/>
      <c r="B5" s="58" t="s">
        <v>79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71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2"/>
    </row>
    <row r="7" ht="22.9" customHeight="1" spans="1:10">
      <c r="A7" s="60"/>
      <c r="B7" s="58"/>
      <c r="C7" s="58"/>
      <c r="D7" s="58"/>
      <c r="E7" s="58"/>
      <c r="F7" s="58" t="s">
        <v>72</v>
      </c>
      <c r="G7" s="61"/>
      <c r="H7" s="61"/>
      <c r="I7" s="61"/>
      <c r="J7" s="73"/>
    </row>
    <row r="8" ht="22.9" customHeight="1" spans="1:10">
      <c r="A8" s="60"/>
      <c r="B8" s="58"/>
      <c r="C8" s="58"/>
      <c r="D8" s="58"/>
      <c r="E8" s="58"/>
      <c r="F8" s="58"/>
      <c r="G8" s="61"/>
      <c r="H8" s="61"/>
      <c r="I8" s="61"/>
      <c r="J8" s="73"/>
    </row>
    <row r="9" ht="22.9" customHeight="1" spans="1:10">
      <c r="A9" s="60"/>
      <c r="B9" s="58"/>
      <c r="C9" s="58"/>
      <c r="D9" s="58"/>
      <c r="E9" s="58"/>
      <c r="F9" s="58"/>
      <c r="G9" s="61"/>
      <c r="H9" s="61"/>
      <c r="I9" s="61"/>
      <c r="J9" s="73"/>
    </row>
    <row r="10" spans="2:6">
      <c r="B10" s="77" t="s">
        <v>224</v>
      </c>
      <c r="C10" s="78"/>
      <c r="D10" s="78"/>
      <c r="E10" s="78"/>
      <c r="F10" s="79"/>
    </row>
  </sheetData>
  <mergeCells count="11">
    <mergeCell ref="B2:I2"/>
    <mergeCell ref="B3:F3"/>
    <mergeCell ref="B4:F4"/>
    <mergeCell ref="G4:I4"/>
    <mergeCell ref="B5:D5"/>
    <mergeCell ref="B10:F10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2"/>
      <c r="B1" s="2" t="s">
        <v>225</v>
      </c>
      <c r="C1" s="53"/>
      <c r="D1" s="54"/>
      <c r="E1" s="54"/>
      <c r="F1" s="54"/>
      <c r="G1" s="54"/>
      <c r="H1" s="54"/>
      <c r="I1" s="68"/>
      <c r="J1" s="57"/>
    </row>
    <row r="2" ht="22.9" customHeight="1" spans="1:10">
      <c r="A2" s="52"/>
      <c r="B2" s="3" t="s">
        <v>226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69"/>
      <c r="E3" s="69"/>
      <c r="F3" s="69"/>
      <c r="G3" s="69"/>
      <c r="H3" s="69"/>
      <c r="I3" s="69" t="s">
        <v>6</v>
      </c>
      <c r="J3" s="70"/>
    </row>
    <row r="4" ht="24.4" customHeight="1" spans="1:10">
      <c r="A4" s="57"/>
      <c r="B4" s="58" t="s">
        <v>215</v>
      </c>
      <c r="C4" s="58" t="s">
        <v>71</v>
      </c>
      <c r="D4" s="58" t="s">
        <v>216</v>
      </c>
      <c r="E4" s="58"/>
      <c r="F4" s="58"/>
      <c r="G4" s="58"/>
      <c r="H4" s="58"/>
      <c r="I4" s="58"/>
      <c r="J4" s="71"/>
    </row>
    <row r="5" ht="24.4" customHeight="1" spans="1:10">
      <c r="A5" s="59"/>
      <c r="B5" s="58"/>
      <c r="C5" s="58"/>
      <c r="D5" s="58" t="s">
        <v>59</v>
      </c>
      <c r="E5" s="75" t="s">
        <v>217</v>
      </c>
      <c r="F5" s="58" t="s">
        <v>218</v>
      </c>
      <c r="G5" s="58"/>
      <c r="H5" s="58"/>
      <c r="I5" s="58" t="s">
        <v>172</v>
      </c>
      <c r="J5" s="71"/>
    </row>
    <row r="6" ht="24.4" customHeight="1" spans="1:10">
      <c r="A6" s="59"/>
      <c r="B6" s="58"/>
      <c r="C6" s="58"/>
      <c r="D6" s="58"/>
      <c r="E6" s="75"/>
      <c r="F6" s="58" t="s">
        <v>151</v>
      </c>
      <c r="G6" s="58" t="s">
        <v>219</v>
      </c>
      <c r="H6" s="58" t="s">
        <v>220</v>
      </c>
      <c r="I6" s="58"/>
      <c r="J6" s="72"/>
    </row>
    <row r="7" ht="22.9" customHeight="1" spans="1:10">
      <c r="A7" s="60"/>
      <c r="B7" s="58"/>
      <c r="C7" s="58" t="s">
        <v>72</v>
      </c>
      <c r="D7" s="61"/>
      <c r="E7" s="61"/>
      <c r="F7" s="61"/>
      <c r="G7" s="61"/>
      <c r="H7" s="61"/>
      <c r="I7" s="61"/>
      <c r="J7" s="73"/>
    </row>
    <row r="8" ht="22.9" customHeight="1" spans="1:10">
      <c r="A8" s="60"/>
      <c r="B8" s="58"/>
      <c r="C8" s="58"/>
      <c r="D8" s="61"/>
      <c r="E8" s="61"/>
      <c r="F8" s="61"/>
      <c r="G8" s="61"/>
      <c r="H8" s="61"/>
      <c r="I8" s="61"/>
      <c r="J8" s="73"/>
    </row>
    <row r="9" ht="22.9" customHeight="1" spans="1:10">
      <c r="A9" s="60"/>
      <c r="B9" s="58"/>
      <c r="C9" s="58"/>
      <c r="D9" s="61"/>
      <c r="E9" s="61"/>
      <c r="F9" s="61"/>
      <c r="G9" s="61"/>
      <c r="H9" s="61"/>
      <c r="I9" s="61"/>
      <c r="J9" s="73"/>
    </row>
    <row r="10" spans="2:9">
      <c r="B10" s="76" t="s">
        <v>227</v>
      </c>
      <c r="C10" s="76"/>
      <c r="D10" s="76"/>
      <c r="E10" s="76"/>
      <c r="F10" s="76"/>
      <c r="G10" s="76"/>
      <c r="H10" s="76"/>
      <c r="I10" s="76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2"/>
      <c r="B1" s="2" t="s">
        <v>228</v>
      </c>
      <c r="C1" s="2"/>
      <c r="D1" s="2"/>
      <c r="E1" s="53"/>
      <c r="F1" s="53"/>
      <c r="G1" s="54"/>
      <c r="H1" s="54"/>
      <c r="I1" s="68"/>
      <c r="J1" s="57"/>
    </row>
    <row r="2" ht="22.9" customHeight="1" spans="1:10">
      <c r="A2" s="52"/>
      <c r="B2" s="3" t="s">
        <v>229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9" t="s">
        <v>6</v>
      </c>
      <c r="J3" s="70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230</v>
      </c>
      <c r="H4" s="58"/>
      <c r="I4" s="58"/>
      <c r="J4" s="71"/>
    </row>
    <row r="5" ht="24.4" customHeight="1" spans="1:10">
      <c r="A5" s="59"/>
      <c r="B5" s="58" t="s">
        <v>79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71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2"/>
    </row>
    <row r="7" ht="22.9" customHeight="1" spans="1:10">
      <c r="A7" s="60"/>
      <c r="B7" s="58"/>
      <c r="C7" s="58"/>
      <c r="D7" s="58"/>
      <c r="E7" s="58"/>
      <c r="F7" s="58" t="s">
        <v>72</v>
      </c>
      <c r="G7" s="61"/>
      <c r="H7" s="61"/>
      <c r="I7" s="61"/>
      <c r="J7" s="73"/>
    </row>
    <row r="8" ht="22.9" customHeight="1" spans="1:10">
      <c r="A8" s="59"/>
      <c r="B8" s="62"/>
      <c r="C8" s="62"/>
      <c r="D8" s="62"/>
      <c r="E8" s="62"/>
      <c r="F8" s="62" t="s">
        <v>23</v>
      </c>
      <c r="G8" s="63"/>
      <c r="H8" s="63"/>
      <c r="I8" s="63"/>
      <c r="J8" s="71"/>
    </row>
    <row r="9" ht="22.9" customHeight="1" spans="1:10">
      <c r="A9" s="59"/>
      <c r="B9" s="62"/>
      <c r="C9" s="62"/>
      <c r="D9" s="62"/>
      <c r="E9" s="62"/>
      <c r="F9" s="62"/>
      <c r="G9" s="63"/>
      <c r="H9" s="63"/>
      <c r="I9" s="63"/>
      <c r="J9" s="71"/>
    </row>
    <row r="10" ht="22.9" customHeight="1" spans="1:10">
      <c r="A10" s="59"/>
      <c r="B10" s="62"/>
      <c r="C10" s="62"/>
      <c r="D10" s="62"/>
      <c r="E10" s="62"/>
      <c r="F10" s="62"/>
      <c r="G10" s="63"/>
      <c r="H10" s="63"/>
      <c r="I10" s="63"/>
      <c r="J10" s="71"/>
    </row>
    <row r="11" ht="22.9" customHeight="1" spans="1:10">
      <c r="A11" s="59"/>
      <c r="B11" s="62"/>
      <c r="C11" s="62"/>
      <c r="D11" s="62"/>
      <c r="E11" s="62"/>
      <c r="F11" s="62"/>
      <c r="G11" s="63"/>
      <c r="H11" s="63"/>
      <c r="I11" s="63"/>
      <c r="J11" s="71"/>
    </row>
    <row r="12" ht="22.9" customHeight="1" spans="1:10">
      <c r="A12" s="59"/>
      <c r="B12" s="62"/>
      <c r="C12" s="62"/>
      <c r="D12" s="62"/>
      <c r="E12" s="62"/>
      <c r="F12" s="62"/>
      <c r="G12" s="63"/>
      <c r="H12" s="63"/>
      <c r="I12" s="63"/>
      <c r="J12" s="71"/>
    </row>
    <row r="13" ht="22.9" customHeight="1" spans="1:10">
      <c r="A13" s="59"/>
      <c r="B13" s="62"/>
      <c r="C13" s="62"/>
      <c r="D13" s="62"/>
      <c r="E13" s="62"/>
      <c r="F13" s="62"/>
      <c r="G13" s="63"/>
      <c r="H13" s="63"/>
      <c r="I13" s="63"/>
      <c r="J13" s="71"/>
    </row>
    <row r="14" ht="22.9" customHeight="1" spans="1:10">
      <c r="A14" s="59"/>
      <c r="B14" s="62"/>
      <c r="C14" s="62"/>
      <c r="D14" s="62"/>
      <c r="E14" s="62"/>
      <c r="F14" s="62"/>
      <c r="G14" s="63"/>
      <c r="H14" s="63"/>
      <c r="I14" s="63"/>
      <c r="J14" s="71"/>
    </row>
    <row r="15" ht="22.9" customHeight="1" spans="1:10">
      <c r="A15" s="59"/>
      <c r="B15" s="62"/>
      <c r="C15" s="62"/>
      <c r="D15" s="62"/>
      <c r="E15" s="62"/>
      <c r="F15" s="62"/>
      <c r="G15" s="63"/>
      <c r="H15" s="63"/>
      <c r="I15" s="63"/>
      <c r="J15" s="71"/>
    </row>
    <row r="16" ht="22.9" customHeight="1" spans="1:10">
      <c r="A16" s="59"/>
      <c r="B16" s="62"/>
      <c r="C16" s="62"/>
      <c r="D16" s="62"/>
      <c r="E16" s="62"/>
      <c r="F16" s="62" t="s">
        <v>23</v>
      </c>
      <c r="G16" s="63"/>
      <c r="H16" s="63"/>
      <c r="I16" s="63"/>
      <c r="J16" s="71"/>
    </row>
    <row r="17" ht="22.9" customHeight="1" spans="1:10">
      <c r="A17" s="59"/>
      <c r="B17" s="62"/>
      <c r="C17" s="62"/>
      <c r="D17" s="62"/>
      <c r="E17" s="62"/>
      <c r="F17" s="62" t="s">
        <v>102</v>
      </c>
      <c r="G17" s="63"/>
      <c r="H17" s="63"/>
      <c r="I17" s="63"/>
      <c r="J17" s="72"/>
    </row>
    <row r="18" ht="23" customHeight="1" spans="1:10">
      <c r="A18" s="64"/>
      <c r="B18" s="65"/>
      <c r="C18" s="66" t="s">
        <v>231</v>
      </c>
      <c r="D18" s="67"/>
      <c r="E18" s="67"/>
      <c r="F18" s="67"/>
      <c r="G18" s="67"/>
      <c r="H18" s="67"/>
      <c r="I18" s="67"/>
      <c r="J18" s="74"/>
    </row>
  </sheetData>
  <mergeCells count="11">
    <mergeCell ref="B2:I2"/>
    <mergeCell ref="B3:F3"/>
    <mergeCell ref="B4:F4"/>
    <mergeCell ref="G4:I4"/>
    <mergeCell ref="B5:D5"/>
    <mergeCell ref="C18:J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workbookViewId="0">
      <selection activeCell="F82" sqref="F82"/>
    </sheetView>
  </sheetViews>
  <sheetFormatPr defaultColWidth="9" defaultRowHeight="13.5"/>
  <cols>
    <col min="1" max="1" width="9" style="1"/>
    <col min="2" max="2" width="9" style="24"/>
    <col min="3" max="3" width="9" style="1"/>
    <col min="4" max="4" width="10.25" style="1" customWidth="1"/>
    <col min="5" max="5" width="12.625" style="25" customWidth="1"/>
    <col min="6" max="6" width="17.5" style="25" customWidth="1"/>
    <col min="7" max="7" width="10.25" style="25" customWidth="1"/>
    <col min="8" max="8" width="10.5" style="25" customWidth="1"/>
    <col min="9" max="9" width="9.875" style="25" customWidth="1"/>
    <col min="10" max="10" width="9.625" style="25" customWidth="1"/>
    <col min="11" max="11" width="9.5" style="25" customWidth="1"/>
    <col min="12" max="12" width="9.75" style="25" customWidth="1"/>
    <col min="13" max="16384" width="9" style="1"/>
  </cols>
  <sheetData>
    <row r="1" s="1" customFormat="1" ht="24.95" customHeight="1" spans="1:12">
      <c r="A1" s="2" t="s">
        <v>232</v>
      </c>
      <c r="B1" s="24"/>
      <c r="E1" s="25"/>
      <c r="F1" s="25"/>
      <c r="G1" s="25"/>
      <c r="H1" s="25"/>
      <c r="I1" s="25"/>
      <c r="J1" s="25"/>
      <c r="K1" s="25"/>
      <c r="L1" s="25"/>
    </row>
    <row r="2" s="1" customFormat="1" ht="19.5" spans="1:12">
      <c r="A2" s="26" t="s">
        <v>233</v>
      </c>
      <c r="B2" s="27"/>
      <c r="C2" s="26"/>
      <c r="D2" s="27"/>
      <c r="E2" s="26"/>
      <c r="F2" s="26"/>
      <c r="G2" s="26"/>
      <c r="H2" s="26"/>
      <c r="I2" s="26"/>
      <c r="J2" s="26"/>
      <c r="K2" s="26"/>
      <c r="L2" s="26"/>
    </row>
    <row r="3" s="1" customFormat="1" spans="1:12">
      <c r="A3" s="28"/>
      <c r="B3" s="29"/>
      <c r="C3" s="28"/>
      <c r="D3" s="29"/>
      <c r="E3" s="28"/>
      <c r="F3" s="28"/>
      <c r="G3" s="28"/>
      <c r="H3" s="28"/>
      <c r="I3" s="28"/>
      <c r="J3" s="50" t="s">
        <v>6</v>
      </c>
      <c r="K3" s="50"/>
      <c r="L3" s="50"/>
    </row>
    <row r="4" s="1" customFormat="1" ht="24.95" customHeight="1" spans="1:12">
      <c r="A4" s="30" t="s">
        <v>234</v>
      </c>
      <c r="B4" s="30" t="s">
        <v>235</v>
      </c>
      <c r="C4" s="30" t="s">
        <v>10</v>
      </c>
      <c r="D4" s="31" t="s">
        <v>236</v>
      </c>
      <c r="E4" s="30" t="s">
        <v>237</v>
      </c>
      <c r="F4" s="30" t="s">
        <v>238</v>
      </c>
      <c r="G4" s="30" t="s">
        <v>239</v>
      </c>
      <c r="H4" s="30" t="s">
        <v>240</v>
      </c>
      <c r="I4" s="30" t="s">
        <v>241</v>
      </c>
      <c r="J4" s="30" t="s">
        <v>242</v>
      </c>
      <c r="K4" s="30" t="s">
        <v>243</v>
      </c>
      <c r="L4" s="30" t="s">
        <v>244</v>
      </c>
    </row>
    <row r="5" s="1" customFormat="1" ht="24.95" customHeight="1" spans="1:12">
      <c r="A5" s="32" t="s">
        <v>245</v>
      </c>
      <c r="B5" s="31" t="s">
        <v>246</v>
      </c>
      <c r="C5" s="33">
        <v>16</v>
      </c>
      <c r="D5" s="32" t="s">
        <v>247</v>
      </c>
      <c r="E5" s="34" t="s">
        <v>248</v>
      </c>
      <c r="F5" s="34" t="s">
        <v>249</v>
      </c>
      <c r="G5" s="35" t="s">
        <v>250</v>
      </c>
      <c r="H5" s="36"/>
      <c r="I5" s="35" t="s">
        <v>251</v>
      </c>
      <c r="J5" s="36"/>
      <c r="K5" s="36"/>
      <c r="L5" s="36" t="s">
        <v>252</v>
      </c>
    </row>
    <row r="6" s="1" customFormat="1" ht="24.95" customHeight="1" spans="1:12">
      <c r="A6" s="32"/>
      <c r="B6" s="31"/>
      <c r="C6" s="33"/>
      <c r="D6" s="32"/>
      <c r="E6" s="34" t="s">
        <v>248</v>
      </c>
      <c r="F6" s="34" t="s">
        <v>253</v>
      </c>
      <c r="G6" s="35" t="s">
        <v>254</v>
      </c>
      <c r="H6" s="36"/>
      <c r="I6" s="35" t="s">
        <v>255</v>
      </c>
      <c r="J6" s="36"/>
      <c r="K6" s="36"/>
      <c r="L6" s="36" t="s">
        <v>252</v>
      </c>
    </row>
    <row r="7" s="1" customFormat="1" ht="24.95" customHeight="1" spans="1:12">
      <c r="A7" s="32"/>
      <c r="B7" s="31"/>
      <c r="C7" s="33"/>
      <c r="D7" s="32"/>
      <c r="E7" s="34" t="s">
        <v>248</v>
      </c>
      <c r="F7" s="34" t="s">
        <v>256</v>
      </c>
      <c r="G7" s="35" t="s">
        <v>257</v>
      </c>
      <c r="H7" s="36"/>
      <c r="I7" s="35" t="s">
        <v>257</v>
      </c>
      <c r="J7" s="36"/>
      <c r="K7" s="36"/>
      <c r="L7" s="36" t="s">
        <v>252</v>
      </c>
    </row>
    <row r="8" s="1" customFormat="1" ht="24.95" customHeight="1" spans="1:12">
      <c r="A8" s="32"/>
      <c r="B8" s="31"/>
      <c r="C8" s="33"/>
      <c r="D8" s="32"/>
      <c r="E8" s="34" t="s">
        <v>248</v>
      </c>
      <c r="F8" s="34" t="s">
        <v>258</v>
      </c>
      <c r="G8" s="35" t="s">
        <v>259</v>
      </c>
      <c r="H8" s="36"/>
      <c r="I8" s="36" t="s">
        <v>260</v>
      </c>
      <c r="J8" s="36"/>
      <c r="K8" s="36"/>
      <c r="L8" s="36" t="s">
        <v>252</v>
      </c>
    </row>
    <row r="9" s="1" customFormat="1" ht="24.95" customHeight="1" spans="1:12">
      <c r="A9" s="32"/>
      <c r="B9" s="31"/>
      <c r="C9" s="33"/>
      <c r="D9" s="32"/>
      <c r="E9" s="34" t="s">
        <v>261</v>
      </c>
      <c r="F9" s="34" t="s">
        <v>262</v>
      </c>
      <c r="G9" s="35" t="s">
        <v>263</v>
      </c>
      <c r="H9" s="36"/>
      <c r="I9" s="35" t="s">
        <v>264</v>
      </c>
      <c r="J9" s="36"/>
      <c r="K9" s="36"/>
      <c r="L9" s="36" t="s">
        <v>252</v>
      </c>
    </row>
    <row r="10" s="1" customFormat="1" ht="24.95" customHeight="1" spans="1:12">
      <c r="A10" s="32"/>
      <c r="B10" s="31"/>
      <c r="C10" s="33"/>
      <c r="D10" s="32"/>
      <c r="E10" s="34" t="s">
        <v>261</v>
      </c>
      <c r="F10" s="34" t="s">
        <v>265</v>
      </c>
      <c r="G10" s="35" t="s">
        <v>266</v>
      </c>
      <c r="H10" s="25"/>
      <c r="I10" s="35" t="s">
        <v>267</v>
      </c>
      <c r="J10" s="36"/>
      <c r="K10" s="36"/>
      <c r="L10" s="36" t="s">
        <v>252</v>
      </c>
    </row>
    <row r="11" s="1" customFormat="1" ht="24.95" customHeight="1" spans="1:12">
      <c r="A11" s="32"/>
      <c r="B11" s="31"/>
      <c r="C11" s="33"/>
      <c r="D11" s="32"/>
      <c r="E11" s="34" t="s">
        <v>261</v>
      </c>
      <c r="F11" s="34" t="s">
        <v>268</v>
      </c>
      <c r="G11" s="35" t="s">
        <v>269</v>
      </c>
      <c r="H11" s="25"/>
      <c r="I11" s="35" t="s">
        <v>270</v>
      </c>
      <c r="J11" s="36"/>
      <c r="K11" s="36"/>
      <c r="L11" s="36" t="s">
        <v>252</v>
      </c>
    </row>
    <row r="12" s="1" customFormat="1" ht="24.95" customHeight="1" spans="1:12">
      <c r="A12" s="32"/>
      <c r="B12" s="31"/>
      <c r="C12" s="33"/>
      <c r="D12" s="32"/>
      <c r="E12" s="34" t="s">
        <v>261</v>
      </c>
      <c r="F12" s="34" t="s">
        <v>271</v>
      </c>
      <c r="G12" s="35" t="s">
        <v>272</v>
      </c>
      <c r="H12" s="25"/>
      <c r="I12" s="35" t="s">
        <v>273</v>
      </c>
      <c r="J12" s="36"/>
      <c r="K12" s="36"/>
      <c r="L12" s="36" t="s">
        <v>252</v>
      </c>
    </row>
    <row r="13" s="1" customFormat="1" ht="24.95" customHeight="1" spans="1:12">
      <c r="A13" s="32"/>
      <c r="B13" s="31"/>
      <c r="C13" s="33"/>
      <c r="D13" s="32"/>
      <c r="E13" s="34" t="s">
        <v>274</v>
      </c>
      <c r="F13" s="34" t="s">
        <v>275</v>
      </c>
      <c r="G13" s="35" t="s">
        <v>276</v>
      </c>
      <c r="H13" s="35"/>
      <c r="I13" s="36" t="s">
        <v>277</v>
      </c>
      <c r="J13" s="36"/>
      <c r="K13" s="36"/>
      <c r="L13" s="36" t="s">
        <v>252</v>
      </c>
    </row>
    <row r="14" s="1" customFormat="1" ht="24.95" customHeight="1" spans="1:12">
      <c r="A14" s="32" t="s">
        <v>245</v>
      </c>
      <c r="B14" s="31" t="s">
        <v>278</v>
      </c>
      <c r="C14" s="33">
        <v>11</v>
      </c>
      <c r="D14" s="32" t="s">
        <v>279</v>
      </c>
      <c r="E14" s="34" t="s">
        <v>248</v>
      </c>
      <c r="F14" s="34" t="s">
        <v>249</v>
      </c>
      <c r="G14" s="36" t="s">
        <v>280</v>
      </c>
      <c r="H14" s="36"/>
      <c r="I14" s="36" t="s">
        <v>281</v>
      </c>
      <c r="J14" s="36"/>
      <c r="K14" s="36"/>
      <c r="L14" s="36" t="s">
        <v>252</v>
      </c>
    </row>
    <row r="15" s="1" customFormat="1" ht="24.95" customHeight="1" spans="1:12">
      <c r="A15" s="32"/>
      <c r="B15" s="31"/>
      <c r="C15" s="33"/>
      <c r="D15" s="32"/>
      <c r="E15" s="34" t="s">
        <v>248</v>
      </c>
      <c r="F15" s="34" t="s">
        <v>253</v>
      </c>
      <c r="G15" s="36" t="s">
        <v>254</v>
      </c>
      <c r="H15" s="36"/>
      <c r="I15" s="35" t="s">
        <v>279</v>
      </c>
      <c r="J15" s="36"/>
      <c r="K15" s="36"/>
      <c r="L15" s="36" t="s">
        <v>252</v>
      </c>
    </row>
    <row r="16" s="1" customFormat="1" ht="24.95" customHeight="1" spans="1:12">
      <c r="A16" s="32"/>
      <c r="B16" s="31"/>
      <c r="C16" s="33"/>
      <c r="D16" s="32"/>
      <c r="E16" s="34" t="s">
        <v>248</v>
      </c>
      <c r="F16" s="34" t="s">
        <v>256</v>
      </c>
      <c r="G16" s="35" t="s">
        <v>257</v>
      </c>
      <c r="H16" s="36"/>
      <c r="I16" s="35" t="s">
        <v>257</v>
      </c>
      <c r="J16" s="36"/>
      <c r="K16" s="36"/>
      <c r="L16" s="36" t="s">
        <v>252</v>
      </c>
    </row>
    <row r="17" s="1" customFormat="1" ht="24.95" customHeight="1" spans="1:12">
      <c r="A17" s="32"/>
      <c r="B17" s="31"/>
      <c r="C17" s="33"/>
      <c r="D17" s="32"/>
      <c r="E17" s="34" t="s">
        <v>248</v>
      </c>
      <c r="F17" s="34" t="s">
        <v>258</v>
      </c>
      <c r="G17" s="35" t="s">
        <v>259</v>
      </c>
      <c r="H17" s="36"/>
      <c r="I17" s="36" t="s">
        <v>282</v>
      </c>
      <c r="J17" s="36"/>
      <c r="K17" s="36"/>
      <c r="L17" s="36" t="s">
        <v>252</v>
      </c>
    </row>
    <row r="18" s="1" customFormat="1" ht="24.95" customHeight="1" spans="1:12">
      <c r="A18" s="32"/>
      <c r="B18" s="31"/>
      <c r="C18" s="33"/>
      <c r="D18" s="32"/>
      <c r="E18" s="34" t="s">
        <v>261</v>
      </c>
      <c r="F18" s="34" t="s">
        <v>262</v>
      </c>
      <c r="G18" s="36"/>
      <c r="H18" s="36"/>
      <c r="I18" s="36"/>
      <c r="J18" s="36"/>
      <c r="K18" s="36"/>
      <c r="L18" s="36" t="s">
        <v>252</v>
      </c>
    </row>
    <row r="19" s="1" customFormat="1" ht="24.95" customHeight="1" spans="1:12">
      <c r="A19" s="32"/>
      <c r="B19" s="31"/>
      <c r="C19" s="33"/>
      <c r="D19" s="32"/>
      <c r="E19" s="34" t="s">
        <v>261</v>
      </c>
      <c r="F19" s="34" t="s">
        <v>265</v>
      </c>
      <c r="G19" s="36"/>
      <c r="H19" s="36"/>
      <c r="I19" s="36"/>
      <c r="J19" s="36"/>
      <c r="K19" s="36"/>
      <c r="L19" s="36" t="s">
        <v>252</v>
      </c>
    </row>
    <row r="20" s="1" customFormat="1" ht="24.95" customHeight="1" spans="1:12">
      <c r="A20" s="32"/>
      <c r="B20" s="31"/>
      <c r="C20" s="33"/>
      <c r="D20" s="32"/>
      <c r="E20" s="34" t="s">
        <v>261</v>
      </c>
      <c r="F20" s="34" t="s">
        <v>268</v>
      </c>
      <c r="G20" s="36"/>
      <c r="H20" s="36"/>
      <c r="I20" s="36"/>
      <c r="J20" s="36"/>
      <c r="K20" s="36"/>
      <c r="L20" s="36" t="s">
        <v>252</v>
      </c>
    </row>
    <row r="21" s="1" customFormat="1" ht="24.95" customHeight="1" spans="1:12">
      <c r="A21" s="32"/>
      <c r="B21" s="31"/>
      <c r="C21" s="33"/>
      <c r="D21" s="32"/>
      <c r="E21" s="34" t="s">
        <v>261</v>
      </c>
      <c r="F21" s="34" t="s">
        <v>271</v>
      </c>
      <c r="G21" s="35" t="s">
        <v>269</v>
      </c>
      <c r="H21" s="36"/>
      <c r="I21" s="35" t="s">
        <v>270</v>
      </c>
      <c r="J21" s="36"/>
      <c r="K21" s="36"/>
      <c r="L21" s="36" t="s">
        <v>252</v>
      </c>
    </row>
    <row r="22" s="1" customFormat="1" ht="24.95" customHeight="1" spans="1:12">
      <c r="A22" s="32"/>
      <c r="B22" s="31"/>
      <c r="C22" s="33"/>
      <c r="D22" s="32"/>
      <c r="E22" s="34" t="s">
        <v>274</v>
      </c>
      <c r="F22" s="34" t="s">
        <v>275</v>
      </c>
      <c r="G22" s="35" t="s">
        <v>276</v>
      </c>
      <c r="H22" s="35"/>
      <c r="I22" s="36" t="s">
        <v>277</v>
      </c>
      <c r="J22" s="36"/>
      <c r="K22" s="36"/>
      <c r="L22" s="36" t="s">
        <v>252</v>
      </c>
    </row>
    <row r="23" s="1" customFormat="1" ht="24.95" customHeight="1" spans="1:12">
      <c r="A23" s="32" t="s">
        <v>245</v>
      </c>
      <c r="B23" s="31" t="s">
        <v>283</v>
      </c>
      <c r="C23" s="33">
        <v>17.8</v>
      </c>
      <c r="D23" s="32" t="s">
        <v>284</v>
      </c>
      <c r="E23" s="34" t="s">
        <v>248</v>
      </c>
      <c r="F23" s="34" t="s">
        <v>249</v>
      </c>
      <c r="G23" s="36" t="s">
        <v>285</v>
      </c>
      <c r="H23" s="36"/>
      <c r="I23" s="35" t="s">
        <v>284</v>
      </c>
      <c r="J23" s="36"/>
      <c r="K23" s="36"/>
      <c r="L23" s="36" t="s">
        <v>252</v>
      </c>
    </row>
    <row r="24" s="1" customFormat="1" ht="24.95" customHeight="1" spans="1:12">
      <c r="A24" s="32"/>
      <c r="B24" s="31"/>
      <c r="C24" s="33"/>
      <c r="D24" s="32"/>
      <c r="E24" s="34" t="s">
        <v>248</v>
      </c>
      <c r="F24" s="34" t="s">
        <v>253</v>
      </c>
      <c r="G24" s="35" t="s">
        <v>286</v>
      </c>
      <c r="H24" s="36"/>
      <c r="I24" s="35" t="s">
        <v>286</v>
      </c>
      <c r="J24" s="36"/>
      <c r="K24" s="36"/>
      <c r="L24" s="36" t="s">
        <v>252</v>
      </c>
    </row>
    <row r="25" s="1" customFormat="1" ht="24.95" customHeight="1" spans="1:12">
      <c r="A25" s="32"/>
      <c r="B25" s="31"/>
      <c r="C25" s="33"/>
      <c r="D25" s="32"/>
      <c r="E25" s="34" t="s">
        <v>248</v>
      </c>
      <c r="F25" s="34" t="s">
        <v>256</v>
      </c>
      <c r="G25" s="35" t="s">
        <v>257</v>
      </c>
      <c r="H25" s="36"/>
      <c r="I25" s="35" t="s">
        <v>257</v>
      </c>
      <c r="J25" s="36"/>
      <c r="K25" s="36"/>
      <c r="L25" s="36" t="s">
        <v>252</v>
      </c>
    </row>
    <row r="26" s="1" customFormat="1" ht="24.95" customHeight="1" spans="1:12">
      <c r="A26" s="32"/>
      <c r="B26" s="31"/>
      <c r="C26" s="33"/>
      <c r="D26" s="32"/>
      <c r="E26" s="34" t="s">
        <v>248</v>
      </c>
      <c r="F26" s="34" t="s">
        <v>258</v>
      </c>
      <c r="G26" s="35" t="s">
        <v>259</v>
      </c>
      <c r="H26" s="36"/>
      <c r="I26" s="35" t="s">
        <v>287</v>
      </c>
      <c r="J26" s="36"/>
      <c r="K26" s="36"/>
      <c r="L26" s="36" t="s">
        <v>252</v>
      </c>
    </row>
    <row r="27" s="1" customFormat="1" ht="24.95" customHeight="1" spans="1:12">
      <c r="A27" s="32"/>
      <c r="B27" s="31"/>
      <c r="C27" s="33"/>
      <c r="D27" s="32"/>
      <c r="E27" s="34" t="s">
        <v>261</v>
      </c>
      <c r="F27" s="34" t="s">
        <v>262</v>
      </c>
      <c r="G27" s="35" t="s">
        <v>288</v>
      </c>
      <c r="H27" s="36"/>
      <c r="I27" s="35" t="s">
        <v>289</v>
      </c>
      <c r="J27" s="36"/>
      <c r="K27" s="36"/>
      <c r="L27" s="36" t="s">
        <v>252</v>
      </c>
    </row>
    <row r="28" s="1" customFormat="1" ht="24.95" customHeight="1" spans="1:12">
      <c r="A28" s="32"/>
      <c r="B28" s="31"/>
      <c r="C28" s="33"/>
      <c r="D28" s="32"/>
      <c r="E28" s="34" t="s">
        <v>261</v>
      </c>
      <c r="F28" s="34" t="s">
        <v>265</v>
      </c>
      <c r="G28" s="36" t="s">
        <v>290</v>
      </c>
      <c r="H28" s="36"/>
      <c r="I28" s="36" t="s">
        <v>291</v>
      </c>
      <c r="J28" s="36"/>
      <c r="K28" s="36"/>
      <c r="L28" s="36" t="s">
        <v>252</v>
      </c>
    </row>
    <row r="29" s="1" customFormat="1" ht="24.95" customHeight="1" spans="1:12">
      <c r="A29" s="32"/>
      <c r="B29" s="31"/>
      <c r="C29" s="33"/>
      <c r="D29" s="32"/>
      <c r="E29" s="34" t="s">
        <v>261</v>
      </c>
      <c r="F29" s="34" t="s">
        <v>268</v>
      </c>
      <c r="G29" s="36" t="s">
        <v>292</v>
      </c>
      <c r="H29" s="36"/>
      <c r="I29" s="36" t="s">
        <v>293</v>
      </c>
      <c r="J29" s="36"/>
      <c r="K29" s="36"/>
      <c r="L29" s="36" t="s">
        <v>252</v>
      </c>
    </row>
    <row r="30" s="1" customFormat="1" ht="24.95" customHeight="1" spans="1:12">
      <c r="A30" s="32"/>
      <c r="B30" s="31"/>
      <c r="C30" s="33"/>
      <c r="D30" s="32"/>
      <c r="E30" s="34" t="s">
        <v>261</v>
      </c>
      <c r="F30" s="34" t="s">
        <v>271</v>
      </c>
      <c r="G30" s="36"/>
      <c r="H30" s="36"/>
      <c r="I30" s="36"/>
      <c r="J30" s="36"/>
      <c r="K30" s="36"/>
      <c r="L30" s="36" t="s">
        <v>252</v>
      </c>
    </row>
    <row r="31" s="1" customFormat="1" ht="24.95" customHeight="1" spans="1:12">
      <c r="A31" s="32"/>
      <c r="B31" s="31"/>
      <c r="C31" s="33"/>
      <c r="D31" s="32"/>
      <c r="E31" s="34" t="s">
        <v>274</v>
      </c>
      <c r="F31" s="34" t="s">
        <v>275</v>
      </c>
      <c r="G31" s="35" t="s">
        <v>294</v>
      </c>
      <c r="H31" s="36"/>
      <c r="I31" s="35" t="s">
        <v>295</v>
      </c>
      <c r="J31" s="36"/>
      <c r="K31" s="36"/>
      <c r="L31" s="36" t="s">
        <v>252</v>
      </c>
    </row>
    <row r="32" s="1" customFormat="1" ht="38.1" customHeight="1" spans="1:12">
      <c r="A32" s="37" t="s">
        <v>245</v>
      </c>
      <c r="B32" s="38" t="s">
        <v>296</v>
      </c>
      <c r="C32" s="39" t="s">
        <v>297</v>
      </c>
      <c r="D32" s="38" t="s">
        <v>298</v>
      </c>
      <c r="E32" s="34" t="s">
        <v>248</v>
      </c>
      <c r="F32" s="34" t="s">
        <v>249</v>
      </c>
      <c r="G32" s="38" t="s">
        <v>299</v>
      </c>
      <c r="H32" s="40"/>
      <c r="I32" s="42" t="s">
        <v>300</v>
      </c>
      <c r="J32" s="40"/>
      <c r="K32" s="40"/>
      <c r="L32" s="36" t="s">
        <v>252</v>
      </c>
    </row>
    <row r="33" s="1" customFormat="1" ht="38.1" customHeight="1" spans="1:12">
      <c r="A33" s="37"/>
      <c r="B33" s="38"/>
      <c r="C33" s="39"/>
      <c r="D33" s="38"/>
      <c r="E33" s="34" t="s">
        <v>248</v>
      </c>
      <c r="F33" s="34" t="s">
        <v>253</v>
      </c>
      <c r="G33" s="41" t="s">
        <v>301</v>
      </c>
      <c r="H33" s="40"/>
      <c r="I33" s="40"/>
      <c r="J33" s="40"/>
      <c r="K33" s="40"/>
      <c r="L33" s="36" t="s">
        <v>252</v>
      </c>
    </row>
    <row r="34" s="1" customFormat="1" ht="38.1" customHeight="1" spans="1:12">
      <c r="A34" s="37"/>
      <c r="B34" s="38"/>
      <c r="C34" s="39"/>
      <c r="D34" s="38"/>
      <c r="E34" s="34" t="s">
        <v>248</v>
      </c>
      <c r="F34" s="34" t="s">
        <v>256</v>
      </c>
      <c r="G34" s="42" t="s">
        <v>257</v>
      </c>
      <c r="H34" s="40"/>
      <c r="I34" s="42" t="s">
        <v>257</v>
      </c>
      <c r="J34" s="40"/>
      <c r="K34" s="40"/>
      <c r="L34" s="36" t="s">
        <v>252</v>
      </c>
    </row>
    <row r="35" s="1" customFormat="1" ht="38.1" customHeight="1" spans="1:12">
      <c r="A35" s="37"/>
      <c r="B35" s="38"/>
      <c r="C35" s="39"/>
      <c r="D35" s="38"/>
      <c r="E35" s="34" t="s">
        <v>248</v>
      </c>
      <c r="F35" s="34" t="s">
        <v>258</v>
      </c>
      <c r="G35" s="35" t="s">
        <v>259</v>
      </c>
      <c r="H35" s="40"/>
      <c r="I35" s="35" t="s">
        <v>302</v>
      </c>
      <c r="J35" s="40"/>
      <c r="K35" s="40"/>
      <c r="L35" s="36" t="s">
        <v>252</v>
      </c>
    </row>
    <row r="36" s="1" customFormat="1" ht="38.1" customHeight="1" spans="1:12">
      <c r="A36" s="37"/>
      <c r="B36" s="38"/>
      <c r="C36" s="39"/>
      <c r="D36" s="38"/>
      <c r="E36" s="34" t="s">
        <v>261</v>
      </c>
      <c r="F36" s="34" t="s">
        <v>262</v>
      </c>
      <c r="G36" s="38"/>
      <c r="H36" s="40"/>
      <c r="I36" s="40"/>
      <c r="J36" s="40"/>
      <c r="K36" s="40"/>
      <c r="L36" s="36" t="s">
        <v>252</v>
      </c>
    </row>
    <row r="37" s="1" customFormat="1" ht="38.1" customHeight="1" spans="1:12">
      <c r="A37" s="37"/>
      <c r="B37" s="38"/>
      <c r="C37" s="39"/>
      <c r="D37" s="38"/>
      <c r="E37" s="34" t="s">
        <v>261</v>
      </c>
      <c r="F37" s="34" t="s">
        <v>265</v>
      </c>
      <c r="G37" s="38"/>
      <c r="H37" s="40"/>
      <c r="I37" s="40"/>
      <c r="J37" s="40"/>
      <c r="K37" s="40"/>
      <c r="L37" s="36" t="s">
        <v>252</v>
      </c>
    </row>
    <row r="38" s="1" customFormat="1" ht="38.1" customHeight="1" spans="1:12">
      <c r="A38" s="37"/>
      <c r="B38" s="38"/>
      <c r="C38" s="39"/>
      <c r="D38" s="38"/>
      <c r="E38" s="34" t="s">
        <v>261</v>
      </c>
      <c r="F38" s="34" t="s">
        <v>268</v>
      </c>
      <c r="G38" s="35" t="s">
        <v>303</v>
      </c>
      <c r="H38" s="40"/>
      <c r="I38" s="35" t="s">
        <v>304</v>
      </c>
      <c r="J38" s="40"/>
      <c r="K38" s="40"/>
      <c r="L38" s="36" t="s">
        <v>252</v>
      </c>
    </row>
    <row r="39" s="1" customFormat="1" ht="38.1" customHeight="1" spans="1:12">
      <c r="A39" s="37"/>
      <c r="B39" s="38"/>
      <c r="C39" s="39"/>
      <c r="D39" s="38"/>
      <c r="E39" s="34" t="s">
        <v>261</v>
      </c>
      <c r="F39" s="34" t="s">
        <v>271</v>
      </c>
      <c r="G39" s="38" t="s">
        <v>305</v>
      </c>
      <c r="H39" s="40"/>
      <c r="I39" s="40" t="s">
        <v>306</v>
      </c>
      <c r="J39" s="40"/>
      <c r="K39" s="40"/>
      <c r="L39" s="36" t="s">
        <v>252</v>
      </c>
    </row>
    <row r="40" s="1" customFormat="1" ht="38.1" customHeight="1" spans="1:12">
      <c r="A40" s="37"/>
      <c r="B40" s="38"/>
      <c r="C40" s="39"/>
      <c r="D40" s="38"/>
      <c r="E40" s="34" t="s">
        <v>274</v>
      </c>
      <c r="F40" s="34" t="s">
        <v>275</v>
      </c>
      <c r="G40" s="38" t="s">
        <v>307</v>
      </c>
      <c r="H40" s="40"/>
      <c r="I40" s="40" t="s">
        <v>308</v>
      </c>
      <c r="J40" s="40"/>
      <c r="K40" s="40"/>
      <c r="L40" s="36" t="s">
        <v>252</v>
      </c>
    </row>
    <row r="41" s="1" customFormat="1" ht="38.1" customHeight="1" spans="1:12">
      <c r="A41" s="32" t="s">
        <v>245</v>
      </c>
      <c r="B41" s="38" t="s">
        <v>309</v>
      </c>
      <c r="C41" s="39" t="s">
        <v>297</v>
      </c>
      <c r="D41" s="38" t="s">
        <v>310</v>
      </c>
      <c r="E41" s="34" t="s">
        <v>248</v>
      </c>
      <c r="F41" s="34" t="s">
        <v>249</v>
      </c>
      <c r="G41" s="41" t="s">
        <v>311</v>
      </c>
      <c r="H41" s="40"/>
      <c r="I41" s="42" t="s">
        <v>300</v>
      </c>
      <c r="J41" s="40"/>
      <c r="K41" s="40"/>
      <c r="L41" s="36" t="s">
        <v>252</v>
      </c>
    </row>
    <row r="42" s="1" customFormat="1" ht="38.1" customHeight="1" spans="1:12">
      <c r="A42" s="32"/>
      <c r="B42" s="38"/>
      <c r="C42" s="39"/>
      <c r="D42" s="38"/>
      <c r="E42" s="34" t="s">
        <v>248</v>
      </c>
      <c r="F42" s="34" t="s">
        <v>253</v>
      </c>
      <c r="G42" s="41" t="s">
        <v>301</v>
      </c>
      <c r="H42" s="40"/>
      <c r="I42" s="42" t="s">
        <v>301</v>
      </c>
      <c r="J42" s="40"/>
      <c r="K42" s="40"/>
      <c r="L42" s="36" t="s">
        <v>252</v>
      </c>
    </row>
    <row r="43" s="1" customFormat="1" ht="38.1" customHeight="1" spans="1:12">
      <c r="A43" s="32"/>
      <c r="B43" s="38"/>
      <c r="C43" s="39"/>
      <c r="D43" s="38"/>
      <c r="E43" s="34" t="s">
        <v>248</v>
      </c>
      <c r="F43" s="34" t="s">
        <v>256</v>
      </c>
      <c r="G43" s="42" t="s">
        <v>257</v>
      </c>
      <c r="H43" s="40"/>
      <c r="I43" s="42" t="s">
        <v>257</v>
      </c>
      <c r="J43" s="40"/>
      <c r="K43" s="40"/>
      <c r="L43" s="36" t="s">
        <v>252</v>
      </c>
    </row>
    <row r="44" s="1" customFormat="1" ht="38.1" customHeight="1" spans="1:12">
      <c r="A44" s="32"/>
      <c r="B44" s="38"/>
      <c r="C44" s="39"/>
      <c r="D44" s="38"/>
      <c r="E44" s="34" t="s">
        <v>248</v>
      </c>
      <c r="F44" s="34" t="s">
        <v>258</v>
      </c>
      <c r="G44" s="35" t="s">
        <v>259</v>
      </c>
      <c r="H44" s="40"/>
      <c r="I44" s="35" t="s">
        <v>302</v>
      </c>
      <c r="J44" s="40"/>
      <c r="K44" s="40"/>
      <c r="L44" s="36" t="s">
        <v>252</v>
      </c>
    </row>
    <row r="45" s="1" customFormat="1" ht="38.1" customHeight="1" spans="1:12">
      <c r="A45" s="32"/>
      <c r="B45" s="38"/>
      <c r="C45" s="39"/>
      <c r="D45" s="38"/>
      <c r="E45" s="34" t="s">
        <v>261</v>
      </c>
      <c r="F45" s="34" t="s">
        <v>262</v>
      </c>
      <c r="G45" s="35" t="s">
        <v>312</v>
      </c>
      <c r="H45" s="40"/>
      <c r="I45" s="35" t="s">
        <v>313</v>
      </c>
      <c r="J45" s="40"/>
      <c r="K45" s="40"/>
      <c r="L45" s="36" t="s">
        <v>252</v>
      </c>
    </row>
    <row r="46" s="1" customFormat="1" ht="38.1" customHeight="1" spans="1:12">
      <c r="A46" s="32"/>
      <c r="B46" s="38"/>
      <c r="C46" s="39"/>
      <c r="D46" s="38"/>
      <c r="E46" s="34" t="s">
        <v>261</v>
      </c>
      <c r="F46" s="34" t="s">
        <v>265</v>
      </c>
      <c r="G46" s="35" t="s">
        <v>314</v>
      </c>
      <c r="H46" s="40"/>
      <c r="I46" s="35" t="s">
        <v>314</v>
      </c>
      <c r="J46" s="40"/>
      <c r="K46" s="40"/>
      <c r="L46" s="36" t="s">
        <v>252</v>
      </c>
    </row>
    <row r="47" s="1" customFormat="1" ht="38.1" customHeight="1" spans="1:12">
      <c r="A47" s="32"/>
      <c r="B47" s="38"/>
      <c r="C47" s="39"/>
      <c r="D47" s="38"/>
      <c r="E47" s="34" t="s">
        <v>261</v>
      </c>
      <c r="F47" s="34" t="s">
        <v>268</v>
      </c>
      <c r="G47" s="35" t="s">
        <v>315</v>
      </c>
      <c r="H47" s="40"/>
      <c r="I47" s="35" t="s">
        <v>316</v>
      </c>
      <c r="J47" s="40"/>
      <c r="K47" s="40"/>
      <c r="L47" s="36" t="s">
        <v>252</v>
      </c>
    </row>
    <row r="48" s="1" customFormat="1" ht="38.1" customHeight="1" spans="1:12">
      <c r="A48" s="32"/>
      <c r="B48" s="38"/>
      <c r="C48" s="39"/>
      <c r="D48" s="38"/>
      <c r="E48" s="34" t="s">
        <v>261</v>
      </c>
      <c r="F48" s="34" t="s">
        <v>271</v>
      </c>
      <c r="G48" s="35" t="s">
        <v>317</v>
      </c>
      <c r="H48" s="40"/>
      <c r="I48" s="35" t="s">
        <v>306</v>
      </c>
      <c r="J48" s="40"/>
      <c r="K48" s="40"/>
      <c r="L48" s="36" t="s">
        <v>252</v>
      </c>
    </row>
    <row r="49" s="1" customFormat="1" ht="38.1" customHeight="1" spans="1:12">
      <c r="A49" s="32"/>
      <c r="B49" s="38"/>
      <c r="C49" s="39"/>
      <c r="D49" s="38"/>
      <c r="E49" s="34" t="s">
        <v>274</v>
      </c>
      <c r="F49" s="34" t="s">
        <v>275</v>
      </c>
      <c r="G49" s="35" t="s">
        <v>318</v>
      </c>
      <c r="H49" s="40"/>
      <c r="I49" s="40" t="s">
        <v>308</v>
      </c>
      <c r="J49" s="40"/>
      <c r="K49" s="40"/>
      <c r="L49" s="36" t="s">
        <v>252</v>
      </c>
    </row>
    <row r="50" s="1" customFormat="1" ht="38.1" customHeight="1" spans="1:12">
      <c r="A50" s="32" t="s">
        <v>245</v>
      </c>
      <c r="B50" s="43" t="s">
        <v>319</v>
      </c>
      <c r="C50" s="44">
        <v>7</v>
      </c>
      <c r="D50" s="43" t="s">
        <v>320</v>
      </c>
      <c r="E50" s="34" t="s">
        <v>248</v>
      </c>
      <c r="F50" s="34" t="s">
        <v>249</v>
      </c>
      <c r="G50" s="41" t="s">
        <v>321</v>
      </c>
      <c r="H50" s="40"/>
      <c r="I50" s="42" t="s">
        <v>322</v>
      </c>
      <c r="J50" s="40"/>
      <c r="K50" s="40"/>
      <c r="L50" s="36" t="s">
        <v>252</v>
      </c>
    </row>
    <row r="51" s="1" customFormat="1" ht="38.1" customHeight="1" spans="1:12">
      <c r="A51" s="32"/>
      <c r="B51" s="45"/>
      <c r="C51" s="46"/>
      <c r="D51" s="45"/>
      <c r="E51" s="34" t="s">
        <v>248</v>
      </c>
      <c r="F51" s="34" t="s">
        <v>253</v>
      </c>
      <c r="G51" s="41" t="s">
        <v>323</v>
      </c>
      <c r="H51" s="40"/>
      <c r="I51" s="42" t="s">
        <v>324</v>
      </c>
      <c r="J51" s="40"/>
      <c r="K51" s="40"/>
      <c r="L51" s="36" t="s">
        <v>252</v>
      </c>
    </row>
    <row r="52" s="1" customFormat="1" ht="38.1" customHeight="1" spans="1:12">
      <c r="A52" s="32"/>
      <c r="B52" s="45"/>
      <c r="C52" s="46"/>
      <c r="D52" s="45"/>
      <c r="E52" s="34" t="s">
        <v>248</v>
      </c>
      <c r="F52" s="34" t="s">
        <v>256</v>
      </c>
      <c r="G52" s="41" t="s">
        <v>257</v>
      </c>
      <c r="H52" s="40"/>
      <c r="I52" s="42" t="s">
        <v>257</v>
      </c>
      <c r="J52" s="40"/>
      <c r="K52" s="40"/>
      <c r="L52" s="36" t="s">
        <v>252</v>
      </c>
    </row>
    <row r="53" s="1" customFormat="1" ht="38.1" customHeight="1" spans="1:12">
      <c r="A53" s="32"/>
      <c r="B53" s="45"/>
      <c r="C53" s="46"/>
      <c r="D53" s="45"/>
      <c r="E53" s="34" t="s">
        <v>248</v>
      </c>
      <c r="F53" s="34" t="s">
        <v>258</v>
      </c>
      <c r="G53" s="41" t="s">
        <v>259</v>
      </c>
      <c r="H53" s="40"/>
      <c r="I53" s="42" t="s">
        <v>325</v>
      </c>
      <c r="J53" s="40"/>
      <c r="K53" s="40"/>
      <c r="L53" s="36" t="s">
        <v>252</v>
      </c>
    </row>
    <row r="54" s="1" customFormat="1" ht="38.1" customHeight="1" spans="1:12">
      <c r="A54" s="32"/>
      <c r="B54" s="45"/>
      <c r="C54" s="46"/>
      <c r="D54" s="45"/>
      <c r="E54" s="34" t="s">
        <v>261</v>
      </c>
      <c r="F54" s="34" t="s">
        <v>262</v>
      </c>
      <c r="G54" s="41" t="s">
        <v>326</v>
      </c>
      <c r="H54" s="42"/>
      <c r="I54" s="42" t="s">
        <v>327</v>
      </c>
      <c r="J54" s="40"/>
      <c r="K54" s="40"/>
      <c r="L54" s="36" t="s">
        <v>252</v>
      </c>
    </row>
    <row r="55" s="1" customFormat="1" ht="38.1" customHeight="1" spans="1:12">
      <c r="A55" s="32"/>
      <c r="B55" s="45"/>
      <c r="C55" s="46"/>
      <c r="D55" s="45"/>
      <c r="E55" s="34" t="s">
        <v>261</v>
      </c>
      <c r="F55" s="34" t="s">
        <v>265</v>
      </c>
      <c r="G55" s="41" t="s">
        <v>328</v>
      </c>
      <c r="H55" s="42"/>
      <c r="I55" s="42" t="s">
        <v>329</v>
      </c>
      <c r="J55" s="40"/>
      <c r="K55" s="40"/>
      <c r="L55" s="36" t="s">
        <v>252</v>
      </c>
    </row>
    <row r="56" s="1" customFormat="1" ht="38.1" customHeight="1" spans="1:12">
      <c r="A56" s="32"/>
      <c r="B56" s="45"/>
      <c r="C56" s="46"/>
      <c r="D56" s="45"/>
      <c r="E56" s="34" t="s">
        <v>261</v>
      </c>
      <c r="F56" s="34" t="s">
        <v>268</v>
      </c>
      <c r="G56" s="42"/>
      <c r="H56" s="40"/>
      <c r="I56" s="40"/>
      <c r="J56" s="40"/>
      <c r="K56" s="40"/>
      <c r="L56" s="36" t="s">
        <v>252</v>
      </c>
    </row>
    <row r="57" s="1" customFormat="1" ht="38.1" customHeight="1" spans="1:12">
      <c r="A57" s="32"/>
      <c r="B57" s="45"/>
      <c r="C57" s="46"/>
      <c r="D57" s="45"/>
      <c r="E57" s="34" t="s">
        <v>261</v>
      </c>
      <c r="F57" s="34" t="s">
        <v>271</v>
      </c>
      <c r="G57" s="35" t="s">
        <v>330</v>
      </c>
      <c r="H57" s="35"/>
      <c r="I57" s="35" t="s">
        <v>330</v>
      </c>
      <c r="J57" s="40"/>
      <c r="K57" s="40"/>
      <c r="L57" s="36" t="s">
        <v>252</v>
      </c>
    </row>
    <row r="58" s="1" customFormat="1" ht="38.1" customHeight="1" spans="1:12">
      <c r="A58" s="32"/>
      <c r="B58" s="47"/>
      <c r="C58" s="48"/>
      <c r="D58" s="47"/>
      <c r="E58" s="34" t="s">
        <v>274</v>
      </c>
      <c r="F58" s="34" t="s">
        <v>275</v>
      </c>
      <c r="G58" s="35" t="s">
        <v>331</v>
      </c>
      <c r="H58" s="35"/>
      <c r="I58" s="35" t="s">
        <v>295</v>
      </c>
      <c r="J58" s="40"/>
      <c r="K58" s="40"/>
      <c r="L58" s="36" t="s">
        <v>252</v>
      </c>
    </row>
    <row r="59" s="1" customFormat="1" ht="38.1" customHeight="1" spans="1:12">
      <c r="A59" s="32" t="s">
        <v>245</v>
      </c>
      <c r="B59" s="38" t="s">
        <v>332</v>
      </c>
      <c r="C59" s="49">
        <v>3</v>
      </c>
      <c r="D59" s="38" t="s">
        <v>333</v>
      </c>
      <c r="E59" s="34" t="s">
        <v>248</v>
      </c>
      <c r="F59" s="34" t="s">
        <v>249</v>
      </c>
      <c r="G59" s="41" t="s">
        <v>334</v>
      </c>
      <c r="H59" s="42"/>
      <c r="I59" s="42" t="s">
        <v>335</v>
      </c>
      <c r="J59" s="40"/>
      <c r="K59" s="40"/>
      <c r="L59" s="36" t="s">
        <v>252</v>
      </c>
    </row>
    <row r="60" s="1" customFormat="1" ht="38.1" customHeight="1" spans="1:12">
      <c r="A60" s="32"/>
      <c r="B60" s="38"/>
      <c r="C60" s="40"/>
      <c r="D60" s="38"/>
      <c r="E60" s="34" t="s">
        <v>248</v>
      </c>
      <c r="F60" s="34" t="s">
        <v>253</v>
      </c>
      <c r="G60" s="41" t="s">
        <v>301</v>
      </c>
      <c r="H60" s="42"/>
      <c r="I60" s="42" t="s">
        <v>301</v>
      </c>
      <c r="J60" s="40"/>
      <c r="K60" s="40"/>
      <c r="L60" s="36" t="s">
        <v>252</v>
      </c>
    </row>
    <row r="61" s="1" customFormat="1" ht="38.1" customHeight="1" spans="1:12">
      <c r="A61" s="32"/>
      <c r="B61" s="38"/>
      <c r="C61" s="40"/>
      <c r="D61" s="38"/>
      <c r="E61" s="34" t="s">
        <v>248</v>
      </c>
      <c r="F61" s="34" t="s">
        <v>256</v>
      </c>
      <c r="G61" s="41" t="s">
        <v>257</v>
      </c>
      <c r="H61" s="42"/>
      <c r="I61" s="42" t="s">
        <v>257</v>
      </c>
      <c r="J61" s="40"/>
      <c r="K61" s="40"/>
      <c r="L61" s="36" t="s">
        <v>252</v>
      </c>
    </row>
    <row r="62" s="1" customFormat="1" ht="38.1" customHeight="1" spans="1:12">
      <c r="A62" s="32"/>
      <c r="B62" s="38"/>
      <c r="C62" s="40"/>
      <c r="D62" s="38"/>
      <c r="E62" s="34" t="s">
        <v>248</v>
      </c>
      <c r="F62" s="34" t="s">
        <v>258</v>
      </c>
      <c r="G62" s="41" t="s">
        <v>336</v>
      </c>
      <c r="H62" s="42"/>
      <c r="I62" s="42" t="s">
        <v>337</v>
      </c>
      <c r="J62" s="40"/>
      <c r="K62" s="40"/>
      <c r="L62" s="36" t="s">
        <v>252</v>
      </c>
    </row>
    <row r="63" s="1" customFormat="1" ht="38.1" customHeight="1" spans="1:12">
      <c r="A63" s="32"/>
      <c r="B63" s="38"/>
      <c r="C63" s="40"/>
      <c r="D63" s="38"/>
      <c r="E63" s="34" t="s">
        <v>261</v>
      </c>
      <c r="F63" s="34" t="s">
        <v>262</v>
      </c>
      <c r="G63" s="41" t="s">
        <v>338</v>
      </c>
      <c r="H63" s="42"/>
      <c r="I63" s="42" t="s">
        <v>339</v>
      </c>
      <c r="J63" s="40"/>
      <c r="K63" s="40"/>
      <c r="L63" s="36" t="s">
        <v>252</v>
      </c>
    </row>
    <row r="64" s="1" customFormat="1" ht="38.1" customHeight="1" spans="1:12">
      <c r="A64" s="32"/>
      <c r="B64" s="38"/>
      <c r="C64" s="40"/>
      <c r="D64" s="38"/>
      <c r="E64" s="34" t="s">
        <v>261</v>
      </c>
      <c r="F64" s="34" t="s">
        <v>265</v>
      </c>
      <c r="G64" s="35"/>
      <c r="H64" s="35"/>
      <c r="I64" s="35"/>
      <c r="J64" s="40"/>
      <c r="K64" s="40"/>
      <c r="L64" s="36" t="s">
        <v>252</v>
      </c>
    </row>
    <row r="65" s="1" customFormat="1" ht="38.1" customHeight="1" spans="1:12">
      <c r="A65" s="32"/>
      <c r="B65" s="38"/>
      <c r="C65" s="40"/>
      <c r="D65" s="38"/>
      <c r="E65" s="34" t="s">
        <v>261</v>
      </c>
      <c r="F65" s="34" t="s">
        <v>268</v>
      </c>
      <c r="G65" s="35" t="s">
        <v>340</v>
      </c>
      <c r="H65" s="35"/>
      <c r="I65" s="35" t="s">
        <v>306</v>
      </c>
      <c r="J65" s="40"/>
      <c r="K65" s="40"/>
      <c r="L65" s="36" t="s">
        <v>252</v>
      </c>
    </row>
    <row r="66" s="1" customFormat="1" ht="38.1" customHeight="1" spans="1:12">
      <c r="A66" s="32"/>
      <c r="B66" s="38"/>
      <c r="C66" s="40"/>
      <c r="D66" s="38"/>
      <c r="E66" s="34" t="s">
        <v>261</v>
      </c>
      <c r="F66" s="34" t="s">
        <v>271</v>
      </c>
      <c r="G66" s="40"/>
      <c r="H66" s="40"/>
      <c r="I66" s="40"/>
      <c r="J66" s="40"/>
      <c r="K66" s="40"/>
      <c r="L66" s="36" t="s">
        <v>252</v>
      </c>
    </row>
    <row r="67" s="1" customFormat="1" ht="38.1" customHeight="1" spans="1:12">
      <c r="A67" s="32"/>
      <c r="B67" s="38"/>
      <c r="C67" s="40"/>
      <c r="D67" s="38"/>
      <c r="E67" s="34" t="s">
        <v>274</v>
      </c>
      <c r="F67" s="34" t="s">
        <v>275</v>
      </c>
      <c r="G67" s="35" t="s">
        <v>318</v>
      </c>
      <c r="H67" s="35"/>
      <c r="I67" s="35" t="s">
        <v>341</v>
      </c>
      <c r="J67" s="40"/>
      <c r="K67" s="40"/>
      <c r="L67" s="36" t="s">
        <v>252</v>
      </c>
    </row>
    <row r="68" s="1" customFormat="1" ht="38.1" customHeight="1" spans="1:12">
      <c r="A68" s="51"/>
      <c r="B68" s="51"/>
      <c r="C68" s="24"/>
      <c r="D68" s="24"/>
      <c r="E68" s="25"/>
      <c r="F68" s="25"/>
      <c r="G68" s="25"/>
      <c r="H68" s="25"/>
      <c r="I68" s="25"/>
      <c r="J68" s="25"/>
      <c r="K68" s="25"/>
      <c r="L68" s="25"/>
    </row>
  </sheetData>
  <mergeCells count="32">
    <mergeCell ref="A2:L2"/>
    <mergeCell ref="A3:D3"/>
    <mergeCell ref="J3:L3"/>
    <mergeCell ref="A68:L68"/>
    <mergeCell ref="A5:A13"/>
    <mergeCell ref="A14:A22"/>
    <mergeCell ref="A23:A31"/>
    <mergeCell ref="A32:A40"/>
    <mergeCell ref="A41:A49"/>
    <mergeCell ref="A50:A58"/>
    <mergeCell ref="A59:A67"/>
    <mergeCell ref="B5:B13"/>
    <mergeCell ref="B14:B22"/>
    <mergeCell ref="B23:B31"/>
    <mergeCell ref="B32:B40"/>
    <mergeCell ref="B41:B49"/>
    <mergeCell ref="B50:B58"/>
    <mergeCell ref="B59:B67"/>
    <mergeCell ref="C5:C13"/>
    <mergeCell ref="C14:C22"/>
    <mergeCell ref="C23:C31"/>
    <mergeCell ref="C32:C40"/>
    <mergeCell ref="C41:C49"/>
    <mergeCell ref="C50:C58"/>
    <mergeCell ref="C59:C67"/>
    <mergeCell ref="D5:D13"/>
    <mergeCell ref="D14:D22"/>
    <mergeCell ref="D23:D31"/>
    <mergeCell ref="D32:D40"/>
    <mergeCell ref="D41:D49"/>
    <mergeCell ref="D50:D58"/>
    <mergeCell ref="D59:D67"/>
  </mergeCells>
  <dataValidations count="1">
    <dataValidation type="list" allowBlank="1" showInputMessage="1" showErrorMessage="1" sqref="L5:L6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5"/>
  <sheetViews>
    <sheetView tabSelected="1" workbookViewId="0">
      <selection activeCell="L4" sqref="L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30.375" style="1" customWidth="1"/>
    <col min="9" max="9" width="9.75" style="1" customWidth="1"/>
    <col min="10" max="16382" width="10" style="1"/>
  </cols>
  <sheetData>
    <row r="1" s="1" customFormat="1" ht="24.95" customHeight="1" spans="1:16384">
      <c r="A1" s="2" t="s">
        <v>342</v>
      </c>
      <c r="XFC1"/>
      <c r="XFD1"/>
    </row>
    <row r="2" s="1" customFormat="1" ht="27" customHeight="1" spans="1:16384">
      <c r="A2" s="3" t="s">
        <v>343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45" customHeight="1" spans="1:16384">
      <c r="A3" s="4" t="s">
        <v>344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45" customHeight="1" spans="1:16384">
      <c r="A4" s="5" t="s">
        <v>345</v>
      </c>
      <c r="B4" s="5"/>
      <c r="C4" s="5"/>
      <c r="D4" s="5" t="s">
        <v>245</v>
      </c>
      <c r="E4" s="5"/>
      <c r="F4" s="5"/>
      <c r="G4" s="5"/>
      <c r="H4" s="5"/>
      <c r="XFC4"/>
      <c r="XFD4"/>
    </row>
    <row r="5" s="1" customFormat="1" ht="26.45" customHeight="1" spans="1:16384">
      <c r="A5" s="5" t="s">
        <v>346</v>
      </c>
      <c r="B5" s="5" t="s">
        <v>347</v>
      </c>
      <c r="C5" s="5"/>
      <c r="D5" s="5" t="s">
        <v>348</v>
      </c>
      <c r="E5" s="5"/>
      <c r="F5" s="5"/>
      <c r="G5" s="5"/>
      <c r="H5" s="5"/>
      <c r="XFC5"/>
      <c r="XFD5"/>
    </row>
    <row r="6" s="1" customFormat="1" ht="26.45" customHeight="1" spans="1:16384">
      <c r="A6" s="5"/>
      <c r="B6" s="6" t="s">
        <v>75</v>
      </c>
      <c r="C6" s="6"/>
      <c r="D6" s="6" t="s">
        <v>349</v>
      </c>
      <c r="E6" s="6"/>
      <c r="F6" s="6"/>
      <c r="G6" s="6"/>
      <c r="H6" s="6"/>
      <c r="XFC6"/>
      <c r="XFD6"/>
    </row>
    <row r="7" s="1" customFormat="1" ht="26.45" customHeight="1" spans="1:16384">
      <c r="A7" s="5"/>
      <c r="B7" s="7" t="s">
        <v>76</v>
      </c>
      <c r="C7" s="8"/>
      <c r="D7" s="7" t="s">
        <v>350</v>
      </c>
      <c r="E7" s="9"/>
      <c r="F7" s="9"/>
      <c r="G7" s="9"/>
      <c r="H7" s="8"/>
      <c r="XFC7"/>
      <c r="XFD7"/>
    </row>
    <row r="8" s="1" customFormat="1" ht="26.45" customHeight="1" spans="1:16384">
      <c r="A8" s="5"/>
      <c r="B8" s="10"/>
      <c r="C8" s="11"/>
      <c r="D8" s="10"/>
      <c r="E8" s="12"/>
      <c r="F8" s="12"/>
      <c r="G8" s="12"/>
      <c r="H8" s="11"/>
      <c r="XFC8"/>
      <c r="XFD8"/>
    </row>
    <row r="9" s="1" customFormat="1" ht="26.45" customHeight="1" spans="1:16384">
      <c r="A9" s="5"/>
      <c r="B9" s="13"/>
      <c r="C9" s="14"/>
      <c r="D9" s="13"/>
      <c r="E9" s="15"/>
      <c r="F9" s="15"/>
      <c r="G9" s="15"/>
      <c r="H9" s="14"/>
      <c r="XFC9"/>
      <c r="XFD9"/>
    </row>
    <row r="10" s="1" customFormat="1" ht="26.45" customHeight="1" spans="1:16384">
      <c r="A10" s="5"/>
      <c r="B10" s="5" t="s">
        <v>351</v>
      </c>
      <c r="C10" s="5"/>
      <c r="D10" s="5"/>
      <c r="E10" s="5"/>
      <c r="F10" s="5" t="s">
        <v>352</v>
      </c>
      <c r="G10" s="5" t="s">
        <v>353</v>
      </c>
      <c r="H10" s="5" t="s">
        <v>354</v>
      </c>
      <c r="XFC10"/>
      <c r="XFD10"/>
    </row>
    <row r="11" s="1" customFormat="1" ht="26.45" customHeight="1" spans="1:16384">
      <c r="A11" s="5"/>
      <c r="B11" s="5"/>
      <c r="C11" s="5"/>
      <c r="D11" s="5"/>
      <c r="E11" s="5"/>
      <c r="F11" s="16">
        <v>310.84</v>
      </c>
      <c r="G11" s="16">
        <v>310.84</v>
      </c>
      <c r="H11" s="16"/>
      <c r="XFC11"/>
      <c r="XFD11"/>
    </row>
    <row r="12" s="1" customFormat="1" ht="26.45" customHeight="1" spans="1:16384">
      <c r="A12" s="17" t="s">
        <v>355</v>
      </c>
      <c r="B12" s="18" t="s">
        <v>356</v>
      </c>
      <c r="C12" s="18"/>
      <c r="D12" s="18"/>
      <c r="E12" s="18"/>
      <c r="F12" s="18"/>
      <c r="G12" s="18"/>
      <c r="H12" s="18"/>
      <c r="XFC12"/>
      <c r="XFD12"/>
    </row>
    <row r="13" s="1" customFormat="1" ht="26.45" customHeight="1" spans="1:16384">
      <c r="A13" s="19" t="s">
        <v>357</v>
      </c>
      <c r="B13" s="19" t="s">
        <v>237</v>
      </c>
      <c r="C13" s="19" t="s">
        <v>238</v>
      </c>
      <c r="D13" s="19"/>
      <c r="E13" s="19" t="s">
        <v>239</v>
      </c>
      <c r="F13" s="19"/>
      <c r="G13" s="19" t="s">
        <v>358</v>
      </c>
      <c r="H13" s="19"/>
      <c r="XFC13"/>
      <c r="XFD13"/>
    </row>
    <row r="14" s="1" customFormat="1" ht="59" customHeight="1" spans="1:16384">
      <c r="A14" s="19"/>
      <c r="B14" s="20" t="s">
        <v>248</v>
      </c>
      <c r="C14" s="20" t="s">
        <v>249</v>
      </c>
      <c r="D14" s="20"/>
      <c r="E14" s="20" t="s">
        <v>75</v>
      </c>
      <c r="F14" s="20"/>
      <c r="G14" s="20" t="s">
        <v>359</v>
      </c>
      <c r="H14" s="20"/>
      <c r="XFC14"/>
      <c r="XFD14"/>
    </row>
    <row r="15" s="1" customFormat="1" ht="26.45" customHeight="1" spans="1:16384">
      <c r="A15" s="19"/>
      <c r="B15" s="20"/>
      <c r="C15" s="20"/>
      <c r="D15" s="20"/>
      <c r="E15" s="20" t="s">
        <v>76</v>
      </c>
      <c r="F15" s="20"/>
      <c r="G15" s="20" t="s">
        <v>360</v>
      </c>
      <c r="H15" s="20"/>
      <c r="XFC15"/>
      <c r="XFD15"/>
    </row>
    <row r="16" s="1" customFormat="1" ht="26.45" customHeight="1" spans="1:16384">
      <c r="A16" s="19"/>
      <c r="B16" s="20"/>
      <c r="C16" s="20" t="s">
        <v>253</v>
      </c>
      <c r="D16" s="20"/>
      <c r="E16" s="20" t="s">
        <v>75</v>
      </c>
      <c r="F16" s="20"/>
      <c r="G16" s="20" t="s">
        <v>361</v>
      </c>
      <c r="H16" s="20"/>
      <c r="XFC16"/>
      <c r="XFD16"/>
    </row>
    <row r="17" s="1" customFormat="1" ht="26.45" customHeight="1" spans="1:16384">
      <c r="A17" s="19"/>
      <c r="B17" s="20"/>
      <c r="C17" s="20"/>
      <c r="D17" s="20"/>
      <c r="E17" s="20" t="s">
        <v>76</v>
      </c>
      <c r="F17" s="20"/>
      <c r="G17" s="20" t="s">
        <v>362</v>
      </c>
      <c r="H17" s="20"/>
      <c r="XFC17"/>
      <c r="XFD17"/>
    </row>
    <row r="18" s="1" customFormat="1" ht="26.45" customHeight="1" spans="1:16384">
      <c r="A18" s="19"/>
      <c r="B18" s="20"/>
      <c r="C18" s="20" t="s">
        <v>256</v>
      </c>
      <c r="D18" s="20"/>
      <c r="E18" s="20" t="s">
        <v>75</v>
      </c>
      <c r="F18" s="20"/>
      <c r="G18" s="20" t="s">
        <v>363</v>
      </c>
      <c r="H18" s="20"/>
      <c r="XFC18"/>
      <c r="XFD18"/>
    </row>
    <row r="19" s="1" customFormat="1" ht="26.45" customHeight="1" spans="1:16384">
      <c r="A19" s="19"/>
      <c r="B19" s="20"/>
      <c r="C19" s="20"/>
      <c r="D19" s="20"/>
      <c r="E19" s="20" t="s">
        <v>76</v>
      </c>
      <c r="F19" s="20"/>
      <c r="G19" s="20" t="s">
        <v>363</v>
      </c>
      <c r="H19" s="20"/>
      <c r="XFC19"/>
      <c r="XFD19"/>
    </row>
    <row r="20" s="1" customFormat="1" ht="26.45" customHeight="1" spans="1:16384">
      <c r="A20" s="19"/>
      <c r="B20" s="20"/>
      <c r="C20" s="20" t="s">
        <v>258</v>
      </c>
      <c r="D20" s="20"/>
      <c r="E20" s="20" t="s">
        <v>75</v>
      </c>
      <c r="F20" s="20"/>
      <c r="G20" s="20" t="s">
        <v>364</v>
      </c>
      <c r="H20" s="20"/>
      <c r="XFC20"/>
      <c r="XFD20"/>
    </row>
    <row r="21" s="1" customFormat="1" ht="26.45" customHeight="1" spans="1:16384">
      <c r="A21" s="19"/>
      <c r="B21" s="20"/>
      <c r="C21" s="20"/>
      <c r="D21" s="20"/>
      <c r="E21" s="20" t="s">
        <v>76</v>
      </c>
      <c r="F21" s="20"/>
      <c r="G21" s="20" t="s">
        <v>365</v>
      </c>
      <c r="H21" s="20"/>
      <c r="XFC21"/>
      <c r="XFD21"/>
    </row>
    <row r="22" s="1" customFormat="1" ht="26.45" customHeight="1" spans="1:16384">
      <c r="A22" s="19"/>
      <c r="B22" s="20" t="s">
        <v>261</v>
      </c>
      <c r="C22" s="20" t="s">
        <v>262</v>
      </c>
      <c r="D22" s="20"/>
      <c r="E22" s="20"/>
      <c r="F22" s="20"/>
      <c r="G22" s="20"/>
      <c r="H22" s="20"/>
      <c r="XFC22"/>
      <c r="XFD22"/>
    </row>
    <row r="23" s="1" customFormat="1" ht="62" customHeight="1" spans="1:16384">
      <c r="A23" s="19"/>
      <c r="B23" s="20"/>
      <c r="C23" s="20" t="s">
        <v>265</v>
      </c>
      <c r="D23" s="20"/>
      <c r="E23" s="20" t="s">
        <v>366</v>
      </c>
      <c r="F23" s="20"/>
      <c r="G23" s="20" t="s">
        <v>367</v>
      </c>
      <c r="H23" s="20"/>
      <c r="XFC23"/>
      <c r="XFD23"/>
    </row>
    <row r="24" s="1" customFormat="1" ht="26.45" customHeight="1" spans="1:16384">
      <c r="A24" s="19"/>
      <c r="B24" s="20"/>
      <c r="C24" s="20" t="s">
        <v>268</v>
      </c>
      <c r="D24" s="20"/>
      <c r="E24" s="20"/>
      <c r="F24" s="20"/>
      <c r="G24" s="20"/>
      <c r="H24" s="20"/>
      <c r="XFC24"/>
      <c r="XFD24"/>
    </row>
    <row r="25" s="1" customFormat="1" ht="26.45" customHeight="1" spans="1:16384">
      <c r="A25" s="19"/>
      <c r="B25" s="20"/>
      <c r="C25" s="20" t="s">
        <v>271</v>
      </c>
      <c r="D25" s="20"/>
      <c r="E25" s="20"/>
      <c r="F25" s="20"/>
      <c r="G25" s="20"/>
      <c r="H25" s="20"/>
      <c r="XFC25"/>
      <c r="XFD25"/>
    </row>
    <row r="26" s="1" customFormat="1" ht="26.45" customHeight="1" spans="1:16384">
      <c r="A26" s="19"/>
      <c r="B26" s="20" t="s">
        <v>274</v>
      </c>
      <c r="C26" s="20" t="s">
        <v>275</v>
      </c>
      <c r="D26" s="20"/>
      <c r="E26" s="20" t="s">
        <v>368</v>
      </c>
      <c r="F26" s="20"/>
      <c r="G26" s="20" t="s">
        <v>369</v>
      </c>
      <c r="H26" s="20"/>
      <c r="XFC26"/>
      <c r="XFD26"/>
    </row>
    <row r="27" s="1" customFormat="1" ht="45" customHeight="1" spans="1:16384">
      <c r="A27" s="21"/>
      <c r="B27" s="21"/>
      <c r="C27" s="21"/>
      <c r="D27" s="21"/>
      <c r="E27" s="21"/>
      <c r="F27" s="21"/>
      <c r="G27" s="21"/>
      <c r="H27" s="21"/>
      <c r="XFC27"/>
      <c r="XFD27"/>
    </row>
    <row r="28" s="1" customFormat="1" ht="16.35" customHeight="1" spans="1:16384">
      <c r="A28" s="22"/>
      <c r="B28" s="22"/>
      <c r="XFC28"/>
      <c r="XFD28"/>
    </row>
    <row r="29" s="1" customFormat="1" ht="16.35" customHeight="1" spans="1:16384">
      <c r="A29" s="22"/>
      <c r="XFC29"/>
      <c r="XFD29"/>
    </row>
    <row r="30" s="1" customFormat="1" ht="16.35" customHeight="1" spans="1:16384">
      <c r="A30" s="22"/>
      <c r="O30" s="23"/>
      <c r="XFC30"/>
      <c r="XFD30"/>
    </row>
    <row r="31" s="1" customFormat="1" ht="16.35" customHeight="1" spans="1:16384">
      <c r="A31" s="22"/>
      <c r="XFC31"/>
      <c r="XFD31"/>
    </row>
    <row r="32" s="1" customFormat="1" ht="16.35" customHeight="1" spans="1:16384">
      <c r="A32" s="22"/>
      <c r="B32" s="22"/>
      <c r="C32" s="22"/>
      <c r="D32" s="22"/>
      <c r="E32" s="22"/>
      <c r="F32" s="22"/>
      <c r="G32" s="22"/>
      <c r="H32" s="22"/>
      <c r="XFC32"/>
      <c r="XFD32"/>
    </row>
    <row r="33" s="1" customFormat="1" ht="16.35" customHeight="1" spans="1:16384">
      <c r="A33" s="22"/>
      <c r="B33" s="22"/>
      <c r="C33" s="22"/>
      <c r="D33" s="22"/>
      <c r="E33" s="22"/>
      <c r="F33" s="22"/>
      <c r="G33" s="22"/>
      <c r="H33" s="22"/>
      <c r="XFC33"/>
      <c r="XFD33"/>
    </row>
    <row r="34" s="1" customFormat="1" ht="16.35" customHeight="1" spans="1:16384">
      <c r="A34" s="22"/>
      <c r="B34" s="22"/>
      <c r="C34" s="22"/>
      <c r="D34" s="22"/>
      <c r="E34" s="22"/>
      <c r="F34" s="22"/>
      <c r="G34" s="22"/>
      <c r="H34" s="22"/>
      <c r="XFC34"/>
      <c r="XFD34"/>
    </row>
    <row r="35" s="1" customFormat="1" ht="16.35" customHeight="1" spans="1:16384">
      <c r="A35" s="22"/>
      <c r="B35" s="22"/>
      <c r="C35" s="22"/>
      <c r="D35" s="22"/>
      <c r="E35" s="22"/>
      <c r="F35" s="22"/>
      <c r="G35" s="22"/>
      <c r="H35" s="22"/>
      <c r="XFC35"/>
      <c r="XFD35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7:C9"/>
    <mergeCell ref="D7:H9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80" customWidth="1"/>
    <col min="2" max="2" width="42.625" style="80" customWidth="1"/>
    <col min="3" max="3" width="16.625" style="80" customWidth="1"/>
    <col min="4" max="4" width="42.625" style="80" customWidth="1"/>
    <col min="5" max="5" width="16.625" style="80" customWidth="1"/>
    <col min="6" max="6" width="1.5" style="80" customWidth="1"/>
    <col min="7" max="11" width="9.75" style="80" customWidth="1"/>
    <col min="12" max="16384" width="10" style="80"/>
  </cols>
  <sheetData>
    <row r="1" s="163" customFormat="1" ht="24.95" customHeight="1" spans="1:6">
      <c r="A1" s="164"/>
      <c r="B1" s="2" t="s">
        <v>2</v>
      </c>
      <c r="D1" s="2"/>
      <c r="E1" s="2"/>
      <c r="F1" s="165" t="s">
        <v>3</v>
      </c>
    </row>
    <row r="2" ht="22.9" customHeight="1" spans="1:6">
      <c r="A2" s="152"/>
      <c r="B2" s="153" t="s">
        <v>4</v>
      </c>
      <c r="C2" s="153"/>
      <c r="D2" s="153"/>
      <c r="E2" s="153"/>
      <c r="F2" s="115"/>
    </row>
    <row r="3" ht="19.5" customHeight="1" spans="1:6">
      <c r="A3" s="152"/>
      <c r="B3" s="86" t="s">
        <v>5</v>
      </c>
      <c r="D3" s="22"/>
      <c r="E3" s="166" t="s">
        <v>6</v>
      </c>
      <c r="F3" s="115"/>
    </row>
    <row r="4" ht="26.1" customHeight="1" spans="1:6">
      <c r="A4" s="152"/>
      <c r="B4" s="58" t="s">
        <v>7</v>
      </c>
      <c r="C4" s="58"/>
      <c r="D4" s="58" t="s">
        <v>8</v>
      </c>
      <c r="E4" s="58"/>
      <c r="F4" s="115"/>
    </row>
    <row r="5" ht="26.1" customHeight="1" spans="1:6">
      <c r="A5" s="152"/>
      <c r="B5" s="58" t="s">
        <v>9</v>
      </c>
      <c r="C5" s="58" t="s">
        <v>10</v>
      </c>
      <c r="D5" s="58" t="s">
        <v>9</v>
      </c>
      <c r="E5" s="58" t="s">
        <v>10</v>
      </c>
      <c r="F5" s="115"/>
    </row>
    <row r="6" ht="26.1" customHeight="1" spans="1:6">
      <c r="A6" s="83"/>
      <c r="B6" s="62" t="s">
        <v>11</v>
      </c>
      <c r="C6" s="63">
        <v>310.84</v>
      </c>
      <c r="D6" s="62" t="s">
        <v>12</v>
      </c>
      <c r="E6" s="63"/>
      <c r="F6" s="91"/>
    </row>
    <row r="7" ht="26.1" customHeight="1" spans="1:6">
      <c r="A7" s="83"/>
      <c r="B7" s="62" t="s">
        <v>13</v>
      </c>
      <c r="C7" s="63"/>
      <c r="D7" s="62" t="s">
        <v>14</v>
      </c>
      <c r="E7" s="63"/>
      <c r="F7" s="91"/>
    </row>
    <row r="8" ht="26.1" customHeight="1" spans="1:6">
      <c r="A8" s="83"/>
      <c r="B8" s="62" t="s">
        <v>15</v>
      </c>
      <c r="C8" s="63"/>
      <c r="D8" s="62" t="s">
        <v>16</v>
      </c>
      <c r="E8" s="63"/>
      <c r="F8" s="91"/>
    </row>
    <row r="9" ht="26.1" customHeight="1" spans="1:6">
      <c r="A9" s="83"/>
      <c r="B9" s="62" t="s">
        <v>17</v>
      </c>
      <c r="C9" s="63"/>
      <c r="D9" s="62" t="s">
        <v>18</v>
      </c>
      <c r="E9" s="63"/>
      <c r="F9" s="91"/>
    </row>
    <row r="10" ht="26.1" customHeight="1" spans="1:6">
      <c r="A10" s="83"/>
      <c r="B10" s="62" t="s">
        <v>19</v>
      </c>
      <c r="C10" s="63"/>
      <c r="D10" s="62" t="s">
        <v>20</v>
      </c>
      <c r="E10" s="63"/>
      <c r="F10" s="91"/>
    </row>
    <row r="11" ht="26.1" customHeight="1" spans="1:6">
      <c r="A11" s="83"/>
      <c r="B11" s="62" t="s">
        <v>21</v>
      </c>
      <c r="C11" s="63"/>
      <c r="D11" s="62" t="s">
        <v>22</v>
      </c>
      <c r="E11" s="63"/>
      <c r="F11" s="91"/>
    </row>
    <row r="12" ht="26.1" customHeight="1" spans="1:6">
      <c r="A12" s="83"/>
      <c r="B12" s="62" t="s">
        <v>23</v>
      </c>
      <c r="C12" s="63"/>
      <c r="D12" s="62" t="s">
        <v>24</v>
      </c>
      <c r="E12" s="63"/>
      <c r="F12" s="91"/>
    </row>
    <row r="13" ht="26.1" customHeight="1" spans="1:6">
      <c r="A13" s="83"/>
      <c r="B13" s="62" t="s">
        <v>23</v>
      </c>
      <c r="C13" s="63"/>
      <c r="D13" s="62" t="s">
        <v>25</v>
      </c>
      <c r="E13" s="156">
        <f>191873/10000</f>
        <v>19.1873</v>
      </c>
      <c r="F13" s="91"/>
    </row>
    <row r="14" ht="26.1" customHeight="1" spans="1:6">
      <c r="A14" s="83"/>
      <c r="B14" s="62" t="s">
        <v>23</v>
      </c>
      <c r="C14" s="63"/>
      <c r="D14" s="62" t="s">
        <v>26</v>
      </c>
      <c r="E14" s="63"/>
      <c r="F14" s="91"/>
    </row>
    <row r="15" ht="26.1" customHeight="1" spans="1:6">
      <c r="A15" s="83"/>
      <c r="B15" s="62" t="s">
        <v>23</v>
      </c>
      <c r="C15" s="63"/>
      <c r="D15" s="62" t="s">
        <v>27</v>
      </c>
      <c r="E15" s="156">
        <f>126078/10000</f>
        <v>12.6078</v>
      </c>
      <c r="F15" s="91"/>
    </row>
    <row r="16" ht="26.1" customHeight="1" spans="1:6">
      <c r="A16" s="83"/>
      <c r="B16" s="62" t="s">
        <v>23</v>
      </c>
      <c r="C16" s="63"/>
      <c r="D16" s="62" t="s">
        <v>28</v>
      </c>
      <c r="E16" s="63"/>
      <c r="F16" s="91"/>
    </row>
    <row r="17" ht="26.1" customHeight="1" spans="1:6">
      <c r="A17" s="83"/>
      <c r="B17" s="62" t="s">
        <v>23</v>
      </c>
      <c r="C17" s="63"/>
      <c r="D17" s="62" t="s">
        <v>29</v>
      </c>
      <c r="E17" s="63"/>
      <c r="F17" s="91"/>
    </row>
    <row r="18" ht="26.1" customHeight="1" spans="1:6">
      <c r="A18" s="83"/>
      <c r="B18" s="62" t="s">
        <v>23</v>
      </c>
      <c r="C18" s="63"/>
      <c r="D18" s="62" t="s">
        <v>30</v>
      </c>
      <c r="E18" s="157">
        <f>2588299.6/10000</f>
        <v>258.82996</v>
      </c>
      <c r="F18" s="91"/>
    </row>
    <row r="19" ht="26.1" customHeight="1" spans="1:6">
      <c r="A19" s="83"/>
      <c r="B19" s="62" t="s">
        <v>23</v>
      </c>
      <c r="C19" s="63"/>
      <c r="D19" s="62" t="s">
        <v>31</v>
      </c>
      <c r="E19" s="63"/>
      <c r="F19" s="91"/>
    </row>
    <row r="20" ht="26.1" customHeight="1" spans="1:6">
      <c r="A20" s="83"/>
      <c r="B20" s="62" t="s">
        <v>23</v>
      </c>
      <c r="C20" s="63"/>
      <c r="D20" s="62" t="s">
        <v>32</v>
      </c>
      <c r="E20" s="63"/>
      <c r="F20" s="91"/>
    </row>
    <row r="21" ht="26.1" customHeight="1" spans="1:6">
      <c r="A21" s="83"/>
      <c r="B21" s="62" t="s">
        <v>23</v>
      </c>
      <c r="C21" s="63"/>
      <c r="D21" s="62" t="s">
        <v>33</v>
      </c>
      <c r="E21" s="63"/>
      <c r="F21" s="91"/>
    </row>
    <row r="22" ht="26.1" customHeight="1" spans="1:6">
      <c r="A22" s="83"/>
      <c r="B22" s="62" t="s">
        <v>23</v>
      </c>
      <c r="C22" s="63"/>
      <c r="D22" s="62" t="s">
        <v>34</v>
      </c>
      <c r="E22" s="63"/>
      <c r="F22" s="91"/>
    </row>
    <row r="23" ht="26.1" customHeight="1" spans="1:6">
      <c r="A23" s="83"/>
      <c r="B23" s="62" t="s">
        <v>23</v>
      </c>
      <c r="C23" s="63"/>
      <c r="D23" s="62" t="s">
        <v>35</v>
      </c>
      <c r="E23" s="63"/>
      <c r="F23" s="91"/>
    </row>
    <row r="24" ht="26.1" customHeight="1" spans="1:6">
      <c r="A24" s="83"/>
      <c r="B24" s="62" t="s">
        <v>23</v>
      </c>
      <c r="C24" s="63"/>
      <c r="D24" s="62" t="s">
        <v>36</v>
      </c>
      <c r="E24" s="63"/>
      <c r="F24" s="91"/>
    </row>
    <row r="25" ht="26.1" customHeight="1" spans="1:6">
      <c r="A25" s="83"/>
      <c r="B25" s="62" t="s">
        <v>23</v>
      </c>
      <c r="C25" s="63"/>
      <c r="D25" s="62" t="s">
        <v>37</v>
      </c>
      <c r="E25" s="157">
        <f>202164/10000</f>
        <v>20.2164</v>
      </c>
      <c r="F25" s="91"/>
    </row>
    <row r="26" ht="26.1" customHeight="1" spans="1:6">
      <c r="A26" s="83"/>
      <c r="B26" s="62" t="s">
        <v>23</v>
      </c>
      <c r="C26" s="63"/>
      <c r="D26" s="62" t="s">
        <v>38</v>
      </c>
      <c r="E26" s="63"/>
      <c r="F26" s="91"/>
    </row>
    <row r="27" ht="26.1" customHeight="1" spans="1:6">
      <c r="A27" s="83"/>
      <c r="B27" s="62" t="s">
        <v>23</v>
      </c>
      <c r="C27" s="63"/>
      <c r="D27" s="62" t="s">
        <v>39</v>
      </c>
      <c r="E27" s="63"/>
      <c r="F27" s="91"/>
    </row>
    <row r="28" ht="26.1" customHeight="1" spans="1:6">
      <c r="A28" s="83"/>
      <c r="B28" s="62" t="s">
        <v>23</v>
      </c>
      <c r="C28" s="63"/>
      <c r="D28" s="62" t="s">
        <v>40</v>
      </c>
      <c r="E28" s="63"/>
      <c r="F28" s="91"/>
    </row>
    <row r="29" ht="26.1" customHeight="1" spans="1:6">
      <c r="A29" s="83"/>
      <c r="B29" s="62" t="s">
        <v>23</v>
      </c>
      <c r="C29" s="63"/>
      <c r="D29" s="62" t="s">
        <v>41</v>
      </c>
      <c r="E29" s="63"/>
      <c r="F29" s="91"/>
    </row>
    <row r="30" ht="26.1" customHeight="1" spans="1:6">
      <c r="A30" s="83"/>
      <c r="B30" s="62" t="s">
        <v>23</v>
      </c>
      <c r="C30" s="63"/>
      <c r="D30" s="62" t="s">
        <v>42</v>
      </c>
      <c r="E30" s="63"/>
      <c r="F30" s="91"/>
    </row>
    <row r="31" ht="26.1" customHeight="1" spans="1:6">
      <c r="A31" s="83"/>
      <c r="B31" s="62" t="s">
        <v>23</v>
      </c>
      <c r="C31" s="63"/>
      <c r="D31" s="62" t="s">
        <v>43</v>
      </c>
      <c r="E31" s="63"/>
      <c r="F31" s="91"/>
    </row>
    <row r="32" ht="26.1" customHeight="1" spans="1:6">
      <c r="A32" s="83"/>
      <c r="B32" s="62" t="s">
        <v>23</v>
      </c>
      <c r="C32" s="63"/>
      <c r="D32" s="62" t="s">
        <v>44</v>
      </c>
      <c r="E32" s="63"/>
      <c r="F32" s="91"/>
    </row>
    <row r="33" ht="26.1" customHeight="1" spans="1:6">
      <c r="A33" s="83"/>
      <c r="B33" s="62" t="s">
        <v>23</v>
      </c>
      <c r="C33" s="63"/>
      <c r="D33" s="62" t="s">
        <v>45</v>
      </c>
      <c r="E33" s="63"/>
      <c r="F33" s="91"/>
    </row>
    <row r="34" ht="26.1" customHeight="1" spans="1:6">
      <c r="A34" s="83"/>
      <c r="B34" s="62" t="s">
        <v>23</v>
      </c>
      <c r="C34" s="63"/>
      <c r="D34" s="62" t="s">
        <v>46</v>
      </c>
      <c r="E34" s="63"/>
      <c r="F34" s="91"/>
    </row>
    <row r="35" ht="26.1" customHeight="1" spans="1:6">
      <c r="A35" s="83"/>
      <c r="B35" s="62" t="s">
        <v>23</v>
      </c>
      <c r="C35" s="63"/>
      <c r="D35" s="62" t="s">
        <v>47</v>
      </c>
      <c r="E35" s="63"/>
      <c r="F35" s="91"/>
    </row>
    <row r="36" ht="26.1" customHeight="1" spans="1:6">
      <c r="A36" s="92"/>
      <c r="B36" s="58" t="s">
        <v>48</v>
      </c>
      <c r="C36" s="61">
        <v>310.84</v>
      </c>
      <c r="D36" s="58" t="s">
        <v>49</v>
      </c>
      <c r="E36" s="61"/>
      <c r="F36" s="94"/>
    </row>
    <row r="37" ht="26.1" customHeight="1" spans="1:6">
      <c r="A37" s="83"/>
      <c r="B37" s="62" t="s">
        <v>50</v>
      </c>
      <c r="C37" s="63"/>
      <c r="D37" s="62" t="s">
        <v>51</v>
      </c>
      <c r="E37" s="63"/>
      <c r="F37" s="167"/>
    </row>
    <row r="38" ht="26.1" customHeight="1" spans="1:6">
      <c r="A38" s="168"/>
      <c r="B38" s="62" t="s">
        <v>52</v>
      </c>
      <c r="C38" s="63"/>
      <c r="D38" s="62" t="s">
        <v>53</v>
      </c>
      <c r="E38" s="63"/>
      <c r="F38" s="167"/>
    </row>
    <row r="39" ht="26.1" customHeight="1" spans="1:6">
      <c r="A39" s="168"/>
      <c r="B39" s="169"/>
      <c r="C39" s="169"/>
      <c r="D39" s="62" t="s">
        <v>54</v>
      </c>
      <c r="E39" s="63"/>
      <c r="F39" s="167"/>
    </row>
    <row r="40" ht="26.1" customHeight="1" spans="1:6">
      <c r="A40" s="170"/>
      <c r="B40" s="58" t="s">
        <v>55</v>
      </c>
      <c r="C40" s="61">
        <v>310.84</v>
      </c>
      <c r="D40" s="58" t="s">
        <v>56</v>
      </c>
      <c r="E40" s="61"/>
      <c r="F40" s="171"/>
    </row>
    <row r="41" ht="9.75" customHeight="1" spans="1:6">
      <c r="A41" s="158"/>
      <c r="B41" s="158"/>
      <c r="C41" s="172"/>
      <c r="D41" s="172"/>
      <c r="E41" s="158"/>
      <c r="F41" s="15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0" customWidth="1"/>
    <col min="2" max="2" width="16.875" style="80" customWidth="1"/>
    <col min="3" max="3" width="31.75" style="80" customWidth="1"/>
    <col min="4" max="14" width="13" style="80" customWidth="1"/>
    <col min="15" max="15" width="1.5" style="80" customWidth="1"/>
    <col min="16" max="16" width="9.75" style="80" customWidth="1"/>
    <col min="17" max="16384" width="10" style="80"/>
  </cols>
  <sheetData>
    <row r="1" ht="24.95" customHeight="1" spans="1:15">
      <c r="A1" s="81"/>
      <c r="B1" s="2" t="s">
        <v>57</v>
      </c>
      <c r="C1" s="22"/>
      <c r="D1" s="162"/>
      <c r="E1" s="162"/>
      <c r="F1" s="162"/>
      <c r="G1" s="22"/>
      <c r="H1" s="22"/>
      <c r="I1" s="22"/>
      <c r="L1" s="22"/>
      <c r="M1" s="22"/>
      <c r="N1" s="82"/>
      <c r="O1" s="83"/>
    </row>
    <row r="2" ht="22.9" customHeight="1" spans="1:15">
      <c r="A2" s="81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3</v>
      </c>
    </row>
    <row r="3" ht="19.5" customHeight="1" spans="1:15">
      <c r="A3" s="85"/>
      <c r="B3" s="86" t="s">
        <v>5</v>
      </c>
      <c r="C3" s="86"/>
      <c r="D3" s="85"/>
      <c r="E3" s="85"/>
      <c r="F3" s="137"/>
      <c r="G3" s="85"/>
      <c r="H3" s="137"/>
      <c r="I3" s="137"/>
      <c r="J3" s="137"/>
      <c r="K3" s="137"/>
      <c r="L3" s="137"/>
      <c r="M3" s="137"/>
      <c r="N3" s="87" t="s">
        <v>6</v>
      </c>
      <c r="O3" s="88"/>
    </row>
    <row r="4" ht="24.4" customHeight="1" spans="1:15">
      <c r="A4" s="89"/>
      <c r="B4" s="75" t="s">
        <v>9</v>
      </c>
      <c r="C4" s="75"/>
      <c r="D4" s="75" t="s">
        <v>59</v>
      </c>
      <c r="E4" s="75" t="s">
        <v>60</v>
      </c>
      <c r="F4" s="75" t="s">
        <v>61</v>
      </c>
      <c r="G4" s="75" t="s">
        <v>62</v>
      </c>
      <c r="H4" s="75" t="s">
        <v>63</v>
      </c>
      <c r="I4" s="75" t="s">
        <v>64</v>
      </c>
      <c r="J4" s="75" t="s">
        <v>65</v>
      </c>
      <c r="K4" s="75" t="s">
        <v>66</v>
      </c>
      <c r="L4" s="75" t="s">
        <v>67</v>
      </c>
      <c r="M4" s="75" t="s">
        <v>68</v>
      </c>
      <c r="N4" s="75" t="s">
        <v>69</v>
      </c>
      <c r="O4" s="91"/>
    </row>
    <row r="5" ht="24.4" customHeight="1" spans="1:15">
      <c r="A5" s="89"/>
      <c r="B5" s="75" t="s">
        <v>70</v>
      </c>
      <c r="C5" s="75" t="s">
        <v>71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91"/>
    </row>
    <row r="6" ht="24.4" customHeight="1" spans="1:15">
      <c r="A6" s="89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91"/>
    </row>
    <row r="7" ht="27" customHeight="1" spans="1:15">
      <c r="A7" s="92"/>
      <c r="B7" s="58"/>
      <c r="C7" s="58" t="s">
        <v>72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94"/>
    </row>
    <row r="8" ht="27" customHeight="1" spans="1:15">
      <c r="A8" s="92"/>
      <c r="B8" s="58">
        <v>120001</v>
      </c>
      <c r="C8" s="58" t="s">
        <v>0</v>
      </c>
      <c r="D8" s="156">
        <f>3108414.6/10000</f>
        <v>310.84146</v>
      </c>
      <c r="E8" s="61"/>
      <c r="F8" s="156">
        <f>3108414.6/10000</f>
        <v>310.84146</v>
      </c>
      <c r="G8" s="61"/>
      <c r="H8" s="61"/>
      <c r="I8" s="61"/>
      <c r="J8" s="61"/>
      <c r="K8" s="61"/>
      <c r="L8" s="61"/>
      <c r="M8" s="61"/>
      <c r="N8" s="61"/>
      <c r="O8" s="94"/>
    </row>
    <row r="9" ht="27" customHeight="1" spans="1:15">
      <c r="A9" s="92"/>
      <c r="B9" s="58"/>
      <c r="C9" s="58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94"/>
    </row>
    <row r="10" ht="27" customHeight="1" spans="1:15">
      <c r="A10" s="92"/>
      <c r="B10" s="58"/>
      <c r="C10" s="58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94"/>
    </row>
    <row r="11" ht="27" customHeight="1" spans="1:15">
      <c r="A11" s="92"/>
      <c r="B11" s="58"/>
      <c r="C11" s="58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94"/>
    </row>
    <row r="12" ht="27" customHeight="1" spans="1:15">
      <c r="A12" s="92"/>
      <c r="B12" s="58"/>
      <c r="C12" s="58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94"/>
    </row>
    <row r="13" ht="27" customHeight="1" spans="1:15">
      <c r="A13" s="92"/>
      <c r="B13" s="58"/>
      <c r="C13" s="58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94"/>
    </row>
    <row r="14" ht="27" customHeight="1" spans="1:15">
      <c r="A14" s="92"/>
      <c r="B14" s="58"/>
      <c r="C14" s="58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94"/>
    </row>
    <row r="15" ht="27" customHeight="1" spans="1:15">
      <c r="A15" s="92"/>
      <c r="B15" s="58"/>
      <c r="C15" s="58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94"/>
    </row>
    <row r="16" ht="27" customHeight="1" spans="1:15">
      <c r="A16" s="92"/>
      <c r="B16" s="58"/>
      <c r="C16" s="58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94"/>
    </row>
    <row r="17" ht="27" customHeight="1" spans="1:15">
      <c r="A17" s="92"/>
      <c r="B17" s="58"/>
      <c r="C17" s="58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94"/>
    </row>
    <row r="18" ht="27" customHeight="1" spans="1:15">
      <c r="A18" s="92"/>
      <c r="B18" s="58"/>
      <c r="C18" s="58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94"/>
    </row>
    <row r="19" ht="27" customHeight="1" spans="1:15">
      <c r="A19" s="92"/>
      <c r="B19" s="58"/>
      <c r="C19" s="58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94"/>
    </row>
    <row r="20" ht="27" customHeight="1" spans="1:15">
      <c r="A20" s="92"/>
      <c r="B20" s="58"/>
      <c r="C20" s="58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94"/>
    </row>
    <row r="21" ht="27" customHeight="1" spans="1:15">
      <c r="A21" s="89"/>
      <c r="B21" s="62"/>
      <c r="C21" s="62" t="s">
        <v>23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90"/>
    </row>
    <row r="22" ht="27" customHeight="1" spans="1:15">
      <c r="A22" s="89"/>
      <c r="B22" s="62"/>
      <c r="C22" s="62" t="s">
        <v>23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90"/>
    </row>
    <row r="23" ht="9.75" customHeight="1" spans="1:1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  <c r="O23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0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0" customWidth="1"/>
    <col min="2" max="4" width="6.125" style="80" customWidth="1"/>
    <col min="5" max="5" width="16.875" style="80" customWidth="1"/>
    <col min="6" max="6" width="41" style="80" customWidth="1"/>
    <col min="7" max="10" width="16.375" style="80" customWidth="1"/>
    <col min="11" max="11" width="22.875" style="80" customWidth="1"/>
    <col min="12" max="12" width="1.5" style="80" customWidth="1"/>
    <col min="13" max="14" width="9.75" style="80" customWidth="1"/>
    <col min="15" max="16384" width="10" style="80"/>
  </cols>
  <sheetData>
    <row r="1" ht="24.95" customHeight="1" spans="1:12">
      <c r="A1" s="81"/>
      <c r="B1" s="2" t="s">
        <v>73</v>
      </c>
      <c r="C1" s="2"/>
      <c r="D1" s="2"/>
      <c r="E1" s="22"/>
      <c r="F1" s="22"/>
      <c r="G1" s="162"/>
      <c r="H1" s="162"/>
      <c r="I1" s="162"/>
      <c r="J1" s="162"/>
      <c r="K1" s="82"/>
      <c r="L1" s="83"/>
    </row>
    <row r="2" ht="22.9" customHeight="1" spans="1:12">
      <c r="A2" s="81"/>
      <c r="B2" s="84" t="s">
        <v>74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3</v>
      </c>
    </row>
    <row r="3" ht="19.5" customHeight="1" spans="1:12">
      <c r="A3" s="85"/>
      <c r="B3" s="86" t="s">
        <v>5</v>
      </c>
      <c r="C3" s="86"/>
      <c r="D3" s="86"/>
      <c r="E3" s="86"/>
      <c r="F3" s="86"/>
      <c r="G3" s="85"/>
      <c r="H3" s="85"/>
      <c r="I3" s="137"/>
      <c r="J3" s="137"/>
      <c r="K3" s="87" t="s">
        <v>6</v>
      </c>
      <c r="L3" s="88"/>
    </row>
    <row r="4" ht="24.4" customHeight="1" spans="1:12">
      <c r="A4" s="83"/>
      <c r="B4" s="58" t="s">
        <v>9</v>
      </c>
      <c r="C4" s="58"/>
      <c r="D4" s="58"/>
      <c r="E4" s="58"/>
      <c r="F4" s="58"/>
      <c r="G4" s="58" t="s">
        <v>59</v>
      </c>
      <c r="H4" s="58" t="s">
        <v>75</v>
      </c>
      <c r="I4" s="58" t="s">
        <v>76</v>
      </c>
      <c r="J4" s="58" t="s">
        <v>77</v>
      </c>
      <c r="K4" s="58" t="s">
        <v>78</v>
      </c>
      <c r="L4" s="90"/>
    </row>
    <row r="5" ht="24.4" customHeight="1" spans="1:12">
      <c r="A5" s="89"/>
      <c r="B5" s="58" t="s">
        <v>79</v>
      </c>
      <c r="C5" s="58"/>
      <c r="D5" s="58"/>
      <c r="E5" s="58" t="s">
        <v>70</v>
      </c>
      <c r="F5" s="58" t="s">
        <v>71</v>
      </c>
      <c r="G5" s="58"/>
      <c r="H5" s="58"/>
      <c r="I5" s="58"/>
      <c r="J5" s="58"/>
      <c r="K5" s="58"/>
      <c r="L5" s="90"/>
    </row>
    <row r="6" ht="24.4" customHeight="1" spans="1:12">
      <c r="A6" s="8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58"/>
      <c r="K6" s="58"/>
      <c r="L6" s="91"/>
    </row>
    <row r="7" ht="27" customHeight="1" spans="1:12">
      <c r="A7" s="92"/>
      <c r="B7" s="58"/>
      <c r="C7" s="58"/>
      <c r="D7" s="58"/>
      <c r="E7" s="58"/>
      <c r="F7" s="58" t="s">
        <v>72</v>
      </c>
      <c r="G7" s="61">
        <f>SUM(G8:G18)</f>
        <v>310.84146</v>
      </c>
      <c r="H7" s="61">
        <f>SUM(H8:H18)</f>
        <v>254.04146</v>
      </c>
      <c r="I7" s="61">
        <f>SUM(I8:I18)</f>
        <v>56.8</v>
      </c>
      <c r="J7" s="61"/>
      <c r="K7" s="61"/>
      <c r="L7" s="94"/>
    </row>
    <row r="8" ht="27" customHeight="1" spans="1:12">
      <c r="A8" s="92"/>
      <c r="B8" s="95">
        <v>208</v>
      </c>
      <c r="C8" s="95" t="s">
        <v>83</v>
      </c>
      <c r="D8" s="95" t="s">
        <v>84</v>
      </c>
      <c r="E8" s="58">
        <v>120001</v>
      </c>
      <c r="F8" s="62" t="s">
        <v>85</v>
      </c>
      <c r="G8" s="107">
        <f>32600/10000</f>
        <v>3.26</v>
      </c>
      <c r="H8" s="107">
        <f>32600/10000</f>
        <v>3.26</v>
      </c>
      <c r="I8" s="61"/>
      <c r="J8" s="61"/>
      <c r="K8" s="61"/>
      <c r="L8" s="94"/>
    </row>
    <row r="9" ht="27" customHeight="1" spans="1:12">
      <c r="A9" s="92"/>
      <c r="B9" s="121">
        <v>208</v>
      </c>
      <c r="C9" s="121" t="s">
        <v>83</v>
      </c>
      <c r="D9" s="121" t="s">
        <v>83</v>
      </c>
      <c r="E9" s="58">
        <v>120001</v>
      </c>
      <c r="F9" s="62" t="s">
        <v>86</v>
      </c>
      <c r="G9" s="107">
        <f>159273/10000</f>
        <v>15.9273</v>
      </c>
      <c r="H9" s="107">
        <f>159273/10000</f>
        <v>15.9273</v>
      </c>
      <c r="I9" s="61"/>
      <c r="J9" s="61"/>
      <c r="K9" s="61"/>
      <c r="L9" s="94"/>
    </row>
    <row r="10" ht="27" customHeight="1" spans="1:12">
      <c r="A10" s="92"/>
      <c r="B10" s="95">
        <v>210</v>
      </c>
      <c r="C10" s="95" t="s">
        <v>87</v>
      </c>
      <c r="D10" s="95" t="s">
        <v>84</v>
      </c>
      <c r="E10" s="58">
        <v>120001</v>
      </c>
      <c r="F10" s="62" t="s">
        <v>88</v>
      </c>
      <c r="G10" s="107">
        <f>37112/10000</f>
        <v>3.7112</v>
      </c>
      <c r="H10" s="107">
        <f>37112/10000</f>
        <v>3.7112</v>
      </c>
      <c r="I10" s="61"/>
      <c r="J10" s="61"/>
      <c r="K10" s="61"/>
      <c r="L10" s="94"/>
    </row>
    <row r="11" ht="27" customHeight="1" spans="1:12">
      <c r="A11" s="92"/>
      <c r="B11" s="95">
        <v>210</v>
      </c>
      <c r="C11" s="95" t="s">
        <v>87</v>
      </c>
      <c r="D11" s="95" t="s">
        <v>89</v>
      </c>
      <c r="E11" s="58">
        <v>120001</v>
      </c>
      <c r="F11" s="62" t="s">
        <v>90</v>
      </c>
      <c r="G11" s="107">
        <f>74548/10000</f>
        <v>7.4548</v>
      </c>
      <c r="H11" s="107">
        <f>74548/10000</f>
        <v>7.4548</v>
      </c>
      <c r="I11" s="61"/>
      <c r="J11" s="61"/>
      <c r="K11" s="61"/>
      <c r="L11" s="94"/>
    </row>
    <row r="12" ht="27" customHeight="1" spans="1:12">
      <c r="A12" s="92"/>
      <c r="B12" s="95">
        <v>210</v>
      </c>
      <c r="C12" s="95" t="s">
        <v>87</v>
      </c>
      <c r="D12" s="95" t="s">
        <v>91</v>
      </c>
      <c r="E12" s="58">
        <v>120001</v>
      </c>
      <c r="F12" s="62" t="s">
        <v>92</v>
      </c>
      <c r="G12" s="107">
        <f>6408/10000</f>
        <v>0.6408</v>
      </c>
      <c r="H12" s="107">
        <f>6408/10000</f>
        <v>0.6408</v>
      </c>
      <c r="I12" s="61"/>
      <c r="J12" s="61"/>
      <c r="K12" s="61"/>
      <c r="L12" s="94"/>
    </row>
    <row r="13" ht="27" customHeight="1" spans="1:12">
      <c r="A13" s="92"/>
      <c r="B13" s="95">
        <v>210</v>
      </c>
      <c r="C13" s="95" t="s">
        <v>87</v>
      </c>
      <c r="D13" s="95" t="s">
        <v>93</v>
      </c>
      <c r="E13" s="58">
        <v>120001</v>
      </c>
      <c r="F13" s="62" t="s">
        <v>94</v>
      </c>
      <c r="G13" s="107">
        <f>8010/10000</f>
        <v>0.801</v>
      </c>
      <c r="H13" s="107">
        <f>8010/10000</f>
        <v>0.801</v>
      </c>
      <c r="I13" s="61"/>
      <c r="J13" s="61"/>
      <c r="K13" s="61"/>
      <c r="L13" s="94"/>
    </row>
    <row r="14" ht="27" customHeight="1" spans="1:12">
      <c r="A14" s="92"/>
      <c r="B14" s="95" t="s">
        <v>95</v>
      </c>
      <c r="C14" s="95" t="s">
        <v>91</v>
      </c>
      <c r="D14" s="95" t="s">
        <v>84</v>
      </c>
      <c r="E14" s="58">
        <v>120001</v>
      </c>
      <c r="F14" s="62" t="s">
        <v>96</v>
      </c>
      <c r="G14" s="107">
        <f>817097.68/10000</f>
        <v>81.709768</v>
      </c>
      <c r="H14" s="107">
        <f>817097.68/10000</f>
        <v>81.709768</v>
      </c>
      <c r="I14" s="61"/>
      <c r="J14" s="61"/>
      <c r="K14" s="61"/>
      <c r="L14" s="94"/>
    </row>
    <row r="15" ht="27" customHeight="1" spans="1:12">
      <c r="A15" s="92"/>
      <c r="B15" s="95" t="s">
        <v>95</v>
      </c>
      <c r="C15" s="95" t="s">
        <v>91</v>
      </c>
      <c r="D15" s="95" t="s">
        <v>87</v>
      </c>
      <c r="E15" s="58">
        <v>120001</v>
      </c>
      <c r="F15" s="62" t="s">
        <v>97</v>
      </c>
      <c r="G15" s="107">
        <f>190000/10000</f>
        <v>19</v>
      </c>
      <c r="H15" s="61"/>
      <c r="I15" s="107">
        <f>190000/10000</f>
        <v>19</v>
      </c>
      <c r="J15" s="61"/>
      <c r="K15" s="61"/>
      <c r="L15" s="94"/>
    </row>
    <row r="16" ht="27" customHeight="1" spans="1:12">
      <c r="A16" s="92"/>
      <c r="B16" s="95" t="s">
        <v>95</v>
      </c>
      <c r="C16" s="95" t="s">
        <v>91</v>
      </c>
      <c r="D16" s="95" t="s">
        <v>98</v>
      </c>
      <c r="E16" s="58">
        <v>120001</v>
      </c>
      <c r="F16" s="62" t="s">
        <v>99</v>
      </c>
      <c r="G16" s="107">
        <f>248000/10000</f>
        <v>24.8</v>
      </c>
      <c r="H16" s="61"/>
      <c r="I16" s="107">
        <f>248000/10000</f>
        <v>24.8</v>
      </c>
      <c r="J16" s="61"/>
      <c r="K16" s="61"/>
      <c r="L16" s="94"/>
    </row>
    <row r="17" ht="27" customHeight="1" spans="1:12">
      <c r="A17" s="92"/>
      <c r="B17" s="95" t="s">
        <v>95</v>
      </c>
      <c r="C17" s="95" t="s">
        <v>91</v>
      </c>
      <c r="D17" s="95" t="s">
        <v>93</v>
      </c>
      <c r="E17" s="58">
        <v>120001</v>
      </c>
      <c r="F17" s="62" t="s">
        <v>100</v>
      </c>
      <c r="G17" s="107">
        <f>1333201.92/10000</f>
        <v>133.320192</v>
      </c>
      <c r="H17" s="107">
        <f>1203201.92/10000</f>
        <v>120.320192</v>
      </c>
      <c r="I17" s="107">
        <f>130000/10000</f>
        <v>13</v>
      </c>
      <c r="J17" s="61"/>
      <c r="K17" s="61"/>
      <c r="L17" s="94"/>
    </row>
    <row r="18" ht="27" customHeight="1" spans="1:12">
      <c r="A18" s="92"/>
      <c r="B18" s="123">
        <v>221</v>
      </c>
      <c r="C18" s="124" t="s">
        <v>89</v>
      </c>
      <c r="D18" s="124" t="s">
        <v>84</v>
      </c>
      <c r="E18" s="58">
        <v>120001</v>
      </c>
      <c r="F18" s="62" t="s">
        <v>101</v>
      </c>
      <c r="G18" s="107">
        <f>202164/10000</f>
        <v>20.2164</v>
      </c>
      <c r="H18" s="107">
        <f>202164/10000</f>
        <v>20.2164</v>
      </c>
      <c r="I18" s="61"/>
      <c r="J18" s="61"/>
      <c r="K18" s="61"/>
      <c r="L18" s="94"/>
    </row>
    <row r="19" ht="27" customHeight="1" spans="1:12">
      <c r="A19" s="92"/>
      <c r="B19" s="95"/>
      <c r="C19" s="95"/>
      <c r="D19" s="95"/>
      <c r="E19" s="58"/>
      <c r="F19" s="58"/>
      <c r="G19" s="61"/>
      <c r="H19" s="61"/>
      <c r="I19" s="61"/>
      <c r="J19" s="61"/>
      <c r="K19" s="61"/>
      <c r="L19" s="94"/>
    </row>
    <row r="20" ht="27" customHeight="1" spans="1:12">
      <c r="A20" s="89"/>
      <c r="B20" s="62"/>
      <c r="C20" s="62"/>
      <c r="D20" s="58"/>
      <c r="E20" s="62"/>
      <c r="F20" s="62" t="s">
        <v>23</v>
      </c>
      <c r="G20" s="63"/>
      <c r="H20" s="63"/>
      <c r="I20" s="63"/>
      <c r="J20" s="63"/>
      <c r="K20" s="63"/>
      <c r="L20" s="90"/>
    </row>
    <row r="21" ht="27" customHeight="1" spans="1:12">
      <c r="A21" s="89"/>
      <c r="B21" s="62"/>
      <c r="C21" s="62"/>
      <c r="D21" s="62"/>
      <c r="E21" s="62"/>
      <c r="F21" s="62" t="s">
        <v>23</v>
      </c>
      <c r="G21" s="63"/>
      <c r="H21" s="63"/>
      <c r="I21" s="63"/>
      <c r="J21" s="63"/>
      <c r="K21" s="63"/>
      <c r="L21" s="90"/>
    </row>
    <row r="22" ht="27" customHeight="1" spans="1:12">
      <c r="A22" s="89"/>
      <c r="B22" s="62"/>
      <c r="C22" s="62"/>
      <c r="D22" s="62"/>
      <c r="E22" s="62"/>
      <c r="F22" s="62" t="s">
        <v>102</v>
      </c>
      <c r="G22" s="63"/>
      <c r="H22" s="63"/>
      <c r="I22" s="63"/>
      <c r="J22" s="63"/>
      <c r="K22" s="63"/>
      <c r="L22" s="91"/>
    </row>
    <row r="23" ht="9.75" customHeight="1" spans="1:12">
      <c r="A23" s="98"/>
      <c r="B23" s="99"/>
      <c r="C23" s="99"/>
      <c r="D23" s="99"/>
      <c r="E23" s="99"/>
      <c r="F23" s="98"/>
      <c r="G23" s="98"/>
      <c r="H23" s="98"/>
      <c r="I23" s="98"/>
      <c r="J23" s="99"/>
      <c r="K23" s="99"/>
      <c r="L23" s="10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9" sqref="B9"/>
    </sheetView>
  </sheetViews>
  <sheetFormatPr defaultColWidth="10" defaultRowHeight="13.5"/>
  <cols>
    <col min="1" max="1" width="1.5" style="80" customWidth="1"/>
    <col min="2" max="2" width="29.625" style="80" customWidth="1"/>
    <col min="3" max="3" width="11.625" style="80" customWidth="1"/>
    <col min="4" max="4" width="29.625" style="80" customWidth="1"/>
    <col min="5" max="5" width="11.625" style="80" customWidth="1"/>
    <col min="6" max="6" width="13.125" style="80" customWidth="1"/>
    <col min="7" max="8" width="11.25" style="80" customWidth="1"/>
    <col min="9" max="9" width="1.5" style="80" customWidth="1"/>
    <col min="10" max="12" width="9.75" style="80" customWidth="1"/>
    <col min="13" max="16384" width="10" style="80"/>
  </cols>
  <sheetData>
    <row r="1" ht="24.95" customHeight="1" spans="1:9">
      <c r="A1" s="149"/>
      <c r="B1" s="2" t="s">
        <v>103</v>
      </c>
      <c r="C1" s="150"/>
      <c r="D1" s="150"/>
      <c r="H1" s="151"/>
      <c r="I1" s="115" t="s">
        <v>3</v>
      </c>
    </row>
    <row r="2" ht="22.9" customHeight="1" spans="1:9">
      <c r="A2" s="152"/>
      <c r="B2" s="153" t="s">
        <v>104</v>
      </c>
      <c r="C2" s="153"/>
      <c r="D2" s="153"/>
      <c r="E2" s="153"/>
      <c r="F2" s="154"/>
      <c r="G2" s="154"/>
      <c r="H2" s="154"/>
      <c r="I2" s="159"/>
    </row>
    <row r="3" ht="19.5" customHeight="1" spans="1:9">
      <c r="A3" s="152"/>
      <c r="B3" s="86" t="s">
        <v>5</v>
      </c>
      <c r="C3" s="86"/>
      <c r="D3" s="22"/>
      <c r="F3" s="155" t="s">
        <v>6</v>
      </c>
      <c r="G3" s="155"/>
      <c r="H3" s="155"/>
      <c r="I3" s="160"/>
    </row>
    <row r="4" ht="30" customHeight="1" spans="1:9">
      <c r="A4" s="152"/>
      <c r="B4" s="58" t="s">
        <v>7</v>
      </c>
      <c r="C4" s="58"/>
      <c r="D4" s="58" t="s">
        <v>8</v>
      </c>
      <c r="E4" s="58"/>
      <c r="F4" s="58"/>
      <c r="G4" s="58"/>
      <c r="H4" s="58"/>
      <c r="I4" s="161"/>
    </row>
    <row r="5" ht="30" customHeight="1" spans="1:9">
      <c r="A5" s="152"/>
      <c r="B5" s="58" t="s">
        <v>9</v>
      </c>
      <c r="C5" s="58" t="s">
        <v>10</v>
      </c>
      <c r="D5" s="58" t="s">
        <v>9</v>
      </c>
      <c r="E5" s="58" t="s">
        <v>59</v>
      </c>
      <c r="F5" s="75" t="s">
        <v>105</v>
      </c>
      <c r="G5" s="75" t="s">
        <v>106</v>
      </c>
      <c r="H5" s="75" t="s">
        <v>107</v>
      </c>
      <c r="I5" s="115"/>
    </row>
    <row r="6" ht="30" customHeight="1" spans="1:9">
      <c r="A6" s="83"/>
      <c r="B6" s="62" t="s">
        <v>108</v>
      </c>
      <c r="C6" s="63">
        <v>310.84</v>
      </c>
      <c r="D6" s="62" t="s">
        <v>109</v>
      </c>
      <c r="E6" s="63">
        <v>310.84</v>
      </c>
      <c r="F6" s="63">
        <v>310.84</v>
      </c>
      <c r="G6" s="63"/>
      <c r="H6" s="63"/>
      <c r="I6" s="91"/>
    </row>
    <row r="7" ht="30" customHeight="1" spans="1:9">
      <c r="A7" s="83"/>
      <c r="B7" s="62" t="s">
        <v>110</v>
      </c>
      <c r="C7" s="63">
        <v>310.84</v>
      </c>
      <c r="D7" s="62" t="s">
        <v>111</v>
      </c>
      <c r="E7" s="63"/>
      <c r="F7" s="63"/>
      <c r="G7" s="63"/>
      <c r="H7" s="63"/>
      <c r="I7" s="91"/>
    </row>
    <row r="8" ht="30" customHeight="1" spans="1:9">
      <c r="A8" s="83"/>
      <c r="B8" s="62" t="s">
        <v>112</v>
      </c>
      <c r="C8" s="63"/>
      <c r="D8" s="62" t="s">
        <v>113</v>
      </c>
      <c r="E8" s="63"/>
      <c r="F8" s="63"/>
      <c r="G8" s="63"/>
      <c r="H8" s="63"/>
      <c r="I8" s="91"/>
    </row>
    <row r="9" ht="30" customHeight="1" spans="1:9">
      <c r="A9" s="83"/>
      <c r="B9" s="62" t="s">
        <v>114</v>
      </c>
      <c r="C9" s="63"/>
      <c r="D9" s="62" t="s">
        <v>115</v>
      </c>
      <c r="E9" s="63"/>
      <c r="F9" s="63"/>
      <c r="G9" s="63"/>
      <c r="H9" s="63"/>
      <c r="I9" s="91"/>
    </row>
    <row r="10" ht="30" customHeight="1" spans="1:9">
      <c r="A10" s="83"/>
      <c r="B10" s="62" t="s">
        <v>116</v>
      </c>
      <c r="C10" s="63"/>
      <c r="D10" s="62" t="s">
        <v>117</v>
      </c>
      <c r="E10" s="63"/>
      <c r="F10" s="63"/>
      <c r="G10" s="63"/>
      <c r="H10" s="63"/>
      <c r="I10" s="91"/>
    </row>
    <row r="11" ht="30" customHeight="1" spans="1:9">
      <c r="A11" s="83"/>
      <c r="B11" s="62" t="s">
        <v>110</v>
      </c>
      <c r="C11" s="63"/>
      <c r="D11" s="62" t="s">
        <v>118</v>
      </c>
      <c r="E11" s="63"/>
      <c r="F11" s="63"/>
      <c r="G11" s="63"/>
      <c r="H11" s="63"/>
      <c r="I11" s="91"/>
    </row>
    <row r="12" ht="30" customHeight="1" spans="1:9">
      <c r="A12" s="83"/>
      <c r="B12" s="62" t="s">
        <v>112</v>
      </c>
      <c r="C12" s="63"/>
      <c r="D12" s="62" t="s">
        <v>119</v>
      </c>
      <c r="E12" s="63"/>
      <c r="F12" s="63"/>
      <c r="G12" s="63"/>
      <c r="H12" s="63"/>
      <c r="I12" s="91"/>
    </row>
    <row r="13" ht="30" customHeight="1" spans="1:9">
      <c r="A13" s="83"/>
      <c r="B13" s="62" t="s">
        <v>114</v>
      </c>
      <c r="C13" s="63"/>
      <c r="D13" s="62" t="s">
        <v>120</v>
      </c>
      <c r="E13" s="63"/>
      <c r="F13" s="63"/>
      <c r="G13" s="63"/>
      <c r="H13" s="63"/>
      <c r="I13" s="91"/>
    </row>
    <row r="14" ht="30" customHeight="1" spans="1:9">
      <c r="A14" s="83"/>
      <c r="B14" s="62" t="s">
        <v>102</v>
      </c>
      <c r="C14" s="63"/>
      <c r="D14" s="62" t="s">
        <v>121</v>
      </c>
      <c r="E14" s="156">
        <f>191873/10000</f>
        <v>19.1873</v>
      </c>
      <c r="F14" s="156">
        <f>191873/10000</f>
        <v>19.1873</v>
      </c>
      <c r="G14" s="63"/>
      <c r="H14" s="63"/>
      <c r="I14" s="91"/>
    </row>
    <row r="15" ht="30" customHeight="1" spans="1:9">
      <c r="A15" s="83"/>
      <c r="B15" s="62" t="s">
        <v>102</v>
      </c>
      <c r="C15" s="63"/>
      <c r="D15" s="62" t="s">
        <v>122</v>
      </c>
      <c r="E15" s="63"/>
      <c r="F15" s="63"/>
      <c r="G15" s="63"/>
      <c r="H15" s="63"/>
      <c r="I15" s="91"/>
    </row>
    <row r="16" ht="30" customHeight="1" spans="1:9">
      <c r="A16" s="83"/>
      <c r="B16" s="62" t="s">
        <v>102</v>
      </c>
      <c r="C16" s="63"/>
      <c r="D16" s="62" t="s">
        <v>123</v>
      </c>
      <c r="E16" s="156">
        <f>126078/10000</f>
        <v>12.6078</v>
      </c>
      <c r="F16" s="156">
        <f>126078/10000</f>
        <v>12.6078</v>
      </c>
      <c r="G16" s="63"/>
      <c r="H16" s="63"/>
      <c r="I16" s="91"/>
    </row>
    <row r="17" ht="30" customHeight="1" spans="1:9">
      <c r="A17" s="83"/>
      <c r="B17" s="62" t="s">
        <v>102</v>
      </c>
      <c r="C17" s="63"/>
      <c r="D17" s="62" t="s">
        <v>124</v>
      </c>
      <c r="E17" s="63"/>
      <c r="F17" s="63"/>
      <c r="G17" s="63"/>
      <c r="H17" s="63"/>
      <c r="I17" s="91"/>
    </row>
    <row r="18" ht="30" customHeight="1" spans="1:9">
      <c r="A18" s="83"/>
      <c r="B18" s="62" t="s">
        <v>102</v>
      </c>
      <c r="C18" s="63"/>
      <c r="D18" s="62" t="s">
        <v>125</v>
      </c>
      <c r="E18" s="63"/>
      <c r="F18" s="63"/>
      <c r="G18" s="63"/>
      <c r="H18" s="63"/>
      <c r="I18" s="91"/>
    </row>
    <row r="19" ht="30" customHeight="1" spans="1:9">
      <c r="A19" s="83"/>
      <c r="B19" s="62" t="s">
        <v>102</v>
      </c>
      <c r="C19" s="63"/>
      <c r="D19" s="62" t="s">
        <v>126</v>
      </c>
      <c r="E19" s="107">
        <f>2588299.6/10000</f>
        <v>258.82996</v>
      </c>
      <c r="F19" s="107">
        <f>2588299.6/10000</f>
        <v>258.82996</v>
      </c>
      <c r="G19" s="63"/>
      <c r="H19" s="63"/>
      <c r="I19" s="91"/>
    </row>
    <row r="20" ht="30" customHeight="1" spans="1:9">
      <c r="A20" s="83"/>
      <c r="B20" s="62" t="s">
        <v>102</v>
      </c>
      <c r="C20" s="63"/>
      <c r="D20" s="62" t="s">
        <v>127</v>
      </c>
      <c r="E20" s="63"/>
      <c r="F20" s="63"/>
      <c r="G20" s="63"/>
      <c r="H20" s="63"/>
      <c r="I20" s="91"/>
    </row>
    <row r="21" ht="30" customHeight="1" spans="1:9">
      <c r="A21" s="83"/>
      <c r="B21" s="62" t="s">
        <v>102</v>
      </c>
      <c r="C21" s="63"/>
      <c r="D21" s="62" t="s">
        <v>128</v>
      </c>
      <c r="E21" s="63"/>
      <c r="F21" s="63"/>
      <c r="G21" s="63"/>
      <c r="H21" s="63"/>
      <c r="I21" s="91"/>
    </row>
    <row r="22" ht="30" customHeight="1" spans="1:9">
      <c r="A22" s="83"/>
      <c r="B22" s="62" t="s">
        <v>102</v>
      </c>
      <c r="C22" s="63"/>
      <c r="D22" s="62" t="s">
        <v>129</v>
      </c>
      <c r="E22" s="63"/>
      <c r="F22" s="63"/>
      <c r="G22" s="63"/>
      <c r="H22" s="63"/>
      <c r="I22" s="91"/>
    </row>
    <row r="23" ht="30" customHeight="1" spans="1:9">
      <c r="A23" s="83"/>
      <c r="B23" s="62" t="s">
        <v>102</v>
      </c>
      <c r="C23" s="63"/>
      <c r="D23" s="62" t="s">
        <v>130</v>
      </c>
      <c r="E23" s="63"/>
      <c r="F23" s="63"/>
      <c r="G23" s="63"/>
      <c r="H23" s="63"/>
      <c r="I23" s="91"/>
    </row>
    <row r="24" ht="30" customHeight="1" spans="1:9">
      <c r="A24" s="83"/>
      <c r="B24" s="62" t="s">
        <v>102</v>
      </c>
      <c r="C24" s="63"/>
      <c r="D24" s="62" t="s">
        <v>131</v>
      </c>
      <c r="E24" s="63"/>
      <c r="F24" s="63"/>
      <c r="G24" s="63"/>
      <c r="H24" s="63"/>
      <c r="I24" s="91"/>
    </row>
    <row r="25" ht="30" customHeight="1" spans="1:9">
      <c r="A25" s="83"/>
      <c r="B25" s="62" t="s">
        <v>102</v>
      </c>
      <c r="C25" s="63"/>
      <c r="D25" s="62" t="s">
        <v>132</v>
      </c>
      <c r="E25" s="63"/>
      <c r="F25" s="63"/>
      <c r="G25" s="63"/>
      <c r="H25" s="63"/>
      <c r="I25" s="91"/>
    </row>
    <row r="26" ht="30" customHeight="1" spans="1:9">
      <c r="A26" s="83"/>
      <c r="B26" s="62" t="s">
        <v>102</v>
      </c>
      <c r="C26" s="63"/>
      <c r="D26" s="62" t="s">
        <v>133</v>
      </c>
      <c r="E26" s="157">
        <f>202164/10000</f>
        <v>20.2164</v>
      </c>
      <c r="F26" s="157">
        <f>202164/10000</f>
        <v>20.2164</v>
      </c>
      <c r="G26" s="63"/>
      <c r="H26" s="63"/>
      <c r="I26" s="91"/>
    </row>
    <row r="27" ht="30" customHeight="1" spans="1:9">
      <c r="A27" s="83"/>
      <c r="B27" s="62" t="s">
        <v>102</v>
      </c>
      <c r="C27" s="63"/>
      <c r="D27" s="62" t="s">
        <v>134</v>
      </c>
      <c r="E27" s="63"/>
      <c r="F27" s="63"/>
      <c r="G27" s="63"/>
      <c r="H27" s="63"/>
      <c r="I27" s="91"/>
    </row>
    <row r="28" ht="30" customHeight="1" spans="1:9">
      <c r="A28" s="83"/>
      <c r="B28" s="62" t="s">
        <v>102</v>
      </c>
      <c r="C28" s="63"/>
      <c r="D28" s="62" t="s">
        <v>135</v>
      </c>
      <c r="E28" s="63"/>
      <c r="F28" s="63"/>
      <c r="G28" s="63"/>
      <c r="H28" s="63"/>
      <c r="I28" s="91"/>
    </row>
    <row r="29" ht="30" customHeight="1" spans="1:9">
      <c r="A29" s="83"/>
      <c r="B29" s="62" t="s">
        <v>102</v>
      </c>
      <c r="C29" s="63"/>
      <c r="D29" s="62" t="s">
        <v>136</v>
      </c>
      <c r="E29" s="63"/>
      <c r="F29" s="63"/>
      <c r="G29" s="63"/>
      <c r="H29" s="63"/>
      <c r="I29" s="91"/>
    </row>
    <row r="30" ht="30" customHeight="1" spans="1:9">
      <c r="A30" s="83"/>
      <c r="B30" s="62" t="s">
        <v>102</v>
      </c>
      <c r="C30" s="63"/>
      <c r="D30" s="62" t="s">
        <v>137</v>
      </c>
      <c r="E30" s="63"/>
      <c r="F30" s="63"/>
      <c r="G30" s="63"/>
      <c r="H30" s="63"/>
      <c r="I30" s="91"/>
    </row>
    <row r="31" ht="30" customHeight="1" spans="1:9">
      <c r="A31" s="83"/>
      <c r="B31" s="62" t="s">
        <v>102</v>
      </c>
      <c r="C31" s="63"/>
      <c r="D31" s="62" t="s">
        <v>138</v>
      </c>
      <c r="E31" s="63"/>
      <c r="F31" s="63"/>
      <c r="G31" s="63"/>
      <c r="H31" s="63"/>
      <c r="I31" s="91"/>
    </row>
    <row r="32" ht="30" customHeight="1" spans="1:9">
      <c r="A32" s="83"/>
      <c r="B32" s="62" t="s">
        <v>102</v>
      </c>
      <c r="C32" s="63"/>
      <c r="D32" s="62" t="s">
        <v>139</v>
      </c>
      <c r="E32" s="63"/>
      <c r="F32" s="63"/>
      <c r="G32" s="63"/>
      <c r="H32" s="63"/>
      <c r="I32" s="91"/>
    </row>
    <row r="33" ht="30" customHeight="1" spans="1:9">
      <c r="A33" s="83"/>
      <c r="B33" s="62" t="s">
        <v>102</v>
      </c>
      <c r="C33" s="63"/>
      <c r="D33" s="62" t="s">
        <v>140</v>
      </c>
      <c r="E33" s="63"/>
      <c r="F33" s="63"/>
      <c r="G33" s="63"/>
      <c r="H33" s="63"/>
      <c r="I33" s="91"/>
    </row>
    <row r="34" ht="9.75" customHeight="1" spans="1:9">
      <c r="A34" s="158"/>
      <c r="B34" s="158"/>
      <c r="C34" s="158"/>
      <c r="D34" s="22"/>
      <c r="E34" s="158"/>
      <c r="F34" s="158"/>
      <c r="G34" s="158"/>
      <c r="H34" s="158"/>
      <c r="I34" s="14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0" customWidth="1"/>
    <col min="2" max="3" width="5.875" style="80" customWidth="1"/>
    <col min="4" max="4" width="11.625" style="80" customWidth="1"/>
    <col min="5" max="5" width="23.5" style="80" customWidth="1"/>
    <col min="6" max="10" width="10.5" style="80" customWidth="1"/>
    <col min="11" max="13" width="5.875" style="80" customWidth="1"/>
    <col min="14" max="16" width="7.25" style="80" customWidth="1"/>
    <col min="17" max="23" width="5.875" style="80" customWidth="1"/>
    <col min="24" max="26" width="7.25" style="80" customWidth="1"/>
    <col min="27" max="33" width="5.875" style="80" customWidth="1"/>
    <col min="34" max="39" width="7.25" style="80" customWidth="1"/>
    <col min="40" max="40" width="1.5" style="80" customWidth="1"/>
    <col min="41" max="42" width="9.75" style="80" customWidth="1"/>
    <col min="43" max="16384" width="10" style="80"/>
  </cols>
  <sheetData>
    <row r="1" ht="24.95" customHeight="1" spans="1:40">
      <c r="A1" s="101"/>
      <c r="B1" s="2" t="s">
        <v>141</v>
      </c>
      <c r="C1" s="2"/>
      <c r="D1" s="102"/>
      <c r="E1" s="102"/>
      <c r="F1" s="81"/>
      <c r="G1" s="81"/>
      <c r="H1" s="81"/>
      <c r="I1" s="102"/>
      <c r="J1" s="102"/>
      <c r="K1" s="81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3"/>
      <c r="AN1" s="146"/>
    </row>
    <row r="2" ht="22.9" customHeight="1" spans="1:40">
      <c r="A2" s="81"/>
      <c r="B2" s="84" t="s">
        <v>142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46"/>
    </row>
    <row r="3" ht="19.5" customHeight="1" spans="1:40">
      <c r="A3" s="85"/>
      <c r="B3" s="86" t="s">
        <v>5</v>
      </c>
      <c r="C3" s="86"/>
      <c r="D3" s="86"/>
      <c r="E3" s="86"/>
      <c r="F3" s="128"/>
      <c r="G3" s="85"/>
      <c r="H3" s="104"/>
      <c r="I3" s="128"/>
      <c r="J3" s="128"/>
      <c r="K3" s="137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04" t="s">
        <v>6</v>
      </c>
      <c r="AM3" s="104"/>
      <c r="AN3" s="147"/>
    </row>
    <row r="4" ht="24.4" customHeight="1" spans="1:40">
      <c r="A4" s="83"/>
      <c r="B4" s="75" t="s">
        <v>9</v>
      </c>
      <c r="C4" s="75"/>
      <c r="D4" s="75"/>
      <c r="E4" s="75"/>
      <c r="F4" s="75" t="s">
        <v>143</v>
      </c>
      <c r="G4" s="75" t="s">
        <v>144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145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146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115"/>
    </row>
    <row r="5" ht="24.4" customHeight="1" spans="1:40">
      <c r="A5" s="83"/>
      <c r="B5" s="75" t="s">
        <v>79</v>
      </c>
      <c r="C5" s="75"/>
      <c r="D5" s="75" t="s">
        <v>70</v>
      </c>
      <c r="E5" s="75" t="s">
        <v>71</v>
      </c>
      <c r="F5" s="75"/>
      <c r="G5" s="75" t="s">
        <v>59</v>
      </c>
      <c r="H5" s="75" t="s">
        <v>147</v>
      </c>
      <c r="I5" s="75"/>
      <c r="J5" s="75"/>
      <c r="K5" s="75" t="s">
        <v>148</v>
      </c>
      <c r="L5" s="75"/>
      <c r="M5" s="75"/>
      <c r="N5" s="75" t="s">
        <v>149</v>
      </c>
      <c r="O5" s="75"/>
      <c r="P5" s="75"/>
      <c r="Q5" s="75" t="s">
        <v>59</v>
      </c>
      <c r="R5" s="75" t="s">
        <v>147</v>
      </c>
      <c r="S5" s="75"/>
      <c r="T5" s="75"/>
      <c r="U5" s="75" t="s">
        <v>148</v>
      </c>
      <c r="V5" s="75"/>
      <c r="W5" s="75"/>
      <c r="X5" s="75" t="s">
        <v>149</v>
      </c>
      <c r="Y5" s="75"/>
      <c r="Z5" s="75"/>
      <c r="AA5" s="75" t="s">
        <v>59</v>
      </c>
      <c r="AB5" s="75" t="s">
        <v>147</v>
      </c>
      <c r="AC5" s="75"/>
      <c r="AD5" s="75"/>
      <c r="AE5" s="75" t="s">
        <v>148</v>
      </c>
      <c r="AF5" s="75"/>
      <c r="AG5" s="75"/>
      <c r="AH5" s="75" t="s">
        <v>149</v>
      </c>
      <c r="AI5" s="75"/>
      <c r="AJ5" s="75"/>
      <c r="AK5" s="75" t="s">
        <v>150</v>
      </c>
      <c r="AL5" s="75"/>
      <c r="AM5" s="75"/>
      <c r="AN5" s="115"/>
    </row>
    <row r="6" ht="39" customHeight="1" spans="1:40">
      <c r="A6" s="22"/>
      <c r="B6" s="75" t="s">
        <v>80</v>
      </c>
      <c r="C6" s="75" t="s">
        <v>81</v>
      </c>
      <c r="D6" s="75"/>
      <c r="E6" s="75"/>
      <c r="F6" s="75"/>
      <c r="G6" s="75"/>
      <c r="H6" s="75" t="s">
        <v>151</v>
      </c>
      <c r="I6" s="75" t="s">
        <v>75</v>
      </c>
      <c r="J6" s="75" t="s">
        <v>76</v>
      </c>
      <c r="K6" s="75" t="s">
        <v>151</v>
      </c>
      <c r="L6" s="75" t="s">
        <v>75</v>
      </c>
      <c r="M6" s="75" t="s">
        <v>76</v>
      </c>
      <c r="N6" s="75" t="s">
        <v>151</v>
      </c>
      <c r="O6" s="75" t="s">
        <v>152</v>
      </c>
      <c r="P6" s="75" t="s">
        <v>153</v>
      </c>
      <c r="Q6" s="75"/>
      <c r="R6" s="75" t="s">
        <v>151</v>
      </c>
      <c r="S6" s="75" t="s">
        <v>75</v>
      </c>
      <c r="T6" s="75" t="s">
        <v>76</v>
      </c>
      <c r="U6" s="75" t="s">
        <v>151</v>
      </c>
      <c r="V6" s="75" t="s">
        <v>75</v>
      </c>
      <c r="W6" s="75" t="s">
        <v>76</v>
      </c>
      <c r="X6" s="75" t="s">
        <v>151</v>
      </c>
      <c r="Y6" s="75" t="s">
        <v>152</v>
      </c>
      <c r="Z6" s="75" t="s">
        <v>153</v>
      </c>
      <c r="AA6" s="75"/>
      <c r="AB6" s="75" t="s">
        <v>151</v>
      </c>
      <c r="AC6" s="75" t="s">
        <v>75</v>
      </c>
      <c r="AD6" s="75" t="s">
        <v>76</v>
      </c>
      <c r="AE6" s="75" t="s">
        <v>151</v>
      </c>
      <c r="AF6" s="75" t="s">
        <v>75</v>
      </c>
      <c r="AG6" s="75" t="s">
        <v>76</v>
      </c>
      <c r="AH6" s="75" t="s">
        <v>151</v>
      </c>
      <c r="AI6" s="75" t="s">
        <v>152</v>
      </c>
      <c r="AJ6" s="75" t="s">
        <v>153</v>
      </c>
      <c r="AK6" s="75" t="s">
        <v>151</v>
      </c>
      <c r="AL6" s="75" t="s">
        <v>152</v>
      </c>
      <c r="AM6" s="75" t="s">
        <v>153</v>
      </c>
      <c r="AN6" s="115"/>
    </row>
    <row r="7" ht="16" customHeight="1" spans="1:40">
      <c r="A7" s="83"/>
      <c r="B7" s="58"/>
      <c r="C7" s="58"/>
      <c r="D7" s="58"/>
      <c r="E7" s="58" t="s">
        <v>72</v>
      </c>
      <c r="F7" s="93">
        <f>SUM(F8:F27)</f>
        <v>310.84148</v>
      </c>
      <c r="G7" s="93">
        <f>SUM(G8:G27)</f>
        <v>310.84148</v>
      </c>
      <c r="H7" s="93">
        <f>SUM(H8:H27)</f>
        <v>310.84148</v>
      </c>
      <c r="I7" s="93">
        <f>SUM(I8:I27)</f>
        <v>254.04148</v>
      </c>
      <c r="J7" s="93">
        <f>SUM(J8:J27)</f>
        <v>56.8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15"/>
    </row>
    <row r="8" s="127" customFormat="1" ht="12" customHeight="1" spans="1:40">
      <c r="A8" s="83"/>
      <c r="B8" s="30">
        <v>301</v>
      </c>
      <c r="C8" s="129" t="s">
        <v>84</v>
      </c>
      <c r="D8" s="130">
        <v>120001</v>
      </c>
      <c r="E8" s="131" t="s">
        <v>154</v>
      </c>
      <c r="F8" s="132">
        <f>G8+K8</f>
        <v>48.8532</v>
      </c>
      <c r="G8" s="132">
        <f>H8</f>
        <v>48.8532</v>
      </c>
      <c r="H8" s="132">
        <f>I8+J8</f>
        <v>48.8532</v>
      </c>
      <c r="I8" s="138">
        <f>488532/10000</f>
        <v>48.8532</v>
      </c>
      <c r="J8" s="132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15"/>
    </row>
    <row r="9" s="127" customFormat="1" ht="12" customHeight="1" spans="1:40">
      <c r="A9" s="83"/>
      <c r="B9" s="30">
        <v>301</v>
      </c>
      <c r="C9" s="129" t="s">
        <v>89</v>
      </c>
      <c r="D9" s="130">
        <v>120001</v>
      </c>
      <c r="E9" s="131" t="s">
        <v>155</v>
      </c>
      <c r="F9" s="132">
        <f t="shared" ref="F9:F28" si="0">G9+K9</f>
        <v>34.89488</v>
      </c>
      <c r="G9" s="132">
        <f t="shared" ref="G9:G17" si="1">H9</f>
        <v>34.89488</v>
      </c>
      <c r="H9" s="132">
        <f t="shared" ref="H9:H17" si="2">I9+J9</f>
        <v>34.89488</v>
      </c>
      <c r="I9" s="138">
        <f>348948.8/10000</f>
        <v>34.89488</v>
      </c>
      <c r="J9" s="132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15"/>
    </row>
    <row r="10" s="127" customFormat="1" ht="12" customHeight="1" spans="1:40">
      <c r="A10" s="83"/>
      <c r="B10" s="30">
        <v>301</v>
      </c>
      <c r="C10" s="129" t="s">
        <v>91</v>
      </c>
      <c r="D10" s="130">
        <v>120001</v>
      </c>
      <c r="E10" s="131" t="s">
        <v>156</v>
      </c>
      <c r="F10" s="132">
        <f t="shared" si="0"/>
        <v>1.3115</v>
      </c>
      <c r="G10" s="132">
        <f t="shared" si="1"/>
        <v>1.3115</v>
      </c>
      <c r="H10" s="132">
        <f t="shared" si="2"/>
        <v>1.3115</v>
      </c>
      <c r="I10" s="138">
        <f>13115/10000</f>
        <v>1.3115</v>
      </c>
      <c r="J10" s="132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15"/>
    </row>
    <row r="11" s="127" customFormat="1" ht="12" customHeight="1" spans="1:40">
      <c r="A11" s="83"/>
      <c r="B11" s="30">
        <v>301</v>
      </c>
      <c r="C11" s="129" t="s">
        <v>157</v>
      </c>
      <c r="D11" s="130">
        <v>120001</v>
      </c>
      <c r="E11" s="131" t="s">
        <v>158</v>
      </c>
      <c r="F11" s="132">
        <f t="shared" si="0"/>
        <v>61.603229</v>
      </c>
      <c r="G11" s="132">
        <f t="shared" si="1"/>
        <v>61.603229</v>
      </c>
      <c r="H11" s="132">
        <f t="shared" si="2"/>
        <v>61.603229</v>
      </c>
      <c r="I11" s="138">
        <f>616032.29/10000</f>
        <v>61.603229</v>
      </c>
      <c r="J11" s="132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15"/>
    </row>
    <row r="12" s="127" customFormat="1" ht="12" customHeight="1" spans="1:40">
      <c r="A12" s="83"/>
      <c r="B12" s="30">
        <v>301</v>
      </c>
      <c r="C12" s="129" t="s">
        <v>159</v>
      </c>
      <c r="D12" s="130">
        <v>120001</v>
      </c>
      <c r="E12" s="133" t="s">
        <v>160</v>
      </c>
      <c r="F12" s="132">
        <f t="shared" si="0"/>
        <v>15.9273</v>
      </c>
      <c r="G12" s="132">
        <f t="shared" si="1"/>
        <v>15.9273</v>
      </c>
      <c r="H12" s="132">
        <f t="shared" si="2"/>
        <v>15.9273</v>
      </c>
      <c r="I12" s="138">
        <f>159273/10000</f>
        <v>15.9273</v>
      </c>
      <c r="J12" s="132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15"/>
    </row>
    <row r="13" s="127" customFormat="1" ht="12" customHeight="1" spans="1:40">
      <c r="A13" s="83"/>
      <c r="B13" s="30">
        <v>301</v>
      </c>
      <c r="C13" s="129" t="s">
        <v>161</v>
      </c>
      <c r="D13" s="130">
        <v>120001</v>
      </c>
      <c r="E13" s="131" t="s">
        <v>162</v>
      </c>
      <c r="F13" s="132">
        <f t="shared" si="0"/>
        <v>11.166</v>
      </c>
      <c r="G13" s="132">
        <f t="shared" si="1"/>
        <v>11.166</v>
      </c>
      <c r="H13" s="132">
        <f t="shared" si="2"/>
        <v>11.166</v>
      </c>
      <c r="I13" s="138">
        <f>111660/10000</f>
        <v>11.166</v>
      </c>
      <c r="J13" s="132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15"/>
    </row>
    <row r="14" s="127" customFormat="1" ht="12" customHeight="1" spans="1:40">
      <c r="A14" s="83"/>
      <c r="B14" s="30">
        <v>301</v>
      </c>
      <c r="C14" s="129" t="s">
        <v>87</v>
      </c>
      <c r="D14" s="130">
        <v>120001</v>
      </c>
      <c r="E14" s="131" t="s">
        <v>163</v>
      </c>
      <c r="F14" s="132">
        <f t="shared" si="0"/>
        <v>1.1214</v>
      </c>
      <c r="G14" s="132">
        <f t="shared" si="1"/>
        <v>1.1214</v>
      </c>
      <c r="H14" s="132">
        <f t="shared" si="2"/>
        <v>1.1214</v>
      </c>
      <c r="I14" s="138">
        <f>11214/10000</f>
        <v>1.1214</v>
      </c>
      <c r="J14" s="132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15"/>
    </row>
    <row r="15" s="127" customFormat="1" ht="12" customHeight="1" spans="1:40">
      <c r="A15" s="83"/>
      <c r="B15" s="30">
        <v>301</v>
      </c>
      <c r="C15" s="129" t="s">
        <v>164</v>
      </c>
      <c r="D15" s="130">
        <v>120001</v>
      </c>
      <c r="E15" s="131" t="s">
        <v>165</v>
      </c>
      <c r="F15" s="132">
        <f t="shared" si="0"/>
        <v>1.3554</v>
      </c>
      <c r="G15" s="132">
        <f t="shared" si="1"/>
        <v>1.3554</v>
      </c>
      <c r="H15" s="132">
        <f t="shared" si="2"/>
        <v>1.3554</v>
      </c>
      <c r="I15" s="138">
        <f>13554/10000</f>
        <v>1.3554</v>
      </c>
      <c r="J15" s="132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15"/>
    </row>
    <row r="16" s="127" customFormat="1" ht="12" customHeight="1" spans="1:40">
      <c r="A16" s="83"/>
      <c r="B16" s="30">
        <v>301</v>
      </c>
      <c r="C16" s="30">
        <v>13</v>
      </c>
      <c r="D16" s="130">
        <v>120001</v>
      </c>
      <c r="E16" s="131" t="s">
        <v>166</v>
      </c>
      <c r="F16" s="132">
        <f t="shared" si="0"/>
        <v>20.2164</v>
      </c>
      <c r="G16" s="132">
        <f t="shared" si="1"/>
        <v>20.2164</v>
      </c>
      <c r="H16" s="132">
        <f t="shared" si="2"/>
        <v>20.2164</v>
      </c>
      <c r="I16" s="138">
        <f>202164/10000</f>
        <v>20.2164</v>
      </c>
      <c r="J16" s="132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15"/>
    </row>
    <row r="17" s="127" customFormat="1" ht="12" customHeight="1" spans="1:40">
      <c r="A17" s="83"/>
      <c r="B17" s="30">
        <v>301</v>
      </c>
      <c r="C17" s="30">
        <v>99</v>
      </c>
      <c r="D17" s="130">
        <v>120001</v>
      </c>
      <c r="E17" s="131" t="s">
        <v>167</v>
      </c>
      <c r="F17" s="132">
        <f t="shared" si="0"/>
        <v>31.465112</v>
      </c>
      <c r="G17" s="132">
        <f t="shared" si="1"/>
        <v>31.465112</v>
      </c>
      <c r="H17" s="132">
        <f t="shared" si="2"/>
        <v>31.465112</v>
      </c>
      <c r="I17" s="138">
        <f>314651.12/10000</f>
        <v>31.465112</v>
      </c>
      <c r="J17" s="132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15"/>
    </row>
    <row r="18" s="127" customFormat="1" ht="12" customHeight="1" spans="1:40">
      <c r="A18" s="83"/>
      <c r="B18" s="129">
        <v>302</v>
      </c>
      <c r="C18" s="129" t="s">
        <v>84</v>
      </c>
      <c r="D18" s="130">
        <v>120001</v>
      </c>
      <c r="E18" s="131" t="s">
        <v>168</v>
      </c>
      <c r="F18" s="132">
        <f t="shared" si="0"/>
        <v>4.2</v>
      </c>
      <c r="G18" s="132">
        <f t="shared" ref="G18:G28" si="3">H18</f>
        <v>4.2</v>
      </c>
      <c r="H18" s="132">
        <f t="shared" ref="H18:H28" si="4">I18+J18</f>
        <v>4.2</v>
      </c>
      <c r="I18" s="140">
        <v>4.2</v>
      </c>
      <c r="J18" s="132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15"/>
    </row>
    <row r="19" s="127" customFormat="1" ht="12" customHeight="1" spans="1:40">
      <c r="A19" s="83"/>
      <c r="B19" s="129" t="s">
        <v>169</v>
      </c>
      <c r="C19" s="129" t="s">
        <v>87</v>
      </c>
      <c r="D19" s="130">
        <v>120001</v>
      </c>
      <c r="E19" s="131" t="s">
        <v>170</v>
      </c>
      <c r="F19" s="132">
        <f t="shared" si="0"/>
        <v>5.6</v>
      </c>
      <c r="G19" s="132">
        <f t="shared" si="3"/>
        <v>5.6</v>
      </c>
      <c r="H19" s="132">
        <f t="shared" si="4"/>
        <v>5.6</v>
      </c>
      <c r="I19" s="138">
        <v>5.6</v>
      </c>
      <c r="J19" s="141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15"/>
    </row>
    <row r="20" s="127" customFormat="1" ht="12" customHeight="1" spans="1:40">
      <c r="A20" s="83"/>
      <c r="B20" s="129" t="s">
        <v>169</v>
      </c>
      <c r="C20" s="129" t="s">
        <v>171</v>
      </c>
      <c r="D20" s="130">
        <v>120001</v>
      </c>
      <c r="E20" s="131" t="s">
        <v>172</v>
      </c>
      <c r="F20" s="132">
        <f t="shared" si="0"/>
        <v>0.32</v>
      </c>
      <c r="G20" s="132">
        <f t="shared" si="3"/>
        <v>0.32</v>
      </c>
      <c r="H20" s="132">
        <f t="shared" si="4"/>
        <v>0.32</v>
      </c>
      <c r="I20" s="138">
        <v>0.32</v>
      </c>
      <c r="J20" s="141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15"/>
    </row>
    <row r="21" s="127" customFormat="1" ht="12" customHeight="1" spans="1:40">
      <c r="A21" s="83"/>
      <c r="B21" s="129" t="s">
        <v>169</v>
      </c>
      <c r="C21" s="129" t="s">
        <v>173</v>
      </c>
      <c r="D21" s="130">
        <v>120001</v>
      </c>
      <c r="E21" s="131" t="s">
        <v>174</v>
      </c>
      <c r="F21" s="132">
        <f t="shared" si="0"/>
        <v>2.34672</v>
      </c>
      <c r="G21" s="132">
        <f t="shared" si="3"/>
        <v>2.34672</v>
      </c>
      <c r="H21" s="132">
        <f t="shared" si="4"/>
        <v>2.34672</v>
      </c>
      <c r="I21" s="138">
        <f>23467.2/10000</f>
        <v>2.34672</v>
      </c>
      <c r="J21" s="141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15"/>
    </row>
    <row r="22" s="127" customFormat="1" ht="12" customHeight="1" spans="1:40">
      <c r="A22" s="83"/>
      <c r="B22" s="129" t="s">
        <v>169</v>
      </c>
      <c r="C22" s="129" t="s">
        <v>175</v>
      </c>
      <c r="D22" s="130">
        <v>120001</v>
      </c>
      <c r="E22" s="131" t="s">
        <v>176</v>
      </c>
      <c r="F22" s="132">
        <f t="shared" si="0"/>
        <v>0.899939</v>
      </c>
      <c r="G22" s="132">
        <f t="shared" si="3"/>
        <v>0.899939</v>
      </c>
      <c r="H22" s="132">
        <f t="shared" si="4"/>
        <v>0.899939</v>
      </c>
      <c r="I22" s="138">
        <f>8999.39/10000</f>
        <v>0.899939</v>
      </c>
      <c r="J22" s="141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15"/>
    </row>
    <row r="23" s="127" customFormat="1" ht="12" customHeight="1" spans="1:40">
      <c r="A23" s="83"/>
      <c r="B23" s="129" t="s">
        <v>169</v>
      </c>
      <c r="C23" s="129" t="s">
        <v>177</v>
      </c>
      <c r="D23" s="130">
        <v>120001</v>
      </c>
      <c r="E23" s="131" t="s">
        <v>178</v>
      </c>
      <c r="F23" s="132">
        <f t="shared" si="0"/>
        <v>5</v>
      </c>
      <c r="G23" s="132">
        <f t="shared" si="3"/>
        <v>5</v>
      </c>
      <c r="H23" s="132">
        <f t="shared" si="4"/>
        <v>5</v>
      </c>
      <c r="I23" s="138">
        <v>5</v>
      </c>
      <c r="J23" s="141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15"/>
    </row>
    <row r="24" s="127" customFormat="1" ht="12" customHeight="1" spans="1:40">
      <c r="A24" s="83"/>
      <c r="B24" s="129" t="s">
        <v>169</v>
      </c>
      <c r="C24" s="129" t="s">
        <v>179</v>
      </c>
      <c r="D24" s="130">
        <v>120001</v>
      </c>
      <c r="E24" s="131" t="s">
        <v>180</v>
      </c>
      <c r="F24" s="132">
        <f t="shared" si="0"/>
        <v>3.42</v>
      </c>
      <c r="G24" s="132">
        <f t="shared" si="3"/>
        <v>3.42</v>
      </c>
      <c r="H24" s="132">
        <f t="shared" si="4"/>
        <v>3.42</v>
      </c>
      <c r="I24" s="138">
        <v>3.42</v>
      </c>
      <c r="J24" s="141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15"/>
    </row>
    <row r="25" s="127" customFormat="1" ht="12" customHeight="1" spans="1:40">
      <c r="A25" s="83"/>
      <c r="B25" s="129" t="s">
        <v>169</v>
      </c>
      <c r="C25" s="129" t="s">
        <v>93</v>
      </c>
      <c r="D25" s="130">
        <v>120001</v>
      </c>
      <c r="E25" s="131" t="s">
        <v>181</v>
      </c>
      <c r="F25" s="132">
        <f t="shared" si="0"/>
        <v>57.56</v>
      </c>
      <c r="G25" s="132">
        <f t="shared" si="3"/>
        <v>57.56</v>
      </c>
      <c r="H25" s="132">
        <f t="shared" si="4"/>
        <v>57.56</v>
      </c>
      <c r="I25" s="138">
        <v>0.76</v>
      </c>
      <c r="J25" s="142">
        <v>56.8</v>
      </c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15"/>
    </row>
    <row r="26" s="127" customFormat="1" ht="12" customHeight="1" spans="1:40">
      <c r="A26" s="83"/>
      <c r="B26" s="129" t="s">
        <v>182</v>
      </c>
      <c r="C26" s="129" t="s">
        <v>157</v>
      </c>
      <c r="D26" s="130">
        <v>120001</v>
      </c>
      <c r="E26" s="131" t="s">
        <v>183</v>
      </c>
      <c r="F26" s="132">
        <f t="shared" si="0"/>
        <v>0.3204</v>
      </c>
      <c r="G26" s="132">
        <f t="shared" si="3"/>
        <v>0.3204</v>
      </c>
      <c r="H26" s="132">
        <f t="shared" si="4"/>
        <v>0.3204</v>
      </c>
      <c r="I26" s="138">
        <f>3204/10000</f>
        <v>0.3204</v>
      </c>
      <c r="J26" s="143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15"/>
    </row>
    <row r="27" s="127" customFormat="1" ht="12" customHeight="1" spans="1:40">
      <c r="A27" s="83"/>
      <c r="B27" s="134" t="s">
        <v>182</v>
      </c>
      <c r="C27" s="134" t="s">
        <v>89</v>
      </c>
      <c r="D27" s="130">
        <v>120001</v>
      </c>
      <c r="E27" s="135" t="s">
        <v>184</v>
      </c>
      <c r="F27" s="132">
        <f t="shared" si="0"/>
        <v>3.26</v>
      </c>
      <c r="G27" s="132">
        <f t="shared" si="3"/>
        <v>3.26</v>
      </c>
      <c r="H27" s="132">
        <f t="shared" si="4"/>
        <v>3.26</v>
      </c>
      <c r="I27" s="145">
        <v>3.26</v>
      </c>
      <c r="J27" s="143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15"/>
    </row>
    <row r="28" ht="9.75" customHeight="1" spans="1:40">
      <c r="A28" s="98"/>
      <c r="B28" s="98"/>
      <c r="C28" s="98"/>
      <c r="D28" s="136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14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0" customWidth="1"/>
    <col min="2" max="4" width="6.125" style="80" customWidth="1"/>
    <col min="5" max="5" width="16.875" style="80" customWidth="1"/>
    <col min="6" max="6" width="41" style="80" customWidth="1"/>
    <col min="7" max="9" width="16.375" style="80" customWidth="1"/>
    <col min="10" max="10" width="1.5" style="80" customWidth="1"/>
    <col min="11" max="12" width="9.75" style="80" customWidth="1"/>
    <col min="13" max="16384" width="10" style="80"/>
  </cols>
  <sheetData>
    <row r="1" ht="24.95" customHeight="1" spans="1:10">
      <c r="A1" s="81"/>
      <c r="B1" s="117" t="s">
        <v>185</v>
      </c>
      <c r="C1" s="117"/>
      <c r="D1" s="117"/>
      <c r="E1" s="22"/>
      <c r="F1" s="22"/>
      <c r="G1" s="118"/>
      <c r="H1" s="118"/>
      <c r="I1" s="118"/>
      <c r="J1" s="83"/>
    </row>
    <row r="2" ht="22.9" customHeight="1" spans="1:10">
      <c r="A2" s="83"/>
      <c r="B2" s="119" t="s">
        <v>186</v>
      </c>
      <c r="C2" s="119"/>
      <c r="D2" s="119"/>
      <c r="E2" s="119"/>
      <c r="F2" s="119"/>
      <c r="G2" s="119"/>
      <c r="H2" s="119"/>
      <c r="I2" s="119"/>
      <c r="J2" s="90" t="s">
        <v>3</v>
      </c>
    </row>
    <row r="3" ht="19.5" customHeight="1" spans="1:10">
      <c r="A3" s="85"/>
      <c r="B3" s="120" t="s">
        <v>5</v>
      </c>
      <c r="C3" s="120"/>
      <c r="D3" s="120"/>
      <c r="E3" s="120"/>
      <c r="F3" s="120"/>
      <c r="G3" s="98"/>
      <c r="I3" s="125" t="s">
        <v>6</v>
      </c>
      <c r="J3" s="88"/>
    </row>
    <row r="4" ht="24.4" customHeight="1" spans="1:10">
      <c r="A4" s="22"/>
      <c r="B4" s="58" t="s">
        <v>9</v>
      </c>
      <c r="C4" s="58"/>
      <c r="D4" s="58"/>
      <c r="E4" s="58"/>
      <c r="F4" s="58"/>
      <c r="G4" s="58" t="s">
        <v>59</v>
      </c>
      <c r="H4" s="75" t="s">
        <v>187</v>
      </c>
      <c r="I4" s="75" t="s">
        <v>146</v>
      </c>
      <c r="J4" s="22"/>
    </row>
    <row r="5" ht="24.4" customHeight="1" spans="1:10">
      <c r="A5" s="22"/>
      <c r="B5" s="58" t="s">
        <v>79</v>
      </c>
      <c r="C5" s="58"/>
      <c r="D5" s="58"/>
      <c r="E5" s="58" t="s">
        <v>70</v>
      </c>
      <c r="F5" s="58" t="s">
        <v>71</v>
      </c>
      <c r="G5" s="58"/>
      <c r="H5" s="75"/>
      <c r="I5" s="75"/>
      <c r="J5" s="22"/>
    </row>
    <row r="6" ht="24.4" customHeight="1" spans="1:10">
      <c r="A6" s="89"/>
      <c r="B6" s="58" t="s">
        <v>80</v>
      </c>
      <c r="C6" s="58" t="s">
        <v>81</v>
      </c>
      <c r="D6" s="58" t="s">
        <v>82</v>
      </c>
      <c r="E6" s="58"/>
      <c r="F6" s="58"/>
      <c r="G6" s="58"/>
      <c r="H6" s="75"/>
      <c r="I6" s="75"/>
      <c r="J6" s="91"/>
    </row>
    <row r="7" ht="22.9" customHeight="1" spans="1:10">
      <c r="A7" s="92"/>
      <c r="B7" s="58"/>
      <c r="C7" s="58"/>
      <c r="D7" s="58"/>
      <c r="E7" s="58"/>
      <c r="F7" s="58" t="s">
        <v>72</v>
      </c>
      <c r="G7" s="61">
        <f>H7+I7</f>
        <v>310.841268</v>
      </c>
      <c r="H7" s="61">
        <f>SUM(H8:H160)</f>
        <v>310.841268</v>
      </c>
      <c r="I7" s="61"/>
      <c r="J7" s="94"/>
    </row>
    <row r="8" ht="22.9" customHeight="1" spans="1:10">
      <c r="A8" s="92"/>
      <c r="B8" s="95">
        <v>208</v>
      </c>
      <c r="C8" s="95" t="s">
        <v>83</v>
      </c>
      <c r="D8" s="95" t="s">
        <v>84</v>
      </c>
      <c r="E8" s="58">
        <v>120001</v>
      </c>
      <c r="F8" s="110" t="s">
        <v>85</v>
      </c>
      <c r="G8" s="61">
        <f t="shared" ref="G8:G18" si="0">H8+I8</f>
        <v>3.26</v>
      </c>
      <c r="H8" s="107">
        <f>32600/10000</f>
        <v>3.26</v>
      </c>
      <c r="I8" s="61"/>
      <c r="J8" s="94"/>
    </row>
    <row r="9" ht="22.9" customHeight="1" spans="1:10">
      <c r="A9" s="92"/>
      <c r="B9" s="121">
        <v>208</v>
      </c>
      <c r="C9" s="121" t="s">
        <v>83</v>
      </c>
      <c r="D9" s="121" t="s">
        <v>83</v>
      </c>
      <c r="E9" s="58">
        <v>120001</v>
      </c>
      <c r="F9" s="110" t="s">
        <v>86</v>
      </c>
      <c r="G9" s="61">
        <f t="shared" si="0"/>
        <v>15.9273</v>
      </c>
      <c r="H9" s="107">
        <f>159273/10000</f>
        <v>15.9273</v>
      </c>
      <c r="I9" s="61"/>
      <c r="J9" s="94"/>
    </row>
    <row r="10" ht="22.9" customHeight="1" spans="1:10">
      <c r="A10" s="92"/>
      <c r="B10" s="95">
        <v>210</v>
      </c>
      <c r="C10" s="95" t="s">
        <v>87</v>
      </c>
      <c r="D10" s="95" t="s">
        <v>84</v>
      </c>
      <c r="E10" s="58">
        <v>120001</v>
      </c>
      <c r="F10" s="110" t="s">
        <v>88</v>
      </c>
      <c r="G10" s="61">
        <f t="shared" si="0"/>
        <v>3.7112</v>
      </c>
      <c r="H10" s="107">
        <f>37112/10000</f>
        <v>3.7112</v>
      </c>
      <c r="I10" s="61"/>
      <c r="J10" s="94"/>
    </row>
    <row r="11" ht="22.9" customHeight="1" spans="1:10">
      <c r="A11" s="92"/>
      <c r="B11" s="95">
        <v>210</v>
      </c>
      <c r="C11" s="95" t="s">
        <v>87</v>
      </c>
      <c r="D11" s="95" t="s">
        <v>89</v>
      </c>
      <c r="E11" s="58">
        <v>120001</v>
      </c>
      <c r="F11" s="110" t="s">
        <v>90</v>
      </c>
      <c r="G11" s="61">
        <f t="shared" si="0"/>
        <v>7.4548</v>
      </c>
      <c r="H11" s="107">
        <f>74548/10000</f>
        <v>7.4548</v>
      </c>
      <c r="I11" s="61"/>
      <c r="J11" s="94"/>
    </row>
    <row r="12" ht="22.9" customHeight="1" spans="1:10">
      <c r="A12" s="92"/>
      <c r="B12" s="95">
        <v>210</v>
      </c>
      <c r="C12" s="95" t="s">
        <v>87</v>
      </c>
      <c r="D12" s="95" t="s">
        <v>91</v>
      </c>
      <c r="E12" s="58">
        <v>120001</v>
      </c>
      <c r="F12" s="110" t="s">
        <v>92</v>
      </c>
      <c r="G12" s="61">
        <f t="shared" si="0"/>
        <v>0.6408</v>
      </c>
      <c r="H12" s="107">
        <f>6408/10000</f>
        <v>0.6408</v>
      </c>
      <c r="I12" s="61"/>
      <c r="J12" s="94"/>
    </row>
    <row r="13" ht="22.9" customHeight="1" spans="1:10">
      <c r="A13" s="92"/>
      <c r="B13" s="95">
        <v>210</v>
      </c>
      <c r="C13" s="95" t="s">
        <v>87</v>
      </c>
      <c r="D13" s="95" t="s">
        <v>93</v>
      </c>
      <c r="E13" s="58">
        <v>120001</v>
      </c>
      <c r="F13" s="110" t="s">
        <v>94</v>
      </c>
      <c r="G13" s="61">
        <f t="shared" si="0"/>
        <v>0.801</v>
      </c>
      <c r="H13" s="107">
        <f>8010/10000</f>
        <v>0.801</v>
      </c>
      <c r="I13" s="61"/>
      <c r="J13" s="94"/>
    </row>
    <row r="14" ht="22.9" customHeight="1" spans="1:10">
      <c r="A14" s="92"/>
      <c r="B14" s="95" t="s">
        <v>95</v>
      </c>
      <c r="C14" s="95" t="s">
        <v>91</v>
      </c>
      <c r="D14" s="95" t="s">
        <v>84</v>
      </c>
      <c r="E14" s="58">
        <v>120001</v>
      </c>
      <c r="F14" s="110" t="s">
        <v>96</v>
      </c>
      <c r="G14" s="61">
        <f t="shared" si="0"/>
        <v>81.709768</v>
      </c>
      <c r="H14" s="107">
        <f>817097.68/10000</f>
        <v>81.709768</v>
      </c>
      <c r="I14" s="61"/>
      <c r="J14" s="94"/>
    </row>
    <row r="15" ht="22.9" customHeight="1" spans="1:10">
      <c r="A15" s="92"/>
      <c r="B15" s="95" t="s">
        <v>95</v>
      </c>
      <c r="C15" s="95" t="s">
        <v>91</v>
      </c>
      <c r="D15" s="95" t="s">
        <v>87</v>
      </c>
      <c r="E15" s="58">
        <v>120001</v>
      </c>
      <c r="F15" s="110" t="s">
        <v>97</v>
      </c>
      <c r="G15" s="61">
        <f t="shared" si="0"/>
        <v>19</v>
      </c>
      <c r="H15" s="107">
        <f>190000/10000</f>
        <v>19</v>
      </c>
      <c r="I15" s="61"/>
      <c r="J15" s="94"/>
    </row>
    <row r="16" ht="22.9" customHeight="1" spans="1:10">
      <c r="A16" s="92"/>
      <c r="B16" s="95" t="s">
        <v>95</v>
      </c>
      <c r="C16" s="95" t="s">
        <v>91</v>
      </c>
      <c r="D16" s="95" t="s">
        <v>98</v>
      </c>
      <c r="E16" s="58">
        <v>120001</v>
      </c>
      <c r="F16" s="110" t="s">
        <v>99</v>
      </c>
      <c r="G16" s="61">
        <f t="shared" si="0"/>
        <v>24.8</v>
      </c>
      <c r="H16" s="107">
        <f>248000/10000</f>
        <v>24.8</v>
      </c>
      <c r="I16" s="61"/>
      <c r="J16" s="94"/>
    </row>
    <row r="17" ht="22.9" customHeight="1" spans="1:10">
      <c r="A17" s="92"/>
      <c r="B17" s="95" t="s">
        <v>95</v>
      </c>
      <c r="C17" s="95" t="s">
        <v>91</v>
      </c>
      <c r="D17" s="95" t="s">
        <v>93</v>
      </c>
      <c r="E17" s="58">
        <v>120001</v>
      </c>
      <c r="F17" s="110" t="s">
        <v>100</v>
      </c>
      <c r="G17" s="61">
        <f t="shared" si="0"/>
        <v>133.32</v>
      </c>
      <c r="H17" s="63">
        <v>133.32</v>
      </c>
      <c r="I17" s="61"/>
      <c r="J17" s="94"/>
    </row>
    <row r="18" ht="21" customHeight="1" spans="1:10">
      <c r="A18" s="122"/>
      <c r="B18" s="123">
        <v>221</v>
      </c>
      <c r="C18" s="124" t="s">
        <v>89</v>
      </c>
      <c r="D18" s="124" t="s">
        <v>84</v>
      </c>
      <c r="E18" s="58">
        <v>120001</v>
      </c>
      <c r="F18" s="110" t="s">
        <v>101</v>
      </c>
      <c r="G18" s="61">
        <f t="shared" si="0"/>
        <v>20.2164</v>
      </c>
      <c r="H18" s="107">
        <f>202164/10000</f>
        <v>20.2164</v>
      </c>
      <c r="I18" s="109"/>
      <c r="J18" s="12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0" customWidth="1"/>
    <col min="2" max="3" width="6.125" style="80" customWidth="1"/>
    <col min="4" max="4" width="12.75" style="80" customWidth="1"/>
    <col min="5" max="5" width="41" style="80" customWidth="1"/>
    <col min="6" max="8" width="17.375" style="80" customWidth="1"/>
    <col min="9" max="9" width="1.5" style="80" customWidth="1"/>
    <col min="10" max="10" width="9.75" style="80" customWidth="1"/>
    <col min="11" max="16384" width="10" style="80"/>
  </cols>
  <sheetData>
    <row r="1" ht="24.95" customHeight="1" spans="1:9">
      <c r="A1" s="101"/>
      <c r="B1" s="2" t="s">
        <v>188</v>
      </c>
      <c r="C1" s="2"/>
      <c r="D1" s="102"/>
      <c r="E1" s="102"/>
      <c r="F1" s="81"/>
      <c r="G1" s="81"/>
      <c r="H1" s="103"/>
      <c r="I1" s="115"/>
    </row>
    <row r="2" ht="22.9" customHeight="1" spans="1:9">
      <c r="A2" s="81"/>
      <c r="B2" s="84" t="s">
        <v>189</v>
      </c>
      <c r="C2" s="84"/>
      <c r="D2" s="84"/>
      <c r="E2" s="84"/>
      <c r="F2" s="84"/>
      <c r="G2" s="84"/>
      <c r="H2" s="84"/>
      <c r="I2" s="115"/>
    </row>
    <row r="3" ht="19.5" customHeight="1" spans="1:9">
      <c r="A3" s="85"/>
      <c r="B3" s="86" t="s">
        <v>5</v>
      </c>
      <c r="C3" s="86"/>
      <c r="D3" s="86"/>
      <c r="E3" s="86"/>
      <c r="G3" s="85"/>
      <c r="H3" s="104" t="s">
        <v>6</v>
      </c>
      <c r="I3" s="115"/>
    </row>
    <row r="4" ht="24.4" customHeight="1" spans="1:9">
      <c r="A4" s="83"/>
      <c r="B4" s="58" t="s">
        <v>9</v>
      </c>
      <c r="C4" s="58"/>
      <c r="D4" s="58"/>
      <c r="E4" s="58"/>
      <c r="F4" s="58" t="s">
        <v>75</v>
      </c>
      <c r="G4" s="58"/>
      <c r="H4" s="58"/>
      <c r="I4" s="115"/>
    </row>
    <row r="5" ht="24.4" customHeight="1" spans="1:9">
      <c r="A5" s="83"/>
      <c r="B5" s="58" t="s">
        <v>79</v>
      </c>
      <c r="C5" s="58"/>
      <c r="D5" s="58" t="s">
        <v>70</v>
      </c>
      <c r="E5" s="58" t="s">
        <v>71</v>
      </c>
      <c r="F5" s="58" t="s">
        <v>59</v>
      </c>
      <c r="G5" s="58" t="s">
        <v>190</v>
      </c>
      <c r="H5" s="58" t="s">
        <v>191</v>
      </c>
      <c r="I5" s="115"/>
    </row>
    <row r="6" ht="24.4" customHeight="1" spans="1:9">
      <c r="A6" s="22"/>
      <c r="B6" s="58" t="s">
        <v>80</v>
      </c>
      <c r="C6" s="58" t="s">
        <v>81</v>
      </c>
      <c r="D6" s="58"/>
      <c r="E6" s="58"/>
      <c r="F6" s="58"/>
      <c r="G6" s="58"/>
      <c r="H6" s="58"/>
      <c r="I6" s="115"/>
    </row>
    <row r="7" ht="22.9" customHeight="1" spans="1:9">
      <c r="A7" s="83"/>
      <c r="B7" s="58"/>
      <c r="C7" s="58"/>
      <c r="D7" s="58"/>
      <c r="E7" s="58" t="s">
        <v>72</v>
      </c>
      <c r="F7" s="61">
        <f>SUM(F8:F27)</f>
        <v>254.04146</v>
      </c>
      <c r="G7" s="61">
        <f>SUM(G8:G27)</f>
        <v>231.494821</v>
      </c>
      <c r="H7" s="61">
        <f>SUM(H8:H27)</f>
        <v>22.546639</v>
      </c>
      <c r="I7" s="115"/>
    </row>
    <row r="8" ht="16" customHeight="1" spans="1:9">
      <c r="A8" s="83"/>
      <c r="B8" s="58">
        <v>301</v>
      </c>
      <c r="C8" s="95" t="s">
        <v>84</v>
      </c>
      <c r="D8" s="105">
        <v>120001</v>
      </c>
      <c r="E8" s="106" t="s">
        <v>192</v>
      </c>
      <c r="F8" s="61">
        <f>G8+H8</f>
        <v>48.8532</v>
      </c>
      <c r="G8" s="107">
        <f>488532/10000</f>
        <v>48.8532</v>
      </c>
      <c r="H8" s="61"/>
      <c r="I8" s="115"/>
    </row>
    <row r="9" ht="16" customHeight="1" spans="1:9">
      <c r="A9" s="83"/>
      <c r="B9" s="58">
        <v>301</v>
      </c>
      <c r="C9" s="95" t="s">
        <v>89</v>
      </c>
      <c r="D9" s="105">
        <v>120001</v>
      </c>
      <c r="E9" s="106" t="s">
        <v>193</v>
      </c>
      <c r="F9" s="61">
        <f t="shared" ref="F9:F27" si="0">G9+H9</f>
        <v>34.89488</v>
      </c>
      <c r="G9" s="107">
        <f>348948.8/10000</f>
        <v>34.89488</v>
      </c>
      <c r="H9" s="61"/>
      <c r="I9" s="115"/>
    </row>
    <row r="10" ht="16" customHeight="1" spans="1:9">
      <c r="A10" s="83"/>
      <c r="B10" s="58">
        <v>301</v>
      </c>
      <c r="C10" s="95" t="s">
        <v>91</v>
      </c>
      <c r="D10" s="105">
        <v>120001</v>
      </c>
      <c r="E10" s="106" t="s">
        <v>194</v>
      </c>
      <c r="F10" s="61">
        <f t="shared" si="0"/>
        <v>1.3115</v>
      </c>
      <c r="G10" s="107">
        <f>13115/10000</f>
        <v>1.3115</v>
      </c>
      <c r="H10" s="61"/>
      <c r="I10" s="115"/>
    </row>
    <row r="11" ht="16" customHeight="1" spans="1:9">
      <c r="A11" s="83"/>
      <c r="B11" s="58">
        <v>301</v>
      </c>
      <c r="C11" s="95" t="s">
        <v>157</v>
      </c>
      <c r="D11" s="105">
        <v>120001</v>
      </c>
      <c r="E11" s="106" t="s">
        <v>195</v>
      </c>
      <c r="F11" s="61">
        <f t="shared" si="0"/>
        <v>61.603229</v>
      </c>
      <c r="G11" s="107">
        <f>616032.29/10000</f>
        <v>61.603229</v>
      </c>
      <c r="H11" s="61"/>
      <c r="I11" s="115"/>
    </row>
    <row r="12" ht="16" customHeight="1" spans="1:9">
      <c r="A12" s="83"/>
      <c r="B12" s="58">
        <v>301</v>
      </c>
      <c r="C12" s="95" t="s">
        <v>159</v>
      </c>
      <c r="D12" s="105">
        <v>120001</v>
      </c>
      <c r="E12" s="108" t="s">
        <v>196</v>
      </c>
      <c r="F12" s="61">
        <f t="shared" si="0"/>
        <v>15.9273</v>
      </c>
      <c r="G12" s="107">
        <f>159273/10000</f>
        <v>15.9273</v>
      </c>
      <c r="H12" s="61"/>
      <c r="I12" s="115"/>
    </row>
    <row r="13" ht="16" customHeight="1" spans="1:9">
      <c r="A13" s="83"/>
      <c r="B13" s="58">
        <v>301</v>
      </c>
      <c r="C13" s="95" t="s">
        <v>161</v>
      </c>
      <c r="D13" s="105">
        <v>120001</v>
      </c>
      <c r="E13" s="106" t="s">
        <v>197</v>
      </c>
      <c r="F13" s="61">
        <f t="shared" si="0"/>
        <v>11.166</v>
      </c>
      <c r="G13" s="107">
        <f>111660/10000</f>
        <v>11.166</v>
      </c>
      <c r="H13" s="61"/>
      <c r="I13" s="115"/>
    </row>
    <row r="14" ht="16" customHeight="1" spans="1:9">
      <c r="A14" s="83"/>
      <c r="B14" s="58">
        <v>301</v>
      </c>
      <c r="C14" s="95" t="s">
        <v>87</v>
      </c>
      <c r="D14" s="105">
        <v>120001</v>
      </c>
      <c r="E14" s="106" t="s">
        <v>198</v>
      </c>
      <c r="F14" s="61">
        <f t="shared" si="0"/>
        <v>1.1214</v>
      </c>
      <c r="G14" s="107">
        <f>11214/10000</f>
        <v>1.1214</v>
      </c>
      <c r="H14" s="61"/>
      <c r="I14" s="115"/>
    </row>
    <row r="15" ht="16" customHeight="1" spans="1:9">
      <c r="A15" s="83"/>
      <c r="B15" s="58">
        <v>301</v>
      </c>
      <c r="C15" s="95" t="s">
        <v>164</v>
      </c>
      <c r="D15" s="105">
        <v>120001</v>
      </c>
      <c r="E15" s="106" t="s">
        <v>199</v>
      </c>
      <c r="F15" s="61">
        <f t="shared" si="0"/>
        <v>1.3554</v>
      </c>
      <c r="G15" s="107">
        <f>13554/10000</f>
        <v>1.3554</v>
      </c>
      <c r="H15" s="63"/>
      <c r="I15" s="115"/>
    </row>
    <row r="16" ht="16" customHeight="1" spans="1:9">
      <c r="A16" s="83"/>
      <c r="B16" s="58">
        <v>301</v>
      </c>
      <c r="C16" s="58">
        <v>13</v>
      </c>
      <c r="D16" s="105">
        <v>120001</v>
      </c>
      <c r="E16" s="106" t="s">
        <v>101</v>
      </c>
      <c r="F16" s="61">
        <f t="shared" si="0"/>
        <v>20.2164</v>
      </c>
      <c r="G16" s="107">
        <f>202164/10000</f>
        <v>20.2164</v>
      </c>
      <c r="H16" s="63"/>
      <c r="I16" s="115"/>
    </row>
    <row r="17" ht="16" customHeight="1" spans="1:9">
      <c r="A17" s="98"/>
      <c r="B17" s="58">
        <v>301</v>
      </c>
      <c r="C17" s="58">
        <v>99</v>
      </c>
      <c r="D17" s="105">
        <v>120001</v>
      </c>
      <c r="E17" s="106" t="s">
        <v>200</v>
      </c>
      <c r="F17" s="61">
        <f t="shared" si="0"/>
        <v>31.465112</v>
      </c>
      <c r="G17" s="107">
        <f>314651.12/10000</f>
        <v>31.465112</v>
      </c>
      <c r="H17" s="109"/>
      <c r="I17" s="116"/>
    </row>
    <row r="18" ht="16" customHeight="1" spans="2:8">
      <c r="B18" s="95">
        <v>302</v>
      </c>
      <c r="C18" s="95" t="s">
        <v>84</v>
      </c>
      <c r="D18" s="105">
        <v>120001</v>
      </c>
      <c r="E18" s="106" t="s">
        <v>201</v>
      </c>
      <c r="F18" s="61">
        <f t="shared" si="0"/>
        <v>4.2</v>
      </c>
      <c r="G18" s="110"/>
      <c r="H18" s="107">
        <v>4.2</v>
      </c>
    </row>
    <row r="19" ht="16" customHeight="1" spans="2:8">
      <c r="B19" s="95" t="s">
        <v>169</v>
      </c>
      <c r="C19" s="95" t="s">
        <v>87</v>
      </c>
      <c r="D19" s="105">
        <v>120001</v>
      </c>
      <c r="E19" s="106" t="s">
        <v>202</v>
      </c>
      <c r="F19" s="61">
        <f t="shared" si="0"/>
        <v>5.6</v>
      </c>
      <c r="G19" s="110"/>
      <c r="H19" s="107">
        <v>5.6</v>
      </c>
    </row>
    <row r="20" ht="16" customHeight="1" spans="2:8">
      <c r="B20" s="95" t="s">
        <v>169</v>
      </c>
      <c r="C20" s="95" t="s">
        <v>171</v>
      </c>
      <c r="D20" s="105">
        <v>120001</v>
      </c>
      <c r="E20" s="106" t="s">
        <v>203</v>
      </c>
      <c r="F20" s="61">
        <f t="shared" si="0"/>
        <v>0.32</v>
      </c>
      <c r="G20" s="110"/>
      <c r="H20" s="107">
        <v>0.32</v>
      </c>
    </row>
    <row r="21" ht="16" customHeight="1" spans="2:8">
      <c r="B21" s="95" t="s">
        <v>169</v>
      </c>
      <c r="C21" s="95" t="s">
        <v>173</v>
      </c>
      <c r="D21" s="105">
        <v>120001</v>
      </c>
      <c r="E21" s="106" t="s">
        <v>204</v>
      </c>
      <c r="F21" s="61">
        <f t="shared" si="0"/>
        <v>2.34672</v>
      </c>
      <c r="G21" s="110"/>
      <c r="H21" s="107">
        <f>23467.2/10000</f>
        <v>2.34672</v>
      </c>
    </row>
    <row r="22" ht="16" customHeight="1" spans="2:8">
      <c r="B22" s="95" t="s">
        <v>169</v>
      </c>
      <c r="C22" s="95" t="s">
        <v>175</v>
      </c>
      <c r="D22" s="105">
        <v>120001</v>
      </c>
      <c r="E22" s="106" t="s">
        <v>205</v>
      </c>
      <c r="F22" s="61">
        <f t="shared" si="0"/>
        <v>0.899939</v>
      </c>
      <c r="G22" s="110"/>
      <c r="H22" s="107">
        <f>8999.39/10000</f>
        <v>0.899939</v>
      </c>
    </row>
    <row r="23" ht="16" customHeight="1" spans="2:8">
      <c r="B23" s="95" t="s">
        <v>169</v>
      </c>
      <c r="C23" s="95" t="s">
        <v>177</v>
      </c>
      <c r="D23" s="105">
        <v>120001</v>
      </c>
      <c r="E23" s="106" t="s">
        <v>206</v>
      </c>
      <c r="F23" s="61">
        <f t="shared" si="0"/>
        <v>5</v>
      </c>
      <c r="G23" s="110"/>
      <c r="H23" s="107">
        <v>5</v>
      </c>
    </row>
    <row r="24" ht="16" customHeight="1" spans="2:8">
      <c r="B24" s="95" t="s">
        <v>169</v>
      </c>
      <c r="C24" s="95" t="s">
        <v>179</v>
      </c>
      <c r="D24" s="105">
        <v>120001</v>
      </c>
      <c r="E24" s="106" t="s">
        <v>207</v>
      </c>
      <c r="F24" s="61">
        <f t="shared" si="0"/>
        <v>3.42</v>
      </c>
      <c r="G24" s="110"/>
      <c r="H24" s="107">
        <v>3.42</v>
      </c>
    </row>
    <row r="25" ht="16" customHeight="1" spans="2:8">
      <c r="B25" s="95" t="s">
        <v>169</v>
      </c>
      <c r="C25" s="95" t="s">
        <v>93</v>
      </c>
      <c r="D25" s="105">
        <v>120001</v>
      </c>
      <c r="E25" s="106" t="s">
        <v>181</v>
      </c>
      <c r="F25" s="61">
        <f t="shared" si="0"/>
        <v>0.75998</v>
      </c>
      <c r="G25" s="110"/>
      <c r="H25" s="107">
        <f>7599.8/10000</f>
        <v>0.75998</v>
      </c>
    </row>
    <row r="26" ht="16" customHeight="1" spans="2:8">
      <c r="B26" s="95" t="s">
        <v>182</v>
      </c>
      <c r="C26" s="95" t="s">
        <v>157</v>
      </c>
      <c r="D26" s="105">
        <v>120001</v>
      </c>
      <c r="E26" s="106" t="s">
        <v>208</v>
      </c>
      <c r="F26" s="61">
        <f t="shared" si="0"/>
        <v>0.3204</v>
      </c>
      <c r="G26" s="111">
        <f>3204/10000</f>
        <v>0.3204</v>
      </c>
      <c r="H26" s="112"/>
    </row>
    <row r="27" ht="16" customHeight="1" spans="2:8">
      <c r="B27" s="113" t="s">
        <v>182</v>
      </c>
      <c r="C27" s="113" t="s">
        <v>89</v>
      </c>
      <c r="D27" s="105">
        <v>120001</v>
      </c>
      <c r="E27" s="114" t="s">
        <v>184</v>
      </c>
      <c r="F27" s="61">
        <f t="shared" si="0"/>
        <v>3.26</v>
      </c>
      <c r="G27" s="63">
        <v>3.26</v>
      </c>
      <c r="H27" s="11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80" customWidth="1"/>
    <col min="2" max="4" width="6.625" style="80" customWidth="1"/>
    <col min="5" max="5" width="26.625" style="80" customWidth="1"/>
    <col min="6" max="6" width="48.625" style="80" customWidth="1"/>
    <col min="7" max="7" width="26.625" style="80" customWidth="1"/>
    <col min="8" max="8" width="1.5" style="80" customWidth="1"/>
    <col min="9" max="10" width="9.75" style="80" customWidth="1"/>
    <col min="11" max="16384" width="10" style="80"/>
  </cols>
  <sheetData>
    <row r="1" ht="24.95" customHeight="1" spans="1:8">
      <c r="A1" s="81"/>
      <c r="B1" s="2" t="s">
        <v>209</v>
      </c>
      <c r="C1" s="2"/>
      <c r="D1" s="2"/>
      <c r="E1" s="22"/>
      <c r="F1" s="22"/>
      <c r="G1" s="82"/>
      <c r="H1" s="83"/>
    </row>
    <row r="2" ht="22.9" customHeight="1" spans="1:8">
      <c r="A2" s="81"/>
      <c r="B2" s="84" t="s">
        <v>210</v>
      </c>
      <c r="C2" s="84"/>
      <c r="D2" s="84"/>
      <c r="E2" s="84"/>
      <c r="F2" s="84"/>
      <c r="G2" s="84"/>
      <c r="H2" s="83" t="s">
        <v>3</v>
      </c>
    </row>
    <row r="3" ht="19.5" customHeight="1" spans="1:8">
      <c r="A3" s="85"/>
      <c r="B3" s="86" t="s">
        <v>5</v>
      </c>
      <c r="C3" s="86"/>
      <c r="D3" s="86"/>
      <c r="E3" s="86"/>
      <c r="F3" s="86"/>
      <c r="G3" s="87" t="s">
        <v>6</v>
      </c>
      <c r="H3" s="88"/>
    </row>
    <row r="4" ht="24.4" customHeight="1" spans="1:8">
      <c r="A4" s="89"/>
      <c r="B4" s="58" t="s">
        <v>79</v>
      </c>
      <c r="C4" s="58"/>
      <c r="D4" s="58"/>
      <c r="E4" s="58" t="s">
        <v>70</v>
      </c>
      <c r="F4" s="58" t="s">
        <v>71</v>
      </c>
      <c r="G4" s="58" t="s">
        <v>211</v>
      </c>
      <c r="H4" s="90"/>
    </row>
    <row r="5" ht="24.4" customHeight="1" spans="1:8">
      <c r="A5" s="89"/>
      <c r="B5" s="58" t="s">
        <v>80</v>
      </c>
      <c r="C5" s="58" t="s">
        <v>81</v>
      </c>
      <c r="D5" s="58" t="s">
        <v>82</v>
      </c>
      <c r="E5" s="58"/>
      <c r="F5" s="58"/>
      <c r="G5" s="58"/>
      <c r="H5" s="91"/>
    </row>
    <row r="6" ht="22.9" customHeight="1" spans="1:8">
      <c r="A6" s="92"/>
      <c r="B6" s="58"/>
      <c r="C6" s="58"/>
      <c r="D6" s="58"/>
      <c r="E6" s="58"/>
      <c r="F6" s="58" t="s">
        <v>72</v>
      </c>
      <c r="G6" s="93">
        <f>SUM(G7:G13)</f>
        <v>56.8</v>
      </c>
      <c r="H6" s="94"/>
    </row>
    <row r="7" ht="22.9" customHeight="1" spans="1:8">
      <c r="A7" s="92"/>
      <c r="B7" s="95">
        <v>213</v>
      </c>
      <c r="C7" s="95" t="s">
        <v>91</v>
      </c>
      <c r="D7" s="95">
        <v>11</v>
      </c>
      <c r="E7" s="96">
        <v>120001</v>
      </c>
      <c r="F7" s="96" t="s">
        <v>97</v>
      </c>
      <c r="G7" s="97">
        <v>3</v>
      </c>
      <c r="H7" s="94"/>
    </row>
    <row r="8" ht="22.9" customHeight="1" spans="1:8">
      <c r="A8" s="92"/>
      <c r="B8" s="95">
        <v>213</v>
      </c>
      <c r="C8" s="95" t="s">
        <v>91</v>
      </c>
      <c r="D8" s="95" t="s">
        <v>93</v>
      </c>
      <c r="E8" s="96">
        <v>120001</v>
      </c>
      <c r="F8" s="96" t="s">
        <v>100</v>
      </c>
      <c r="G8" s="97">
        <v>11</v>
      </c>
      <c r="H8" s="94"/>
    </row>
    <row r="9" ht="22.9" customHeight="1" spans="1:8">
      <c r="A9" s="92"/>
      <c r="B9" s="95">
        <v>213</v>
      </c>
      <c r="C9" s="95" t="s">
        <v>91</v>
      </c>
      <c r="D9" s="95" t="s">
        <v>98</v>
      </c>
      <c r="E9" s="96">
        <v>120001</v>
      </c>
      <c r="F9" s="96" t="s">
        <v>99</v>
      </c>
      <c r="G9" s="97">
        <v>17.8</v>
      </c>
      <c r="H9" s="94"/>
    </row>
    <row r="10" ht="22.9" customHeight="1" spans="1:8">
      <c r="A10" s="92"/>
      <c r="B10" s="95">
        <v>213</v>
      </c>
      <c r="C10" s="95" t="s">
        <v>91</v>
      </c>
      <c r="D10" s="95" t="s">
        <v>98</v>
      </c>
      <c r="E10" s="96">
        <v>120001</v>
      </c>
      <c r="F10" s="96" t="s">
        <v>99</v>
      </c>
      <c r="G10" s="97">
        <v>7</v>
      </c>
      <c r="H10" s="94"/>
    </row>
    <row r="11" ht="22.9" customHeight="1" spans="1:8">
      <c r="A11" s="92"/>
      <c r="B11" s="95">
        <v>213</v>
      </c>
      <c r="C11" s="95" t="s">
        <v>91</v>
      </c>
      <c r="D11" s="95" t="s">
        <v>93</v>
      </c>
      <c r="E11" s="96">
        <v>120001</v>
      </c>
      <c r="F11" s="96" t="s">
        <v>100</v>
      </c>
      <c r="G11" s="97">
        <v>1</v>
      </c>
      <c r="H11" s="94"/>
    </row>
    <row r="12" ht="22.9" customHeight="1" spans="1:8">
      <c r="A12" s="92"/>
      <c r="B12" s="95">
        <v>213</v>
      </c>
      <c r="C12" s="95" t="s">
        <v>91</v>
      </c>
      <c r="D12" s="95" t="s">
        <v>93</v>
      </c>
      <c r="E12" s="96">
        <v>120001</v>
      </c>
      <c r="F12" s="96" t="s">
        <v>100</v>
      </c>
      <c r="G12" s="97">
        <v>1</v>
      </c>
      <c r="H12" s="94"/>
    </row>
    <row r="13" ht="22.9" customHeight="1" spans="1:8">
      <c r="A13" s="92"/>
      <c r="B13" s="95">
        <v>213</v>
      </c>
      <c r="C13" s="95" t="s">
        <v>91</v>
      </c>
      <c r="D13" s="95" t="s">
        <v>87</v>
      </c>
      <c r="E13" s="96">
        <v>120001</v>
      </c>
      <c r="F13" s="96" t="s">
        <v>97</v>
      </c>
      <c r="G13" s="97">
        <v>16</v>
      </c>
      <c r="H13" s="94"/>
    </row>
    <row r="14" ht="22.9" customHeight="1" spans="1:8">
      <c r="A14" s="92"/>
      <c r="B14" s="58"/>
      <c r="C14" s="58"/>
      <c r="D14" s="58"/>
      <c r="E14" s="58"/>
      <c r="F14" s="58"/>
      <c r="G14" s="61"/>
      <c r="H14" s="94"/>
    </row>
    <row r="15" ht="22.9" customHeight="1" spans="1:8">
      <c r="A15" s="89"/>
      <c r="B15" s="62"/>
      <c r="C15" s="62"/>
      <c r="D15" s="62"/>
      <c r="E15" s="62"/>
      <c r="F15" s="62" t="s">
        <v>23</v>
      </c>
      <c r="G15" s="63"/>
      <c r="H15" s="90"/>
    </row>
    <row r="16" ht="22.9" customHeight="1" spans="1:8">
      <c r="A16" s="89"/>
      <c r="B16" s="62"/>
      <c r="C16" s="62"/>
      <c r="D16" s="62"/>
      <c r="E16" s="62"/>
      <c r="F16" s="62" t="s">
        <v>23</v>
      </c>
      <c r="G16" s="63"/>
      <c r="H16" s="90"/>
    </row>
    <row r="17" ht="22.9" customHeight="1" spans="1:8">
      <c r="A17" s="89"/>
      <c r="B17" s="62"/>
      <c r="C17" s="62"/>
      <c r="D17" s="62"/>
      <c r="E17" s="62"/>
      <c r="F17" s="62" t="s">
        <v>102</v>
      </c>
      <c r="G17" s="63"/>
      <c r="H17" s="91"/>
    </row>
    <row r="18" ht="22.9" customHeight="1" spans="1:8">
      <c r="A18" s="89"/>
      <c r="B18" s="62"/>
      <c r="C18" s="62"/>
      <c r="D18" s="62"/>
      <c r="E18" s="62"/>
      <c r="F18" s="62" t="s">
        <v>212</v>
      </c>
      <c r="G18" s="63"/>
      <c r="H18" s="91"/>
    </row>
    <row r="19" ht="9.75" customHeight="1" spans="1:8">
      <c r="A19" s="98"/>
      <c r="B19" s="99"/>
      <c r="C19" s="99"/>
      <c r="D19" s="99"/>
      <c r="E19" s="99"/>
      <c r="F19" s="98"/>
      <c r="G19" s="98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默点</cp:lastModifiedBy>
  <dcterms:created xsi:type="dcterms:W3CDTF">2022-03-04T19:28:00Z</dcterms:created>
  <dcterms:modified xsi:type="dcterms:W3CDTF">2023-10-09T08:05:51Z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804441FFDAE84A6F85EB0B29A8CEDD7B</vt:lpwstr>
  </property>
</Properties>
</file>